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22845" windowHeight="8565"/>
  </bookViews>
  <sheets>
    <sheet name="по СМО (месяц)  с 01.01.2019" sheetId="1" r:id="rId1"/>
  </sheets>
  <externalReferences>
    <externalReference r:id="rId2"/>
  </externalReferences>
  <definedNames>
    <definedName name="ASur_Cost">[1]Параметры!$C$39</definedName>
    <definedName name="DayH_Cost">[1]Параметры!$C$37</definedName>
    <definedName name="Home_Cost">[1]Параметры!$C$38</definedName>
    <definedName name="MPop">[1]Параметры!$C$20</definedName>
    <definedName name="Pop">[1]Параметры!$C$17</definedName>
    <definedName name="PrU_AS">[1]Параметры!$C$55</definedName>
    <definedName name="PrU_BD">[1]Параметры!$C$51</definedName>
    <definedName name="PrU_DH">[1]Параметры!$C$53</definedName>
    <definedName name="PrU_HH">[1]Параметры!$C$54</definedName>
    <definedName name="PrU_Vi">[1]Параметры!$C$52</definedName>
    <definedName name="RPop">[1]Параметры!$C$18</definedName>
    <definedName name="SFN">[1]Титул!$A$8</definedName>
    <definedName name="SoF">[1]Титул!$K$18</definedName>
    <definedName name="Terr_Ind">[1]Параметры!$C$42</definedName>
    <definedName name="TPop">[1]Параметры!$C$10</definedName>
    <definedName name="YeaM">[1]Титул!$S$70</definedName>
    <definedName name="_xlnm.Print_Titles" localSheetId="0">'по СМО (месяц)  с 01.01.2019'!$5:$5</definedName>
    <definedName name="_xlnm.Print_Area" localSheetId="0">'по СМО (месяц)  с 01.01.2019'!$B$2:$M$67</definedName>
  </definedNames>
  <calcPr calcId="145621"/>
</workbook>
</file>

<file path=xl/calcChain.xml><?xml version="1.0" encoding="utf-8"?>
<calcChain xmlns="http://schemas.openxmlformats.org/spreadsheetml/2006/main">
  <c r="M65" i="1" l="1"/>
  <c r="M66" i="1" s="1"/>
  <c r="K65" i="1"/>
  <c r="K66" i="1" s="1"/>
  <c r="I65" i="1"/>
  <c r="I66" i="1" s="1"/>
  <c r="M61" i="1"/>
  <c r="M63" i="1" s="1"/>
  <c r="K61" i="1"/>
  <c r="K63" i="1" s="1"/>
  <c r="I61" i="1"/>
  <c r="I63" i="1" s="1"/>
  <c r="M58" i="1"/>
  <c r="M59" i="1" s="1"/>
  <c r="K58" i="1"/>
  <c r="K59" i="1" s="1"/>
  <c r="I58" i="1"/>
  <c r="I59" i="1" s="1"/>
  <c r="G58" i="1"/>
  <c r="G59" i="1" s="1"/>
  <c r="D58" i="1"/>
  <c r="D59" i="1" s="1"/>
  <c r="M55" i="1"/>
  <c r="M56" i="1" s="1"/>
  <c r="K55" i="1"/>
  <c r="K56" i="1" s="1"/>
  <c r="I55" i="1"/>
  <c r="I56" i="1" s="1"/>
  <c r="M52" i="1"/>
  <c r="M53" i="1" s="1"/>
  <c r="K52" i="1"/>
  <c r="K53" i="1" s="1"/>
  <c r="I52" i="1"/>
  <c r="I53" i="1" s="1"/>
  <c r="G52" i="1"/>
  <c r="M49" i="1"/>
  <c r="K49" i="1"/>
  <c r="I49" i="1"/>
  <c r="G49" i="1"/>
  <c r="M48" i="1"/>
  <c r="K48" i="1"/>
  <c r="I48" i="1"/>
  <c r="G48" i="1"/>
  <c r="K47" i="1"/>
  <c r="K50" i="1" s="1"/>
  <c r="I47" i="1"/>
  <c r="I50" i="1" s="1"/>
  <c r="M44" i="1"/>
  <c r="K44" i="1"/>
  <c r="I44" i="1"/>
  <c r="G44" i="1"/>
  <c r="I43" i="1"/>
  <c r="I45" i="1" s="1"/>
  <c r="K40" i="1"/>
  <c r="K41" i="1" s="1"/>
  <c r="I40" i="1"/>
  <c r="I41" i="1" s="1"/>
  <c r="G40" i="1"/>
  <c r="M34" i="1"/>
  <c r="K34" i="1"/>
  <c r="I34" i="1"/>
  <c r="G34" i="1"/>
  <c r="D34" i="1"/>
  <c r="M33" i="1"/>
  <c r="M35" i="1" s="1"/>
  <c r="K33" i="1"/>
  <c r="I33" i="1"/>
  <c r="G33" i="1"/>
  <c r="D33" i="1"/>
  <c r="M30" i="1"/>
  <c r="M31" i="1" s="1"/>
  <c r="K30" i="1"/>
  <c r="K31" i="1" s="1"/>
  <c r="I30" i="1"/>
  <c r="I31" i="1" s="1"/>
  <c r="M27" i="1"/>
  <c r="M28" i="1" s="1"/>
  <c r="K27" i="1"/>
  <c r="K28" i="1" s="1"/>
  <c r="I27" i="1"/>
  <c r="I28" i="1" s="1"/>
  <c r="M24" i="1"/>
  <c r="M25" i="1" s="1"/>
  <c r="K24" i="1"/>
  <c r="K25" i="1" s="1"/>
  <c r="I24" i="1"/>
  <c r="I25" i="1" s="1"/>
  <c r="G24" i="1"/>
  <c r="G25" i="1" s="1"/>
  <c r="D24" i="1"/>
  <c r="D25" i="1" s="1"/>
  <c r="I21" i="1"/>
  <c r="I22" i="1" s="1"/>
  <c r="M18" i="1"/>
  <c r="M19" i="1" s="1"/>
  <c r="I18" i="1"/>
  <c r="I19" i="1" s="1"/>
  <c r="M15" i="1"/>
  <c r="M16" i="1" s="1"/>
  <c r="I15" i="1"/>
  <c r="I16" i="1" s="1"/>
  <c r="G15" i="1"/>
  <c r="D15" i="1"/>
  <c r="D16" i="1" s="1"/>
  <c r="I12" i="1"/>
  <c r="I13" i="1" s="1"/>
  <c r="K9" i="1"/>
  <c r="K10" i="1" s="1"/>
  <c r="K35" i="1" l="1"/>
  <c r="E44" i="1"/>
  <c r="G21" i="1"/>
  <c r="G22" i="1" s="1"/>
  <c r="K12" i="1"/>
  <c r="K13" i="1" s="1"/>
  <c r="K18" i="1"/>
  <c r="K19" i="1" s="1"/>
  <c r="D35" i="1"/>
  <c r="D27" i="1"/>
  <c r="D28" i="1" s="1"/>
  <c r="M40" i="1"/>
  <c r="M41" i="1" s="1"/>
  <c r="G9" i="1"/>
  <c r="G10" i="1" s="1"/>
  <c r="M21" i="1"/>
  <c r="M22" i="1" s="1"/>
  <c r="D21" i="1"/>
  <c r="D22" i="1" s="1"/>
  <c r="E33" i="1"/>
  <c r="G55" i="1"/>
  <c r="G56" i="1" s="1"/>
  <c r="G35" i="1"/>
  <c r="E24" i="1"/>
  <c r="E25" i="1" s="1"/>
  <c r="I35" i="1"/>
  <c r="E49" i="1"/>
  <c r="D55" i="1"/>
  <c r="D56" i="1" s="1"/>
  <c r="K15" i="1"/>
  <c r="K16" i="1" s="1"/>
  <c r="E34" i="1"/>
  <c r="E58" i="1"/>
  <c r="E59" i="1" s="1"/>
  <c r="G27" i="1"/>
  <c r="E27" i="1" s="1"/>
  <c r="E28" i="1" s="1"/>
  <c r="G43" i="1"/>
  <c r="G45" i="1" s="1"/>
  <c r="M9" i="1"/>
  <c r="M10" i="1" s="1"/>
  <c r="G53" i="1"/>
  <c r="E52" i="1"/>
  <c r="G12" i="1"/>
  <c r="M12" i="1"/>
  <c r="M13" i="1" s="1"/>
  <c r="G30" i="1"/>
  <c r="D30" i="1"/>
  <c r="D31" i="1" s="1"/>
  <c r="F67" i="1"/>
  <c r="M37" i="1"/>
  <c r="M38" i="1" s="1"/>
  <c r="G41" i="1"/>
  <c r="K43" i="1"/>
  <c r="D43" i="1"/>
  <c r="D45" i="1" s="1"/>
  <c r="G47" i="1"/>
  <c r="D47" i="1"/>
  <c r="D50" i="1" s="1"/>
  <c r="I9" i="1"/>
  <c r="D9" i="1"/>
  <c r="D10" i="1" s="1"/>
  <c r="D12" i="1"/>
  <c r="D13" i="1" s="1"/>
  <c r="E48" i="1"/>
  <c r="G18" i="1"/>
  <c r="D18" i="1"/>
  <c r="D19" i="1" s="1"/>
  <c r="H67" i="1"/>
  <c r="I37" i="1"/>
  <c r="I38" i="1" s="1"/>
  <c r="M47" i="1"/>
  <c r="M50" i="1" s="1"/>
  <c r="G16" i="1"/>
  <c r="K21" i="1"/>
  <c r="K22" i="1" s="1"/>
  <c r="D37" i="1"/>
  <c r="D38" i="1" s="1"/>
  <c r="G37" i="1"/>
  <c r="K37" i="1"/>
  <c r="K38" i="1" s="1"/>
  <c r="D40" i="1"/>
  <c r="D41" i="1" s="1"/>
  <c r="M43" i="1"/>
  <c r="M45" i="1" s="1"/>
  <c r="D52" i="1"/>
  <c r="D53" i="1" s="1"/>
  <c r="D61" i="1"/>
  <c r="D63" i="1" s="1"/>
  <c r="G61" i="1"/>
  <c r="D65" i="1"/>
  <c r="D66" i="1" s="1"/>
  <c r="G65" i="1"/>
  <c r="M67" i="1" l="1"/>
  <c r="E55" i="1"/>
  <c r="E56" i="1" s="1"/>
  <c r="E35" i="1"/>
  <c r="E40" i="1"/>
  <c r="E41" i="1" s="1"/>
  <c r="E15" i="1"/>
  <c r="E16" i="1" s="1"/>
  <c r="G28" i="1"/>
  <c r="L67" i="1"/>
  <c r="J67" i="1"/>
  <c r="E12" i="1"/>
  <c r="G13" i="1"/>
  <c r="E65" i="1"/>
  <c r="G66" i="1"/>
  <c r="E37" i="1"/>
  <c r="G38" i="1"/>
  <c r="E18" i="1"/>
  <c r="G19" i="1"/>
  <c r="E21" i="1"/>
  <c r="E47" i="1"/>
  <c r="G50" i="1"/>
  <c r="E53" i="1"/>
  <c r="D67" i="1"/>
  <c r="E61" i="1"/>
  <c r="G63" i="1"/>
  <c r="I10" i="1"/>
  <c r="I67" i="1" s="1"/>
  <c r="E9" i="1"/>
  <c r="K45" i="1"/>
  <c r="K67" i="1" s="1"/>
  <c r="E43" i="1"/>
  <c r="G31" i="1"/>
  <c r="E30" i="1"/>
  <c r="E22" i="1" l="1"/>
  <c r="E13" i="1"/>
  <c r="E45" i="1"/>
  <c r="E50" i="1"/>
  <c r="G67" i="1"/>
  <c r="E31" i="1"/>
  <c r="E10" i="1"/>
  <c r="E63" i="1"/>
  <c r="E38" i="1"/>
  <c r="E19" i="1"/>
  <c r="E66" i="1"/>
  <c r="E67" i="1" l="1"/>
</calcChain>
</file>

<file path=xl/sharedStrings.xml><?xml version="1.0" encoding="utf-8"?>
<sst xmlns="http://schemas.openxmlformats.org/spreadsheetml/2006/main" count="75" uniqueCount="67">
  <si>
    <t>Приложение № 8                                                     
к Решению Комиссии по разработке ТП ОМС 
от 28.12.2018 № 12</t>
  </si>
  <si>
    <t>Распределение объемов финансового обеспечения скорой медицинской помощи по подушевому нормативу между страховыми организациями и медицинскими организациями, 
оказываемой в 2019 году (в расчете на месяц)</t>
  </si>
  <si>
    <t>Наименование МО</t>
  </si>
  <si>
    <t>ВСЕГО, в т.ч.:</t>
  </si>
  <si>
    <t xml:space="preserve">Хабаровский филиал 
АО "СК "СОГАЗ-МЕД"
</t>
  </si>
  <si>
    <t xml:space="preserve"> ЗАО "СК    "Спасские ворота-М"
</t>
  </si>
  <si>
    <t xml:space="preserve">Хабаровский филиал
 ООО ВТБ МС
</t>
  </si>
  <si>
    <t>Филиал ООО "Капитал Медицинское Страхование" в Хабаровском крае</t>
  </si>
  <si>
    <t>г.Хабаровск</t>
  </si>
  <si>
    <t>КГБУЗ "Станция скорой медицинской помощи г. Хабаровска" министерства здравоохранения Хабаровского края</t>
  </si>
  <si>
    <t>Итого г.Хабаровск</t>
  </si>
  <si>
    <t>г.Комсомольск-на-Амуре</t>
  </si>
  <si>
    <t>КГБУЗ "Станция скорой медицинской помощи г. Комсомольска-на-Амуре" министерства здравоохранения Хабаровского края</t>
  </si>
  <si>
    <t>Итого г.Комсомольск-на-Амуре</t>
  </si>
  <si>
    <t>Амурский район</t>
  </si>
  <si>
    <t>КГБУЗ "Амурская центральная районная больница"  министерства здравоохранения Хабаровского края</t>
  </si>
  <si>
    <t>Итого Амурский район</t>
  </si>
  <si>
    <t>Ванинский район</t>
  </si>
  <si>
    <t>КГБУЗ "Ванинская центральная районная больница"  министерства здравоохранения Хабаровского края</t>
  </si>
  <si>
    <t>Итого Ванинский район</t>
  </si>
  <si>
    <t>Бикинский район</t>
  </si>
  <si>
    <t>КГБУЗ "Бикинская центральная районная больница" министерства здравоохранения Хабаровского края</t>
  </si>
  <si>
    <t>Итого Бикинский район</t>
  </si>
  <si>
    <t>Аяно-Майский район</t>
  </si>
  <si>
    <t>КГБУЗ "Аяно-Майская центральная районная больница" министерства здравоохранения Хабаровского края</t>
  </si>
  <si>
    <t>Итого Аяно-Майский район</t>
  </si>
  <si>
    <t>Верхнебуреинский район</t>
  </si>
  <si>
    <t>КГБУЗ " Верхнебуреинская центральная районная больница" министерства здравоохранения Хабаровского края</t>
  </si>
  <si>
    <t>Итого Верхнебуреинский район</t>
  </si>
  <si>
    <t>Вяземский район</t>
  </si>
  <si>
    <t xml:space="preserve">КГБУЗ "Вяземская районная больница" министерства здравоохранения Хабаровского края </t>
  </si>
  <si>
    <t>Итого Вяземский район</t>
  </si>
  <si>
    <t>Хабаровский муниципальный район</t>
  </si>
  <si>
    <t>КГБУЗ "Князе-Волконская  районная больница" министерства здравоохранения Хабаровского края</t>
  </si>
  <si>
    <t>КГБУЗ "Хабаровская  районная больница" министерства здравоохранения Хабаровского края</t>
  </si>
  <si>
    <t>Итого Хабаровский район</t>
  </si>
  <si>
    <t>Комсомольский район</t>
  </si>
  <si>
    <t>КГБУЗ "Комсомольская межрайонная больница" министерства здравоохранения Хабаровского края</t>
  </si>
  <si>
    <t>Итого Комсомольский район</t>
  </si>
  <si>
    <t>Советско-Гаванский район</t>
  </si>
  <si>
    <t>КГБУЗ "Советско-Гаванская районная больница" министерства здравоохранения Хабаровского края</t>
  </si>
  <si>
    <t>Итого Советско-Гаванский район</t>
  </si>
  <si>
    <t>Солнечный район</t>
  </si>
  <si>
    <t xml:space="preserve">КГБУЗ "Солнечная районная больница" министерства здравоохранения Хабаровского края </t>
  </si>
  <si>
    <t>Итого Солнечный район</t>
  </si>
  <si>
    <t>Район им.Лазо</t>
  </si>
  <si>
    <t xml:space="preserve">КГБУЗ "Районная больница района им. Лазо" министерства здравоохранения Хабаровского края </t>
  </si>
  <si>
    <t>Итого район им.Лазо</t>
  </si>
  <si>
    <t>Охотский район</t>
  </si>
  <si>
    <t>КГБУЗ "Охотская центральная районная больница" министерства здравоохранения Хабаровского края</t>
  </si>
  <si>
    <t>Итого Охотский район</t>
  </si>
  <si>
    <t>Николаевский район</t>
  </si>
  <si>
    <t>КГБУЗ "Николаевская-на-Амуре центральная районная больница" министерства здравоохранения Хабаровского края</t>
  </si>
  <si>
    <t>Итого Николаевский район</t>
  </si>
  <si>
    <t>Тугуро-Чумиканский район</t>
  </si>
  <si>
    <t>КГБУЗ "Тугуро-Чумиканская центральная районная больница" министерства здравоохранения Хабаровского края</t>
  </si>
  <si>
    <t>Итого Тугуро-Чумиканский район</t>
  </si>
  <si>
    <t>Ульчский район</t>
  </si>
  <si>
    <t xml:space="preserve">КГБУЗ "Ульчская районная больница" министерства здравоохранения Хабаровского края </t>
  </si>
  <si>
    <t>Итого Ульчский район</t>
  </si>
  <si>
    <t>Нанайский район</t>
  </si>
  <si>
    <t>КГБУЗ "Троицкая центральная районная больница" министерства здравоохранения Хабаровского края</t>
  </si>
  <si>
    <t>Итого Нанайский район</t>
  </si>
  <si>
    <t>ИТОГО Хабаровский край</t>
  </si>
  <si>
    <t>Дифференцированный подушевой норматив финансирования
 ДПн, рублей/год</t>
  </si>
  <si>
    <t>Расчетный объем финансирования СМП (руб.)</t>
  </si>
  <si>
    <t>Численность  застрахованных лиц, обслуживаемых медицинской организацией,     на 01.12.18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</si>
</sst>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164" fontId="8" fillId="0" borderId="5" xfId="1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164" fontId="6" fillId="0" borderId="6" xfId="1" applyNumberFormat="1" applyFont="1" applyBorder="1" applyAlignment="1">
      <alignment wrapText="1"/>
    </xf>
    <xf numFmtId="165" fontId="6" fillId="0" borderId="6" xfId="1" applyNumberFormat="1" applyFont="1" applyBorder="1" applyAlignment="1">
      <alignment wrapText="1"/>
    </xf>
    <xf numFmtId="164" fontId="6" fillId="2" borderId="6" xfId="1" applyNumberFormat="1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164" fontId="11" fillId="0" borderId="6" xfId="1" applyNumberFormat="1" applyFont="1" applyBorder="1" applyAlignment="1">
      <alignment wrapText="1"/>
    </xf>
    <xf numFmtId="165" fontId="11" fillId="0" borderId="6" xfId="1" applyNumberFormat="1" applyFont="1" applyBorder="1" applyAlignment="1">
      <alignment wrapText="1"/>
    </xf>
    <xf numFmtId="0" fontId="12" fillId="0" borderId="0" xfId="0" applyFont="1" applyAlignment="1">
      <alignment wrapText="1"/>
    </xf>
    <xf numFmtId="165" fontId="9" fillId="0" borderId="6" xfId="1" applyNumberFormat="1" applyFont="1" applyBorder="1" applyAlignment="1">
      <alignment wrapText="1"/>
    </xf>
    <xf numFmtId="165" fontId="9" fillId="2" borderId="6" xfId="1" applyNumberFormat="1" applyFont="1" applyFill="1" applyBorder="1" applyAlignment="1">
      <alignment wrapText="1"/>
    </xf>
    <xf numFmtId="164" fontId="2" fillId="0" borderId="0" xfId="1" applyFont="1" applyAlignment="1">
      <alignment wrapText="1"/>
    </xf>
    <xf numFmtId="164" fontId="2" fillId="0" borderId="0" xfId="0" applyNumberFormat="1" applyFont="1" applyAlignment="1">
      <alignment wrapText="1"/>
    </xf>
    <xf numFmtId="164" fontId="9" fillId="2" borderId="6" xfId="1" applyNumberFormat="1" applyFont="1" applyFill="1" applyBorder="1" applyAlignment="1">
      <alignment wrapText="1"/>
    </xf>
    <xf numFmtId="165" fontId="8" fillId="0" borderId="6" xfId="1" applyNumberFormat="1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165" fontId="6" fillId="2" borderId="6" xfId="1" applyNumberFormat="1" applyFont="1" applyFill="1" applyBorder="1" applyAlignment="1">
      <alignment wrapText="1"/>
    </xf>
    <xf numFmtId="164" fontId="11" fillId="2" borderId="6" xfId="1" applyNumberFormat="1" applyFont="1" applyFill="1" applyBorder="1" applyAlignment="1">
      <alignment wrapText="1"/>
    </xf>
    <xf numFmtId="165" fontId="11" fillId="2" borderId="6" xfId="1" applyNumberFormat="1" applyFont="1" applyFill="1" applyBorder="1" applyAlignment="1">
      <alignment wrapText="1"/>
    </xf>
    <xf numFmtId="164" fontId="12" fillId="0" borderId="0" xfId="0" applyNumberFormat="1" applyFont="1" applyAlignment="1">
      <alignment wrapText="1"/>
    </xf>
    <xf numFmtId="166" fontId="11" fillId="0" borderId="6" xfId="1" applyNumberFormat="1" applyFont="1" applyBorder="1" applyAlignment="1">
      <alignment wrapText="1"/>
    </xf>
    <xf numFmtId="43" fontId="2" fillId="0" borderId="0" xfId="0" applyNumberFormat="1" applyFont="1" applyAlignment="1">
      <alignment wrapText="1"/>
    </xf>
    <xf numFmtId="164" fontId="9" fillId="0" borderId="6" xfId="1" applyNumberFormat="1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0" xfId="2" applyFont="1" applyFill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40">
    <cellStyle name="Обычный" xfId="0" builtinId="0"/>
    <cellStyle name="Обычный 2" xfId="3"/>
    <cellStyle name="Обычный 2 2" xfId="4"/>
    <cellStyle name="Обычный 3" xfId="2"/>
    <cellStyle name="Обычный 3 2" xfId="5"/>
    <cellStyle name="Обычный 4" xfId="6"/>
    <cellStyle name="Процентный 2" xfId="7"/>
    <cellStyle name="Финансовый" xfId="1" builtinId="3"/>
    <cellStyle name="Финансовый 10" xfId="8"/>
    <cellStyle name="Финансовый 11" xfId="9"/>
    <cellStyle name="Финансовый 12" xfId="10"/>
    <cellStyle name="Финансовый 13" xfId="11"/>
    <cellStyle name="Финансовый 14" xfId="12"/>
    <cellStyle name="Финансовый 15" xfId="13"/>
    <cellStyle name="Финансовый 16" xfId="14"/>
    <cellStyle name="Финансовый 17" xfId="15"/>
    <cellStyle name="Финансовый 18" xfId="16"/>
    <cellStyle name="Финансовый 19" xfId="17"/>
    <cellStyle name="Финансовый 2" xfId="18"/>
    <cellStyle name="Финансовый 20" xfId="19"/>
    <cellStyle name="Финансовый 21" xfId="20"/>
    <cellStyle name="Финансовый 22" xfId="21"/>
    <cellStyle name="Финансовый 23" xfId="22"/>
    <cellStyle name="Финансовый 24" xfId="23"/>
    <cellStyle name="Финансовый 25" xfId="24"/>
    <cellStyle name="Финансовый 26" xfId="25"/>
    <cellStyle name="Финансовый 27" xfId="26"/>
    <cellStyle name="Финансовый 28" xfId="27"/>
    <cellStyle name="Финансовый 29" xfId="28"/>
    <cellStyle name="Финансовый 3" xfId="29"/>
    <cellStyle name="Финансовый 30" xfId="30"/>
    <cellStyle name="Финансовый 31" xfId="31"/>
    <cellStyle name="Финансовый 32" xfId="32"/>
    <cellStyle name="Финансовый 33" xfId="33"/>
    <cellStyle name="Финансовый 4" xfId="34"/>
    <cellStyle name="Финансовый 5" xfId="35"/>
    <cellStyle name="Финансовый 6" xfId="36"/>
    <cellStyle name="Финансовый 7" xfId="37"/>
    <cellStyle name="Финансовый 8" xfId="38"/>
    <cellStyle name="Финансовый 9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tmanov\&#1084;&#1086;&#1080;%20&#1076;&#1086;&#1082;&#1091;&#1084;&#1077;&#1085;&#1090;\&#1052;&#1086;&#1080;%20&#1076;&#1086;&#1082;&#1091;&#1084;&#1077;&#1085;&#1090;&#1099;\Reports\Territoriol%20program\Archive%20of%20Program\&#1058;&#1055;&#1043;&#1043;%20&#1042;&#1072;&#1088;&#1080;&#1072;&#1085;&#1090;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араметры"/>
      <sheetName val="Настройка"/>
      <sheetName val="Ст_ВедСеть"/>
      <sheetName val="Ам_ВедСеть"/>
      <sheetName val="Ст_Пок_Рос"/>
      <sheetName val="Ст_КД_Рос"/>
      <sheetName val="Ст_КДЖ_Нор"/>
      <sheetName val="Ст_КД_Нор"/>
      <sheetName val="Ст_Ур_Сл"/>
      <sheetName val="Ст_Ур_УрК"/>
      <sheetName val="Ст_Ур_УрГ"/>
      <sheetName val="Ст_Ур_УрС"/>
      <sheetName val="Ст_СУр_УрК"/>
      <sheetName val="Ст_СУр_УрГ"/>
      <sheetName val="Ст_СУр_УрС"/>
      <sheetName val="Ст_СДл_УрК"/>
      <sheetName val="Ст_СДл_УрГ"/>
      <sheetName val="Ст_СДл_УрС"/>
      <sheetName val="Ст_Дл_Пл"/>
      <sheetName val="Ст_КД_Пл"/>
      <sheetName val="Ст_КД_Деф"/>
      <sheetName val="Ст_КД_Пер"/>
      <sheetName val="Ам_Пос_Нов"/>
      <sheetName val="Амб_Пос_Рос"/>
      <sheetName val="Амб_Пос_Суб"/>
      <sheetName val="Амб_Пос_Фак"/>
      <sheetName val="Амб_Пос_Пл"/>
      <sheetName val="СЗТ_Пок_Рос"/>
      <sheetName val="СЗТ_Об_Фак"/>
      <sheetName val="СЗТ_Об_Пл"/>
      <sheetName val="СМП_Пок_Рос"/>
      <sheetName val="СМП_Об_Фак"/>
      <sheetName val="СМП_Об_Пл"/>
      <sheetName val="Cost_Ratio_R"/>
      <sheetName val="Cost_Ratio_S"/>
      <sheetName val="Cost_Ratio_C"/>
      <sheetName val="Hosp_Cost"/>
      <sheetName val="Cost_OP_Rat_R"/>
      <sheetName val="Cost_OP_Rat_S"/>
      <sheetName val="Cost_OP_Rat_C"/>
      <sheetName val="OP_Cost"/>
      <sheetName val="Bud_Code"/>
      <sheetName val="Bud_Pie"/>
      <sheetName val="Prof_Dist"/>
      <sheetName val="Vis_Dist"/>
      <sheetName val="IPRep_Dist"/>
      <sheetName val="ACare_Dist"/>
      <sheetName val="Tot_Calc"/>
      <sheetName val="Ratify_Prg"/>
    </sheetNames>
    <sheetDataSet>
      <sheetData sheetId="0">
        <row r="8">
          <cell r="A8" t="str">
            <v>Хабаровский край</v>
          </cell>
        </row>
        <row r="18">
          <cell r="K18" t="str">
            <v>края</v>
          </cell>
        </row>
        <row r="70">
          <cell r="S70">
            <v>2002</v>
          </cell>
        </row>
      </sheetData>
      <sheetData sheetId="1">
        <row r="10">
          <cell r="C10">
            <v>1495</v>
          </cell>
        </row>
        <row r="17">
          <cell r="C17">
            <v>1495</v>
          </cell>
        </row>
        <row r="18">
          <cell r="C18">
            <v>1495</v>
          </cell>
        </row>
        <row r="20">
          <cell r="C20">
            <v>1495</v>
          </cell>
        </row>
        <row r="37">
          <cell r="C37">
            <v>92.8</v>
          </cell>
        </row>
        <row r="38">
          <cell r="C38">
            <v>26.725490196078432</v>
          </cell>
        </row>
        <row r="39">
          <cell r="C39">
            <v>137.15294117647056</v>
          </cell>
        </row>
        <row r="42">
          <cell r="C42">
            <v>1.778</v>
          </cell>
        </row>
        <row r="51">
          <cell r="C51">
            <v>1.0189999999999999</v>
          </cell>
        </row>
        <row r="52">
          <cell r="C52">
            <v>0.997</v>
          </cell>
        </row>
        <row r="53">
          <cell r="C53">
            <v>0.98899999999999999</v>
          </cell>
        </row>
        <row r="54">
          <cell r="C54">
            <v>1</v>
          </cell>
        </row>
        <row r="55">
          <cell r="C5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73"/>
  <sheetViews>
    <sheetView tabSelected="1" view="pageBreakPreview" zoomScale="56" zoomScaleNormal="72" zoomScaleSheetLayoutView="56" workbookViewId="0">
      <pane xSplit="2" ySplit="8" topLeftCell="C43" activePane="bottomRight" state="frozen"/>
      <selection activeCell="B1" sqref="B1"/>
      <selection pane="topRight" activeCell="C1" sqref="C1"/>
      <selection pane="bottomLeft" activeCell="B5" sqref="B5"/>
      <selection pane="bottomRight" activeCell="L1" sqref="L1:M2"/>
    </sheetView>
  </sheetViews>
  <sheetFormatPr defaultColWidth="9.140625" defaultRowHeight="18.75" x14ac:dyDescent="0.3"/>
  <cols>
    <col min="1" max="1" width="8.5703125" style="1" customWidth="1"/>
    <col min="2" max="2" width="40.7109375" style="1" customWidth="1"/>
    <col min="3" max="3" width="23.42578125" style="1" customWidth="1"/>
    <col min="4" max="4" width="20.7109375" style="1" customWidth="1"/>
    <col min="5" max="5" width="25.42578125" style="1" customWidth="1"/>
    <col min="6" max="6" width="20.7109375" style="1" customWidth="1"/>
    <col min="7" max="7" width="22.28515625" style="1" customWidth="1"/>
    <col min="8" max="8" width="20.140625" style="1" customWidth="1"/>
    <col min="9" max="9" width="23.7109375" style="1" customWidth="1"/>
    <col min="10" max="10" width="20" style="1" customWidth="1"/>
    <col min="11" max="11" width="24" style="1" customWidth="1"/>
    <col min="12" max="12" width="22" style="1" customWidth="1"/>
    <col min="13" max="13" width="23.140625" style="1" customWidth="1"/>
    <col min="14" max="14" width="18.7109375" style="1" customWidth="1"/>
    <col min="15" max="15" width="21.28515625" style="1" bestFit="1" customWidth="1"/>
    <col min="16" max="16384" width="9.140625" style="1"/>
  </cols>
  <sheetData>
    <row r="1" spans="2:15" ht="18" hidden="1" customHeight="1" x14ac:dyDescent="0.35">
      <c r="L1" s="37" t="s">
        <v>0</v>
      </c>
      <c r="M1" s="37"/>
    </row>
    <row r="2" spans="2:15" ht="77.25" customHeight="1" x14ac:dyDescent="0.3">
      <c r="L2" s="37"/>
      <c r="M2" s="37"/>
    </row>
    <row r="3" spans="2:15" ht="43.9" customHeight="1" x14ac:dyDescent="0.3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</row>
    <row r="4" spans="2:15" ht="12.6" customHeight="1" x14ac:dyDescent="0.4">
      <c r="B4" s="2"/>
      <c r="C4" s="2"/>
      <c r="D4" s="2"/>
      <c r="E4" s="2"/>
      <c r="F4" s="39"/>
      <c r="G4" s="39"/>
      <c r="H4" s="2"/>
      <c r="I4" s="2"/>
      <c r="J4" s="2"/>
      <c r="K4" s="2"/>
      <c r="L4" s="2"/>
      <c r="M4" s="3"/>
    </row>
    <row r="5" spans="2:15" s="4" customFormat="1" ht="69.599999999999994" customHeight="1" x14ac:dyDescent="0.3">
      <c r="B5" s="40" t="s">
        <v>2</v>
      </c>
      <c r="C5" s="42" t="s">
        <v>64</v>
      </c>
      <c r="D5" s="35" t="s">
        <v>3</v>
      </c>
      <c r="E5" s="36"/>
      <c r="F5" s="44" t="s">
        <v>4</v>
      </c>
      <c r="G5" s="45"/>
      <c r="H5" s="44" t="s">
        <v>5</v>
      </c>
      <c r="I5" s="45"/>
      <c r="J5" s="44" t="s">
        <v>6</v>
      </c>
      <c r="K5" s="45"/>
      <c r="L5" s="44" t="s">
        <v>7</v>
      </c>
      <c r="M5" s="45"/>
    </row>
    <row r="6" spans="2:15" s="4" customFormat="1" ht="156.6" customHeight="1" x14ac:dyDescent="0.3">
      <c r="B6" s="41"/>
      <c r="C6" s="43"/>
      <c r="D6" s="5" t="s">
        <v>66</v>
      </c>
      <c r="E6" s="6" t="s">
        <v>65</v>
      </c>
      <c r="F6" s="5" t="s">
        <v>66</v>
      </c>
      <c r="G6" s="6" t="s">
        <v>65</v>
      </c>
      <c r="H6" s="5" t="s">
        <v>66</v>
      </c>
      <c r="I6" s="6" t="s">
        <v>65</v>
      </c>
      <c r="J6" s="5" t="s">
        <v>66</v>
      </c>
      <c r="K6" s="6" t="s">
        <v>65</v>
      </c>
      <c r="L6" s="5" t="s">
        <v>66</v>
      </c>
      <c r="M6" s="6" t="s">
        <v>65</v>
      </c>
    </row>
    <row r="7" spans="2:15" s="4" customFormat="1" ht="19.899999999999999" customHeight="1" x14ac:dyDescent="0.35"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</row>
    <row r="8" spans="2:15" ht="22.5" customHeight="1" x14ac:dyDescent="0.3">
      <c r="B8" s="7" t="s">
        <v>8</v>
      </c>
      <c r="C8" s="8"/>
      <c r="D8" s="9">
        <v>567798</v>
      </c>
      <c r="E8" s="10"/>
      <c r="F8" s="9"/>
      <c r="G8" s="9"/>
      <c r="H8" s="9"/>
      <c r="I8" s="9"/>
      <c r="J8" s="9"/>
      <c r="K8" s="9"/>
      <c r="L8" s="9"/>
      <c r="M8" s="9"/>
    </row>
    <row r="9" spans="2:15" ht="93.75" x14ac:dyDescent="0.3">
      <c r="B9" s="11" t="s">
        <v>9</v>
      </c>
      <c r="C9" s="12">
        <v>1208.68</v>
      </c>
      <c r="D9" s="13">
        <f>F9+H9+J9+L9</f>
        <v>610234</v>
      </c>
      <c r="E9" s="14">
        <f>G9+I9+K9+M9</f>
        <v>61464802.589999996</v>
      </c>
      <c r="F9" s="13">
        <v>366961</v>
      </c>
      <c r="G9" s="12">
        <f>ROUND(F9*$C$9/12,2)</f>
        <v>36961535.119999997</v>
      </c>
      <c r="H9" s="13">
        <v>15240</v>
      </c>
      <c r="I9" s="12">
        <f>ROUND(H9*$C$9/12,2)</f>
        <v>1535023.6</v>
      </c>
      <c r="J9" s="13">
        <v>136536</v>
      </c>
      <c r="K9" s="12">
        <f>ROUND(J9*$C$9/12,2)</f>
        <v>13752361.039999999</v>
      </c>
      <c r="L9" s="13">
        <v>91497</v>
      </c>
      <c r="M9" s="12">
        <f>ROUND(L9*$C$9/12,2)</f>
        <v>9215882.8300000001</v>
      </c>
    </row>
    <row r="10" spans="2:15" s="18" customFormat="1" ht="20.25" x14ac:dyDescent="0.3">
      <c r="B10" s="15" t="s">
        <v>10</v>
      </c>
      <c r="C10" s="16"/>
      <c r="D10" s="17">
        <f>D9</f>
        <v>610234</v>
      </c>
      <c r="E10" s="16">
        <f>E9</f>
        <v>61464802.589999996</v>
      </c>
      <c r="F10" s="17">
        <v>366961</v>
      </c>
      <c r="G10" s="16">
        <f>G9</f>
        <v>36961535.119999997</v>
      </c>
      <c r="H10" s="17">
        <v>15240</v>
      </c>
      <c r="I10" s="16">
        <f>I9</f>
        <v>1535023.6</v>
      </c>
      <c r="J10" s="17">
        <v>136536</v>
      </c>
      <c r="K10" s="16">
        <f>K9</f>
        <v>13752361.039999999</v>
      </c>
      <c r="L10" s="17">
        <v>91497</v>
      </c>
      <c r="M10" s="16">
        <f>M9</f>
        <v>9215882.8300000001</v>
      </c>
    </row>
    <row r="11" spans="2:15" ht="20.25" x14ac:dyDescent="0.3">
      <c r="B11" s="7" t="s">
        <v>11</v>
      </c>
      <c r="C11" s="12"/>
      <c r="D11" s="19">
        <v>266699.7723878494</v>
      </c>
      <c r="E11" s="20"/>
      <c r="F11" s="19"/>
      <c r="G11" s="19"/>
      <c r="H11" s="19"/>
      <c r="I11" s="19"/>
      <c r="J11" s="19"/>
      <c r="K11" s="19"/>
      <c r="L11" s="19"/>
      <c r="M11" s="19"/>
    </row>
    <row r="12" spans="2:15" ht="89.45" customHeight="1" x14ac:dyDescent="0.3">
      <c r="B12" s="11" t="s">
        <v>12</v>
      </c>
      <c r="C12" s="12">
        <v>1505.49</v>
      </c>
      <c r="D12" s="13">
        <f>F12+H12+J12+L12</f>
        <v>249191</v>
      </c>
      <c r="E12" s="14">
        <f>G12+I12+K12+M12</f>
        <v>31262879.889999997</v>
      </c>
      <c r="F12" s="13">
        <v>137536</v>
      </c>
      <c r="G12" s="12">
        <f>ROUND(F12*$C$12/12,2)</f>
        <v>17254922.719999999</v>
      </c>
      <c r="H12" s="13">
        <v>62</v>
      </c>
      <c r="I12" s="12">
        <f>ROUND(H12*$C$12/12,2)</f>
        <v>7778.37</v>
      </c>
      <c r="J12" s="13">
        <v>110870</v>
      </c>
      <c r="K12" s="12">
        <f>ROUND(J12*$C$12/12,2)</f>
        <v>13909473.029999999</v>
      </c>
      <c r="L12" s="13">
        <v>723</v>
      </c>
      <c r="M12" s="12">
        <f>ROUND(L12*$C$12/12,2)</f>
        <v>90705.77</v>
      </c>
      <c r="N12" s="21"/>
      <c r="O12" s="22"/>
    </row>
    <row r="13" spans="2:15" s="18" customFormat="1" ht="41.25" customHeight="1" x14ac:dyDescent="0.3">
      <c r="B13" s="15" t="s">
        <v>13</v>
      </c>
      <c r="C13" s="16"/>
      <c r="D13" s="17">
        <f>D12</f>
        <v>249191</v>
      </c>
      <c r="E13" s="16">
        <f t="shared" ref="E13:M13" si="0">E12</f>
        <v>31262879.889999997</v>
      </c>
      <c r="F13" s="17">
        <v>137536</v>
      </c>
      <c r="G13" s="16">
        <f t="shared" si="0"/>
        <v>17254922.719999999</v>
      </c>
      <c r="H13" s="17">
        <v>62</v>
      </c>
      <c r="I13" s="16">
        <f t="shared" si="0"/>
        <v>7778.37</v>
      </c>
      <c r="J13" s="17">
        <v>110870</v>
      </c>
      <c r="K13" s="16">
        <f t="shared" si="0"/>
        <v>13909473.029999999</v>
      </c>
      <c r="L13" s="17">
        <v>723</v>
      </c>
      <c r="M13" s="16">
        <f t="shared" si="0"/>
        <v>90705.77</v>
      </c>
    </row>
    <row r="14" spans="2:15" ht="20.25" x14ac:dyDescent="0.3">
      <c r="B14" s="7" t="s">
        <v>14</v>
      </c>
      <c r="C14" s="12"/>
      <c r="D14" s="19">
        <v>71862.075122512993</v>
      </c>
      <c r="E14" s="23"/>
      <c r="F14" s="24"/>
      <c r="G14" s="19"/>
      <c r="H14" s="19"/>
      <c r="I14" s="19"/>
      <c r="J14" s="19"/>
      <c r="K14" s="19"/>
      <c r="L14" s="19"/>
      <c r="M14" s="19"/>
    </row>
    <row r="15" spans="2:15" ht="70.150000000000006" customHeight="1" x14ac:dyDescent="0.3">
      <c r="B15" s="11" t="s">
        <v>15</v>
      </c>
      <c r="C15" s="12">
        <v>815.39</v>
      </c>
      <c r="D15" s="13">
        <f>F15+H15+J15+L15</f>
        <v>66444</v>
      </c>
      <c r="E15" s="14">
        <f>G15+I15+K15+M15</f>
        <v>4514814.43</v>
      </c>
      <c r="F15" s="13">
        <v>51617</v>
      </c>
      <c r="G15" s="12">
        <f>ROUND(F15*$C$15/12,2)</f>
        <v>3507332.14</v>
      </c>
      <c r="H15" s="13">
        <v>49</v>
      </c>
      <c r="I15" s="12">
        <f>ROUND(H15*$C$15/12,2)</f>
        <v>3329.51</v>
      </c>
      <c r="J15" s="13">
        <v>14470</v>
      </c>
      <c r="K15" s="12">
        <f>ROUND(J15*$C$15/12,2)</f>
        <v>983224.44</v>
      </c>
      <c r="L15" s="13">
        <v>308</v>
      </c>
      <c r="M15" s="12">
        <f>ROUND(L15*$C$15/12,2)</f>
        <v>20928.34</v>
      </c>
    </row>
    <row r="16" spans="2:15" s="18" customFormat="1" ht="20.25" x14ac:dyDescent="0.3">
      <c r="B16" s="15" t="s">
        <v>16</v>
      </c>
      <c r="C16" s="16"/>
      <c r="D16" s="17">
        <f>D15</f>
        <v>66444</v>
      </c>
      <c r="E16" s="16">
        <f t="shared" ref="E16:M16" si="1">E15</f>
        <v>4514814.43</v>
      </c>
      <c r="F16" s="17">
        <v>51617</v>
      </c>
      <c r="G16" s="16">
        <f t="shared" si="1"/>
        <v>3507332.14</v>
      </c>
      <c r="H16" s="17">
        <v>49</v>
      </c>
      <c r="I16" s="16">
        <f t="shared" si="1"/>
        <v>3329.51</v>
      </c>
      <c r="J16" s="17">
        <v>14470</v>
      </c>
      <c r="K16" s="16">
        <f t="shared" si="1"/>
        <v>983224.44</v>
      </c>
      <c r="L16" s="17">
        <v>308</v>
      </c>
      <c r="M16" s="16">
        <f t="shared" si="1"/>
        <v>20928.34</v>
      </c>
    </row>
    <row r="17" spans="2:13" ht="20.25" x14ac:dyDescent="0.3">
      <c r="B17" s="7" t="s">
        <v>17</v>
      </c>
      <c r="C17" s="12"/>
      <c r="D17" s="19">
        <v>37460.106409215477</v>
      </c>
      <c r="E17" s="23"/>
      <c r="F17" s="19"/>
      <c r="G17" s="19"/>
      <c r="H17" s="19"/>
      <c r="I17" s="19"/>
      <c r="J17" s="19"/>
      <c r="K17" s="19"/>
      <c r="L17" s="19"/>
      <c r="M17" s="19"/>
    </row>
    <row r="18" spans="2:13" ht="78.599999999999994" customHeight="1" x14ac:dyDescent="0.3">
      <c r="B18" s="11" t="s">
        <v>18</v>
      </c>
      <c r="C18" s="12">
        <v>724.27</v>
      </c>
      <c r="D18" s="13">
        <f>F18+H18+J18+L18</f>
        <v>35102</v>
      </c>
      <c r="E18" s="14">
        <f>G18+I18+K18+M18</f>
        <v>2118610.46</v>
      </c>
      <c r="F18" s="13">
        <v>25499</v>
      </c>
      <c r="G18" s="12">
        <f>ROUND(F18*$C$18/12,2)</f>
        <v>1539013.39</v>
      </c>
      <c r="H18" s="13">
        <v>9</v>
      </c>
      <c r="I18" s="12">
        <f>ROUND(H18*$C$18/12,2)</f>
        <v>543.20000000000005</v>
      </c>
      <c r="J18" s="13">
        <v>9382</v>
      </c>
      <c r="K18" s="12">
        <f>ROUND(J18*$C$18/12,2)</f>
        <v>566258.43000000005</v>
      </c>
      <c r="L18" s="13">
        <v>212</v>
      </c>
      <c r="M18" s="12">
        <f>ROUND(L18*$C$18/12,2)</f>
        <v>12795.44</v>
      </c>
    </row>
    <row r="19" spans="2:13" s="18" customFormat="1" ht="20.25" x14ac:dyDescent="0.3">
      <c r="B19" s="15" t="s">
        <v>19</v>
      </c>
      <c r="C19" s="16"/>
      <c r="D19" s="17">
        <f>D18</f>
        <v>35102</v>
      </c>
      <c r="E19" s="16">
        <f t="shared" ref="E19:M19" si="2">E18</f>
        <v>2118610.46</v>
      </c>
      <c r="F19" s="17">
        <v>25499</v>
      </c>
      <c r="G19" s="16">
        <f t="shared" si="2"/>
        <v>1539013.39</v>
      </c>
      <c r="H19" s="17">
        <v>9</v>
      </c>
      <c r="I19" s="16">
        <f t="shared" si="2"/>
        <v>543.20000000000005</v>
      </c>
      <c r="J19" s="17">
        <v>9382</v>
      </c>
      <c r="K19" s="16">
        <f t="shared" si="2"/>
        <v>566258.43000000005</v>
      </c>
      <c r="L19" s="17">
        <v>212</v>
      </c>
      <c r="M19" s="16">
        <f t="shared" si="2"/>
        <v>12795.44</v>
      </c>
    </row>
    <row r="20" spans="2:13" ht="20.25" x14ac:dyDescent="0.3">
      <c r="B20" s="7" t="s">
        <v>20</v>
      </c>
      <c r="C20" s="12"/>
      <c r="D20" s="19">
        <v>24070.872252121604</v>
      </c>
      <c r="E20" s="23"/>
      <c r="F20" s="19"/>
      <c r="G20" s="19"/>
      <c r="H20" s="19"/>
      <c r="I20" s="19"/>
      <c r="J20" s="19"/>
      <c r="K20" s="19"/>
      <c r="L20" s="19"/>
      <c r="M20" s="19"/>
    </row>
    <row r="21" spans="2:13" ht="101.25" x14ac:dyDescent="0.3">
      <c r="B21" s="25" t="s">
        <v>21</v>
      </c>
      <c r="C21" s="12">
        <v>585.58000000000004</v>
      </c>
      <c r="D21" s="13">
        <f>F21+H21+J21+L21</f>
        <v>22578</v>
      </c>
      <c r="E21" s="14">
        <f>G21+I21+K21+M21</f>
        <v>1101768.78</v>
      </c>
      <c r="F21" s="13">
        <v>12325</v>
      </c>
      <c r="G21" s="12">
        <f>ROUND(F21*$C$21/12,2)</f>
        <v>601439.46</v>
      </c>
      <c r="H21" s="13">
        <v>26</v>
      </c>
      <c r="I21" s="12">
        <f>ROUND(H21*$C$21/12,2)</f>
        <v>1268.76</v>
      </c>
      <c r="J21" s="13">
        <v>8961</v>
      </c>
      <c r="K21" s="12">
        <f>ROUND(J21*$C$21/12,2)</f>
        <v>437281.87</v>
      </c>
      <c r="L21" s="13">
        <v>1266</v>
      </c>
      <c r="M21" s="12">
        <f>ROUND(L21*$C$21/12,2)</f>
        <v>61778.69</v>
      </c>
    </row>
    <row r="22" spans="2:13" s="18" customFormat="1" ht="20.25" x14ac:dyDescent="0.3">
      <c r="B22" s="15" t="s">
        <v>22</v>
      </c>
      <c r="C22" s="16"/>
      <c r="D22" s="17">
        <f>D21</f>
        <v>22578</v>
      </c>
      <c r="E22" s="16">
        <f t="shared" ref="E22:M22" si="3">E21</f>
        <v>1101768.78</v>
      </c>
      <c r="F22" s="17">
        <v>12325</v>
      </c>
      <c r="G22" s="16">
        <f t="shared" si="3"/>
        <v>601439.46</v>
      </c>
      <c r="H22" s="17">
        <v>26</v>
      </c>
      <c r="I22" s="16">
        <f t="shared" si="3"/>
        <v>1268.76</v>
      </c>
      <c r="J22" s="17">
        <v>8961</v>
      </c>
      <c r="K22" s="16">
        <f t="shared" si="3"/>
        <v>437281.87</v>
      </c>
      <c r="L22" s="17">
        <v>1266</v>
      </c>
      <c r="M22" s="16">
        <f t="shared" si="3"/>
        <v>61778.69</v>
      </c>
    </row>
    <row r="23" spans="2:13" ht="20.25" x14ac:dyDescent="0.3">
      <c r="B23" s="7" t="s">
        <v>23</v>
      </c>
      <c r="C23" s="12"/>
      <c r="D23" s="19">
        <v>2796.0116076964205</v>
      </c>
      <c r="E23" s="23"/>
      <c r="F23" s="19"/>
      <c r="G23" s="19"/>
      <c r="H23" s="19"/>
      <c r="I23" s="19"/>
      <c r="J23" s="19"/>
      <c r="K23" s="19"/>
      <c r="L23" s="19"/>
      <c r="M23" s="19"/>
    </row>
    <row r="24" spans="2:13" ht="101.25" x14ac:dyDescent="0.3">
      <c r="B24" s="25" t="s">
        <v>24</v>
      </c>
      <c r="C24" s="12">
        <v>1208.68</v>
      </c>
      <c r="D24" s="13">
        <f>F24+H24+J24+L24</f>
        <v>2519</v>
      </c>
      <c r="E24" s="14">
        <f>G24+I24+K24+M24</f>
        <v>253722.07</v>
      </c>
      <c r="F24" s="13">
        <v>2398</v>
      </c>
      <c r="G24" s="12">
        <f>ROUND(F24*$C$24/12,2)</f>
        <v>241534.55</v>
      </c>
      <c r="H24" s="13">
        <v>3</v>
      </c>
      <c r="I24" s="12">
        <f>ROUND(H24*$C$24/12,2)</f>
        <v>302.17</v>
      </c>
      <c r="J24" s="13">
        <v>84</v>
      </c>
      <c r="K24" s="12">
        <f>ROUND(J24*$C$24/12,2)</f>
        <v>8460.76</v>
      </c>
      <c r="L24" s="13">
        <v>34</v>
      </c>
      <c r="M24" s="12">
        <f>ROUND(L24*$C$24/12,2)</f>
        <v>3424.59</v>
      </c>
    </row>
    <row r="25" spans="2:13" s="18" customFormat="1" ht="27" customHeight="1" x14ac:dyDescent="0.3">
      <c r="B25" s="15" t="s">
        <v>25</v>
      </c>
      <c r="C25" s="16"/>
      <c r="D25" s="17">
        <f>D24</f>
        <v>2519</v>
      </c>
      <c r="E25" s="16">
        <f t="shared" ref="E25:M25" si="4">E24</f>
        <v>253722.07</v>
      </c>
      <c r="F25" s="17">
        <v>2398</v>
      </c>
      <c r="G25" s="16">
        <f t="shared" si="4"/>
        <v>241534.55</v>
      </c>
      <c r="H25" s="17">
        <v>3</v>
      </c>
      <c r="I25" s="16">
        <f t="shared" si="4"/>
        <v>302.17</v>
      </c>
      <c r="J25" s="17">
        <v>84</v>
      </c>
      <c r="K25" s="16">
        <f t="shared" si="4"/>
        <v>8460.76</v>
      </c>
      <c r="L25" s="17">
        <v>34</v>
      </c>
      <c r="M25" s="16">
        <f t="shared" si="4"/>
        <v>3424.59</v>
      </c>
    </row>
    <row r="26" spans="2:13" ht="20.25" x14ac:dyDescent="0.3">
      <c r="B26" s="7" t="s">
        <v>26</v>
      </c>
      <c r="C26" s="12"/>
      <c r="D26" s="19">
        <v>31870.16355960217</v>
      </c>
      <c r="E26" s="23"/>
      <c r="F26" s="19"/>
      <c r="G26" s="19"/>
      <c r="H26" s="19"/>
      <c r="I26" s="19"/>
      <c r="J26" s="19"/>
      <c r="K26" s="19"/>
      <c r="L26" s="19"/>
      <c r="M26" s="19"/>
    </row>
    <row r="27" spans="2:13" ht="101.25" x14ac:dyDescent="0.3">
      <c r="B27" s="25" t="s">
        <v>27</v>
      </c>
      <c r="C27" s="12">
        <v>815.39</v>
      </c>
      <c r="D27" s="13">
        <f>F27+H27+J27+L27</f>
        <v>29219</v>
      </c>
      <c r="E27" s="14">
        <f>G27+I27+K27+M27</f>
        <v>1985406.7</v>
      </c>
      <c r="F27" s="13">
        <v>16556</v>
      </c>
      <c r="G27" s="12">
        <f>ROUND(F27*$C$27/12,2)</f>
        <v>1124966.3999999999</v>
      </c>
      <c r="H27" s="13">
        <v>16</v>
      </c>
      <c r="I27" s="12">
        <f>ROUND(H27*$C$27/12,2)</f>
        <v>1087.19</v>
      </c>
      <c r="J27" s="13">
        <v>12505</v>
      </c>
      <c r="K27" s="12">
        <f>ROUND(J27*$C$27/12,2)</f>
        <v>849704.33</v>
      </c>
      <c r="L27" s="13">
        <v>142</v>
      </c>
      <c r="M27" s="12">
        <f>ROUND(L27*$C$27/12,2)</f>
        <v>9648.7800000000007</v>
      </c>
    </row>
    <row r="28" spans="2:13" s="18" customFormat="1" ht="40.5" x14ac:dyDescent="0.3">
      <c r="B28" s="15" t="s">
        <v>28</v>
      </c>
      <c r="C28" s="16"/>
      <c r="D28" s="17">
        <f>D27</f>
        <v>29219</v>
      </c>
      <c r="E28" s="16">
        <f t="shared" ref="E28:M28" si="5">E27</f>
        <v>1985406.7</v>
      </c>
      <c r="F28" s="17">
        <v>16556</v>
      </c>
      <c r="G28" s="16">
        <f t="shared" si="5"/>
        <v>1124966.3999999999</v>
      </c>
      <c r="H28" s="17">
        <v>16</v>
      </c>
      <c r="I28" s="16">
        <f t="shared" si="5"/>
        <v>1087.19</v>
      </c>
      <c r="J28" s="17">
        <v>12505</v>
      </c>
      <c r="K28" s="16">
        <f t="shared" si="5"/>
        <v>849704.33</v>
      </c>
      <c r="L28" s="17">
        <v>142</v>
      </c>
      <c r="M28" s="16">
        <f t="shared" si="5"/>
        <v>9648.7800000000007</v>
      </c>
    </row>
    <row r="29" spans="2:13" ht="20.25" x14ac:dyDescent="0.3">
      <c r="B29" s="7" t="s">
        <v>29</v>
      </c>
      <c r="C29" s="12"/>
      <c r="D29" s="19">
        <v>26421.685582997314</v>
      </c>
      <c r="E29" s="23"/>
      <c r="F29" s="19"/>
      <c r="G29" s="19"/>
      <c r="H29" s="19"/>
      <c r="I29" s="19"/>
      <c r="J29" s="19"/>
      <c r="K29" s="19"/>
      <c r="L29" s="19"/>
      <c r="M29" s="19"/>
    </row>
    <row r="30" spans="2:13" ht="75" x14ac:dyDescent="0.3">
      <c r="B30" s="11" t="s">
        <v>30</v>
      </c>
      <c r="C30" s="12">
        <v>585.58000000000004</v>
      </c>
      <c r="D30" s="13">
        <f>F30+H30+J30+L30</f>
        <v>24479</v>
      </c>
      <c r="E30" s="14">
        <f>G30+I30+K30+M30</f>
        <v>1194534.4100000001</v>
      </c>
      <c r="F30" s="13">
        <v>23187</v>
      </c>
      <c r="G30" s="12">
        <f>ROUND(F30*$C$30/12,2)</f>
        <v>1131486.96</v>
      </c>
      <c r="H30" s="13">
        <v>69</v>
      </c>
      <c r="I30" s="12">
        <f>ROUND(H30*$C$30/12,2)</f>
        <v>3367.09</v>
      </c>
      <c r="J30" s="13">
        <v>870</v>
      </c>
      <c r="K30" s="12">
        <f>ROUND(J30*$C$30/12,2)</f>
        <v>42454.55</v>
      </c>
      <c r="L30" s="13">
        <v>353</v>
      </c>
      <c r="M30" s="12">
        <f>ROUND(L30*$C$30/12,2)</f>
        <v>17225.810000000001</v>
      </c>
    </row>
    <row r="31" spans="2:13" s="18" customFormat="1" ht="20.25" x14ac:dyDescent="0.3">
      <c r="B31" s="15" t="s">
        <v>31</v>
      </c>
      <c r="C31" s="16"/>
      <c r="D31" s="17">
        <f>D30</f>
        <v>24479</v>
      </c>
      <c r="E31" s="16">
        <f t="shared" ref="E31:M31" si="6">E30</f>
        <v>1194534.4100000001</v>
      </c>
      <c r="F31" s="17">
        <v>23187</v>
      </c>
      <c r="G31" s="16">
        <f t="shared" si="6"/>
        <v>1131486.96</v>
      </c>
      <c r="H31" s="17">
        <v>69</v>
      </c>
      <c r="I31" s="16">
        <f t="shared" si="6"/>
        <v>3367.09</v>
      </c>
      <c r="J31" s="17">
        <v>870</v>
      </c>
      <c r="K31" s="16">
        <f t="shared" si="6"/>
        <v>42454.55</v>
      </c>
      <c r="L31" s="17">
        <v>353</v>
      </c>
      <c r="M31" s="16">
        <f t="shared" si="6"/>
        <v>17225.810000000001</v>
      </c>
    </row>
    <row r="32" spans="2:13" ht="40.5" x14ac:dyDescent="0.3">
      <c r="B32" s="7" t="s">
        <v>32</v>
      </c>
      <c r="C32" s="12"/>
      <c r="D32" s="13"/>
      <c r="E32" s="23"/>
      <c r="F32" s="19"/>
      <c r="G32" s="19"/>
      <c r="H32" s="19"/>
      <c r="I32" s="19"/>
      <c r="J32" s="19"/>
      <c r="K32" s="19"/>
      <c r="L32" s="19"/>
      <c r="M32" s="19"/>
    </row>
    <row r="33" spans="2:13" ht="75" x14ac:dyDescent="0.3">
      <c r="B33" s="26" t="s">
        <v>33</v>
      </c>
      <c r="C33" s="12">
        <v>585.58000000000004</v>
      </c>
      <c r="D33" s="13">
        <f>F33+H33+J33+L33</f>
        <v>13509</v>
      </c>
      <c r="E33" s="14">
        <f>G33+I33+K33+M33</f>
        <v>659216.68000000005</v>
      </c>
      <c r="F33" s="27">
        <v>8106</v>
      </c>
      <c r="G33" s="14">
        <f>ROUND(F33*$C$33/12,2)</f>
        <v>395559.29</v>
      </c>
      <c r="H33" s="27">
        <v>1115</v>
      </c>
      <c r="I33" s="14">
        <f>ROUND(H33*$C$33/12,2)</f>
        <v>54410.14</v>
      </c>
      <c r="J33" s="27">
        <v>1978</v>
      </c>
      <c r="K33" s="14">
        <f>ROUND(J33*$C$33/12,2)</f>
        <v>96523.1</v>
      </c>
      <c r="L33" s="27">
        <v>2310</v>
      </c>
      <c r="M33" s="14">
        <f>ROUND(L33*$C$33/12,2)</f>
        <v>112724.15</v>
      </c>
    </row>
    <row r="34" spans="2:13" ht="85.9" customHeight="1" x14ac:dyDescent="0.3">
      <c r="B34" s="25" t="s">
        <v>34</v>
      </c>
      <c r="C34" s="12">
        <v>585.58000000000004</v>
      </c>
      <c r="D34" s="13">
        <f>F34+H34+J34+L34</f>
        <v>57588</v>
      </c>
      <c r="E34" s="14">
        <f>G34+I34+K34+M34</f>
        <v>2810198.4299999997</v>
      </c>
      <c r="F34" s="27">
        <v>34555</v>
      </c>
      <c r="G34" s="14">
        <f>ROUND(F34*$C$34/12,2)</f>
        <v>1686226.41</v>
      </c>
      <c r="H34" s="27">
        <v>4753</v>
      </c>
      <c r="I34" s="14">
        <f>ROUND(H34*$C$34/12,2)</f>
        <v>231938.48</v>
      </c>
      <c r="J34" s="27">
        <v>8433</v>
      </c>
      <c r="K34" s="14">
        <f>ROUND(J34*$C$34/12,2)</f>
        <v>411516.35</v>
      </c>
      <c r="L34" s="27">
        <v>9847</v>
      </c>
      <c r="M34" s="14">
        <f>ROUND(L34*$C$34/12,2)</f>
        <v>480517.19</v>
      </c>
    </row>
    <row r="35" spans="2:13" s="18" customFormat="1" ht="32.450000000000003" customHeight="1" x14ac:dyDescent="0.3">
      <c r="B35" s="15" t="s">
        <v>35</v>
      </c>
      <c r="C35" s="16"/>
      <c r="D35" s="17">
        <f>D33+D34</f>
        <v>71097</v>
      </c>
      <c r="E35" s="16">
        <f t="shared" ref="E35:M35" si="7">E33+E34</f>
        <v>3469415.11</v>
      </c>
      <c r="F35" s="17">
        <v>42661</v>
      </c>
      <c r="G35" s="16">
        <f t="shared" si="7"/>
        <v>2081785.7</v>
      </c>
      <c r="H35" s="17">
        <v>5868</v>
      </c>
      <c r="I35" s="16">
        <f t="shared" si="7"/>
        <v>286348.62</v>
      </c>
      <c r="J35" s="17">
        <v>10411</v>
      </c>
      <c r="K35" s="16">
        <f t="shared" si="7"/>
        <v>508039.44999999995</v>
      </c>
      <c r="L35" s="17">
        <v>12157</v>
      </c>
      <c r="M35" s="16">
        <f t="shared" si="7"/>
        <v>593241.34</v>
      </c>
    </row>
    <row r="36" spans="2:13" ht="20.25" x14ac:dyDescent="0.3">
      <c r="B36" s="7" t="s">
        <v>36</v>
      </c>
      <c r="C36" s="12"/>
      <c r="D36" s="19">
        <v>27138.371594047476</v>
      </c>
      <c r="E36" s="23"/>
      <c r="F36" s="19"/>
      <c r="G36" s="19"/>
      <c r="H36" s="19"/>
      <c r="I36" s="19"/>
      <c r="J36" s="19"/>
      <c r="K36" s="19"/>
      <c r="L36" s="19"/>
      <c r="M36" s="19"/>
    </row>
    <row r="37" spans="2:13" ht="101.25" x14ac:dyDescent="0.3">
      <c r="B37" s="25" t="s">
        <v>37</v>
      </c>
      <c r="C37" s="12">
        <v>724.27</v>
      </c>
      <c r="D37" s="13">
        <f>F37+H37+J37+L37</f>
        <v>29744</v>
      </c>
      <c r="E37" s="14">
        <f>G37+I37+K37+M37</f>
        <v>1795223.9</v>
      </c>
      <c r="F37" s="13">
        <v>20560</v>
      </c>
      <c r="G37" s="12">
        <f>ROUND(F37*$C$37/12,2)</f>
        <v>1240915.93</v>
      </c>
      <c r="H37" s="13">
        <v>17</v>
      </c>
      <c r="I37" s="12">
        <f>ROUND(H37*$C$37/12,2)</f>
        <v>1026.05</v>
      </c>
      <c r="J37" s="13">
        <v>8990</v>
      </c>
      <c r="K37" s="12">
        <f>ROUND(J37*$C$37/12,2)</f>
        <v>542598.93999999994</v>
      </c>
      <c r="L37" s="13">
        <v>177</v>
      </c>
      <c r="M37" s="12">
        <f>ROUND(L37*$C$37/12,2)</f>
        <v>10682.98</v>
      </c>
    </row>
    <row r="38" spans="2:13" s="18" customFormat="1" ht="40.5" x14ac:dyDescent="0.3">
      <c r="B38" s="15" t="s">
        <v>38</v>
      </c>
      <c r="C38" s="16"/>
      <c r="D38" s="17">
        <f>D37</f>
        <v>29744</v>
      </c>
      <c r="E38" s="16">
        <f t="shared" ref="E38:M38" si="8">E37</f>
        <v>1795223.9</v>
      </c>
      <c r="F38" s="17">
        <v>20560</v>
      </c>
      <c r="G38" s="16">
        <f t="shared" si="8"/>
        <v>1240915.93</v>
      </c>
      <c r="H38" s="17">
        <v>17</v>
      </c>
      <c r="I38" s="16">
        <f t="shared" si="8"/>
        <v>1026.05</v>
      </c>
      <c r="J38" s="17">
        <v>8990</v>
      </c>
      <c r="K38" s="16">
        <f t="shared" si="8"/>
        <v>542598.93999999994</v>
      </c>
      <c r="L38" s="17">
        <v>177</v>
      </c>
      <c r="M38" s="16">
        <f t="shared" si="8"/>
        <v>10682.98</v>
      </c>
    </row>
    <row r="39" spans="2:13" ht="20.25" x14ac:dyDescent="0.3">
      <c r="B39" s="7" t="s">
        <v>39</v>
      </c>
      <c r="C39" s="12"/>
      <c r="D39" s="13"/>
      <c r="E39" s="23"/>
      <c r="F39" s="19"/>
      <c r="G39" s="19"/>
      <c r="H39" s="19"/>
      <c r="I39" s="19"/>
      <c r="J39" s="19"/>
      <c r="K39" s="19"/>
      <c r="L39" s="19"/>
      <c r="M39" s="19"/>
    </row>
    <row r="40" spans="2:13" ht="75" x14ac:dyDescent="0.3">
      <c r="B40" s="11" t="s">
        <v>40</v>
      </c>
      <c r="C40" s="12">
        <v>724.27</v>
      </c>
      <c r="D40" s="13">
        <f>F40+H40+J40+L40</f>
        <v>39535</v>
      </c>
      <c r="E40" s="14">
        <f>G40+I40+K40+M40</f>
        <v>2386167.87</v>
      </c>
      <c r="F40" s="13">
        <v>18863</v>
      </c>
      <c r="G40" s="12">
        <f>ROUND(F40*$C$40/12,2)</f>
        <v>1138492.08</v>
      </c>
      <c r="H40" s="13">
        <v>20</v>
      </c>
      <c r="I40" s="12">
        <f>ROUND(H40*$C$40/12,2)</f>
        <v>1207.1199999999999</v>
      </c>
      <c r="J40" s="13">
        <v>20473</v>
      </c>
      <c r="K40" s="12">
        <f>ROUND(J40*$C$40/12,2)</f>
        <v>1235664.98</v>
      </c>
      <c r="L40" s="13">
        <v>179</v>
      </c>
      <c r="M40" s="12">
        <f>ROUND(L40*$C$40/12,2)</f>
        <v>10803.69</v>
      </c>
    </row>
    <row r="41" spans="2:13" s="18" customFormat="1" ht="40.5" x14ac:dyDescent="0.3">
      <c r="B41" s="15" t="s">
        <v>41</v>
      </c>
      <c r="C41" s="16"/>
      <c r="D41" s="17">
        <f>D40</f>
        <v>39535</v>
      </c>
      <c r="E41" s="16">
        <f t="shared" ref="E41:M41" si="9">E40</f>
        <v>2386167.87</v>
      </c>
      <c r="F41" s="17">
        <v>18863</v>
      </c>
      <c r="G41" s="16">
        <f t="shared" si="9"/>
        <v>1138492.08</v>
      </c>
      <c r="H41" s="17">
        <v>20</v>
      </c>
      <c r="I41" s="16">
        <f t="shared" si="9"/>
        <v>1207.1199999999999</v>
      </c>
      <c r="J41" s="17">
        <v>20473</v>
      </c>
      <c r="K41" s="16">
        <f t="shared" si="9"/>
        <v>1235664.98</v>
      </c>
      <c r="L41" s="17">
        <v>179</v>
      </c>
      <c r="M41" s="16">
        <f t="shared" si="9"/>
        <v>10803.69</v>
      </c>
    </row>
    <row r="42" spans="2:13" ht="20.25" x14ac:dyDescent="0.3">
      <c r="B42" s="7" t="s">
        <v>42</v>
      </c>
      <c r="C42" s="12"/>
      <c r="D42" s="19">
        <v>35144.659296591875</v>
      </c>
      <c r="E42" s="23"/>
      <c r="F42" s="19"/>
      <c r="G42" s="19"/>
      <c r="H42" s="19"/>
      <c r="I42" s="19"/>
      <c r="J42" s="19"/>
      <c r="K42" s="19"/>
      <c r="L42" s="19"/>
      <c r="M42" s="33"/>
    </row>
    <row r="43" spans="2:13" ht="75" x14ac:dyDescent="0.3">
      <c r="B43" s="11" t="s">
        <v>43</v>
      </c>
      <c r="C43" s="12">
        <v>815.39</v>
      </c>
      <c r="D43" s="13">
        <f>F43+H43+J43+L43</f>
        <v>31961</v>
      </c>
      <c r="E43" s="14">
        <f>G43+I43+K43+M43</f>
        <v>2171723.3199999998</v>
      </c>
      <c r="F43" s="13">
        <v>21637</v>
      </c>
      <c r="G43" s="12">
        <f>ROUND(F43*$C$43/12,2)</f>
        <v>1470216.12</v>
      </c>
      <c r="H43" s="13">
        <v>15</v>
      </c>
      <c r="I43" s="12">
        <f>ROUND(H43*$C$43/12,2)</f>
        <v>1019.24</v>
      </c>
      <c r="J43" s="13">
        <v>10217</v>
      </c>
      <c r="K43" s="12">
        <f>ROUND(J43*$C$43/12,2)</f>
        <v>694236.64</v>
      </c>
      <c r="L43" s="13">
        <v>92</v>
      </c>
      <c r="M43" s="12">
        <f>ROUND(L43*$C$43/12,2)</f>
        <v>6251.32</v>
      </c>
    </row>
    <row r="44" spans="2:13" ht="21" hidden="1" x14ac:dyDescent="0.4">
      <c r="B44" s="25"/>
      <c r="C44" s="12"/>
      <c r="D44" s="13"/>
      <c r="E44" s="14" t="e">
        <f>G44+I44+K44+M44</f>
        <v>#REF!</v>
      </c>
      <c r="F44" s="13"/>
      <c r="G44" s="12" t="e">
        <f>ROUND(#REF!*F44*#REF!/12,2)</f>
        <v>#REF!</v>
      </c>
      <c r="H44" s="13">
        <v>0</v>
      </c>
      <c r="I44" s="12" t="e">
        <f>ROUND(#REF!*H44*#REF!/12,2)</f>
        <v>#REF!</v>
      </c>
      <c r="J44" s="13">
        <v>0</v>
      </c>
      <c r="K44" s="12" t="e">
        <f>ROUND(#REF!*J44*#REF!/12,2)</f>
        <v>#REF!</v>
      </c>
      <c r="L44" s="13">
        <v>0</v>
      </c>
      <c r="M44" s="12" t="e">
        <f>ROUND(#REF!*L44*#REF!/12,2)</f>
        <v>#REF!</v>
      </c>
    </row>
    <row r="45" spans="2:13" s="18" customFormat="1" ht="20.25" x14ac:dyDescent="0.3">
      <c r="B45" s="15" t="s">
        <v>44</v>
      </c>
      <c r="C45" s="16"/>
      <c r="D45" s="17">
        <f>D43</f>
        <v>31961</v>
      </c>
      <c r="E45" s="16">
        <f t="shared" ref="E45:M45" si="10">E43</f>
        <v>2171723.3199999998</v>
      </c>
      <c r="F45" s="17">
        <v>21637</v>
      </c>
      <c r="G45" s="16">
        <f t="shared" si="10"/>
        <v>1470216.12</v>
      </c>
      <c r="H45" s="17">
        <v>15</v>
      </c>
      <c r="I45" s="16">
        <f t="shared" si="10"/>
        <v>1019.24</v>
      </c>
      <c r="J45" s="17">
        <v>10217</v>
      </c>
      <c r="K45" s="16">
        <f t="shared" si="10"/>
        <v>694236.64</v>
      </c>
      <c r="L45" s="17">
        <v>92</v>
      </c>
      <c r="M45" s="16">
        <f t="shared" si="10"/>
        <v>6251.32</v>
      </c>
    </row>
    <row r="46" spans="2:13" ht="20.25" x14ac:dyDescent="0.3">
      <c r="B46" s="7" t="s">
        <v>45</v>
      </c>
      <c r="C46" s="12"/>
      <c r="D46" s="19">
        <v>54371.399831063842</v>
      </c>
      <c r="E46" s="23"/>
      <c r="F46" s="19"/>
      <c r="G46" s="19"/>
      <c r="H46" s="19"/>
      <c r="I46" s="19"/>
      <c r="J46" s="19"/>
      <c r="K46" s="19"/>
      <c r="L46" s="19"/>
      <c r="M46" s="33"/>
    </row>
    <row r="47" spans="2:13" ht="75" x14ac:dyDescent="0.3">
      <c r="B47" s="11" t="s">
        <v>46</v>
      </c>
      <c r="C47" s="12">
        <v>585.58000000000004</v>
      </c>
      <c r="D47" s="13">
        <f>F47+H47+J47+L47</f>
        <v>51136</v>
      </c>
      <c r="E47" s="14">
        <f>G47+I47+K47+M47</f>
        <v>2495351.58</v>
      </c>
      <c r="F47" s="13">
        <v>42271</v>
      </c>
      <c r="G47" s="12">
        <f>ROUND(F47*$C$47/12,2)</f>
        <v>2062754.35</v>
      </c>
      <c r="H47" s="13">
        <v>202</v>
      </c>
      <c r="I47" s="12">
        <f>ROUND(H47*$C$47/12,2)</f>
        <v>9857.26</v>
      </c>
      <c r="J47" s="13">
        <v>1605</v>
      </c>
      <c r="K47" s="12">
        <f>ROUND(J47*$C$47/12,2)</f>
        <v>78321.33</v>
      </c>
      <c r="L47" s="13">
        <v>7058</v>
      </c>
      <c r="M47" s="12">
        <f>ROUND(L47*$C$47/12,2)</f>
        <v>344418.64</v>
      </c>
    </row>
    <row r="48" spans="2:13" ht="21" hidden="1" x14ac:dyDescent="0.4">
      <c r="B48" s="25"/>
      <c r="C48" s="12"/>
      <c r="D48" s="13"/>
      <c r="E48" s="14" t="e">
        <f>G48+I48+K48+M48</f>
        <v>#REF!</v>
      </c>
      <c r="F48" s="13">
        <v>0</v>
      </c>
      <c r="G48" s="12" t="e">
        <f>ROUND(#REF!*F48*#REF!/12,2)</f>
        <v>#REF!</v>
      </c>
      <c r="H48" s="13">
        <v>0</v>
      </c>
      <c r="I48" s="12" t="e">
        <f>ROUND(#REF!*H48*#REF!/12,2)</f>
        <v>#REF!</v>
      </c>
      <c r="J48" s="13">
        <v>0</v>
      </c>
      <c r="K48" s="12" t="e">
        <f>ROUND(#REF!*J48*#REF!/12,2)</f>
        <v>#REF!</v>
      </c>
      <c r="L48" s="13">
        <v>0</v>
      </c>
      <c r="M48" s="12" t="e">
        <f>ROUND(#REF!*L48*#REF!/12,2)</f>
        <v>#REF!</v>
      </c>
    </row>
    <row r="49" spans="2:15" ht="21" hidden="1" x14ac:dyDescent="0.4">
      <c r="B49" s="7"/>
      <c r="C49" s="12"/>
      <c r="D49" s="13"/>
      <c r="E49" s="14" t="e">
        <f>G49+I49+K49+M49</f>
        <v>#REF!</v>
      </c>
      <c r="F49" s="13">
        <v>0</v>
      </c>
      <c r="G49" s="12" t="e">
        <f>ROUND(#REF!*F49*#REF!/12,2)</f>
        <v>#REF!</v>
      </c>
      <c r="H49" s="13">
        <v>0</v>
      </c>
      <c r="I49" s="12" t="e">
        <f>ROUND(#REF!*H49*#REF!/12,2)</f>
        <v>#REF!</v>
      </c>
      <c r="J49" s="13">
        <v>0</v>
      </c>
      <c r="K49" s="12" t="e">
        <f>ROUND(#REF!*J49*#REF!/12,2)</f>
        <v>#REF!</v>
      </c>
      <c r="L49" s="13">
        <v>0</v>
      </c>
      <c r="M49" s="12" t="e">
        <f>ROUND(#REF!*L49*#REF!/12,2)</f>
        <v>#REF!</v>
      </c>
    </row>
    <row r="50" spans="2:15" s="18" customFormat="1" ht="20.25" x14ac:dyDescent="0.3">
      <c r="B50" s="15" t="s">
        <v>47</v>
      </c>
      <c r="C50" s="16"/>
      <c r="D50" s="17">
        <f>D47</f>
        <v>51136</v>
      </c>
      <c r="E50" s="28">
        <f>E47</f>
        <v>2495351.58</v>
      </c>
      <c r="F50" s="29">
        <v>42271</v>
      </c>
      <c r="G50" s="28">
        <f t="shared" ref="G50:M50" si="11">G47</f>
        <v>2062754.35</v>
      </c>
      <c r="H50" s="29">
        <v>202</v>
      </c>
      <c r="I50" s="29">
        <f t="shared" si="11"/>
        <v>9857.26</v>
      </c>
      <c r="J50" s="29">
        <v>1605</v>
      </c>
      <c r="K50" s="28">
        <f t="shared" si="11"/>
        <v>78321.33</v>
      </c>
      <c r="L50" s="29">
        <v>7058</v>
      </c>
      <c r="M50" s="28">
        <f t="shared" si="11"/>
        <v>344418.64</v>
      </c>
      <c r="O50" s="30"/>
    </row>
    <row r="51" spans="2:15" ht="20.25" x14ac:dyDescent="0.3">
      <c r="B51" s="7" t="s">
        <v>48</v>
      </c>
      <c r="C51" s="12"/>
      <c r="D51" s="19">
        <v>9375.1683854791063</v>
      </c>
      <c r="E51" s="23"/>
      <c r="F51" s="19"/>
      <c r="G51" s="19"/>
      <c r="H51" s="19"/>
      <c r="I51" s="19"/>
      <c r="J51" s="19"/>
      <c r="K51" s="33"/>
      <c r="L51" s="19"/>
      <c r="M51" s="33"/>
    </row>
    <row r="52" spans="2:15" ht="91.15" customHeight="1" x14ac:dyDescent="0.3">
      <c r="B52" s="25" t="s">
        <v>49</v>
      </c>
      <c r="C52" s="12">
        <v>1505.49</v>
      </c>
      <c r="D52" s="13">
        <f>F52+H52+J52+L52</f>
        <v>8133</v>
      </c>
      <c r="E52" s="14">
        <f>G52+I52+K52+M52</f>
        <v>1020345.85</v>
      </c>
      <c r="F52" s="13">
        <v>7863</v>
      </c>
      <c r="G52" s="12">
        <f>ROUND(F52*$C$52/12,2)</f>
        <v>986472.32</v>
      </c>
      <c r="H52" s="13">
        <v>16</v>
      </c>
      <c r="I52" s="12">
        <f>ROUND(H52*$C$52/12,2)</f>
        <v>2007.32</v>
      </c>
      <c r="J52" s="13">
        <v>184</v>
      </c>
      <c r="K52" s="12">
        <f>ROUND(J52*$C$52/12,2)</f>
        <v>23084.18</v>
      </c>
      <c r="L52" s="13">
        <v>70</v>
      </c>
      <c r="M52" s="12">
        <f>ROUND(L52*$C$52/12,2)</f>
        <v>8782.0300000000007</v>
      </c>
    </row>
    <row r="53" spans="2:15" s="18" customFormat="1" ht="20.25" x14ac:dyDescent="0.3">
      <c r="B53" s="15" t="s">
        <v>50</v>
      </c>
      <c r="C53" s="16"/>
      <c r="D53" s="17">
        <f>D52</f>
        <v>8133</v>
      </c>
      <c r="E53" s="28">
        <f>E52</f>
        <v>1020345.85</v>
      </c>
      <c r="F53" s="17">
        <v>7863</v>
      </c>
      <c r="G53" s="16">
        <f t="shared" ref="G53:M53" si="12">G52</f>
        <v>986472.32</v>
      </c>
      <c r="H53" s="17">
        <v>16</v>
      </c>
      <c r="I53" s="16">
        <f t="shared" si="12"/>
        <v>2007.32</v>
      </c>
      <c r="J53" s="17">
        <v>184</v>
      </c>
      <c r="K53" s="16">
        <f t="shared" si="12"/>
        <v>23084.18</v>
      </c>
      <c r="L53" s="17">
        <v>70</v>
      </c>
      <c r="M53" s="16">
        <f t="shared" si="12"/>
        <v>8782.0300000000007</v>
      </c>
    </row>
    <row r="54" spans="2:15" ht="20.25" x14ac:dyDescent="0.3">
      <c r="B54" s="7" t="s">
        <v>51</v>
      </c>
      <c r="C54" s="12"/>
      <c r="D54" s="19">
        <v>38310.976013045707</v>
      </c>
      <c r="E54" s="23"/>
      <c r="F54" s="19"/>
      <c r="G54" s="19"/>
      <c r="H54" s="19"/>
      <c r="I54" s="33"/>
      <c r="J54" s="19"/>
      <c r="K54" s="33"/>
      <c r="L54" s="19"/>
      <c r="M54" s="19"/>
    </row>
    <row r="55" spans="2:15" ht="75" x14ac:dyDescent="0.3">
      <c r="B55" s="11" t="s">
        <v>52</v>
      </c>
      <c r="C55" s="12">
        <v>724.27</v>
      </c>
      <c r="D55" s="13">
        <f>F55+H55+J55+L55</f>
        <v>33706</v>
      </c>
      <c r="E55" s="14">
        <f>G55+I55+K55+M55</f>
        <v>2034353.73</v>
      </c>
      <c r="F55" s="13">
        <v>24314</v>
      </c>
      <c r="G55" s="12">
        <f>ROUND(F55*$C$55/12,2)</f>
        <v>1467491.73</v>
      </c>
      <c r="H55" s="13">
        <v>30</v>
      </c>
      <c r="I55" s="12">
        <f>ROUND(H55*$C$55/12,2)</f>
        <v>1810.68</v>
      </c>
      <c r="J55" s="13">
        <v>9174</v>
      </c>
      <c r="K55" s="12">
        <f>ROUND(J55*$C$55/12,2)</f>
        <v>553704.42000000004</v>
      </c>
      <c r="L55" s="13">
        <v>188</v>
      </c>
      <c r="M55" s="12">
        <f>ROUND(L55*$C$55/12,2)</f>
        <v>11346.9</v>
      </c>
      <c r="O55" s="22"/>
    </row>
    <row r="56" spans="2:15" s="18" customFormat="1" ht="24.6" customHeight="1" x14ac:dyDescent="0.3">
      <c r="B56" s="15" t="s">
        <v>53</v>
      </c>
      <c r="C56" s="16"/>
      <c r="D56" s="17">
        <f>D55</f>
        <v>33706</v>
      </c>
      <c r="E56" s="28">
        <f>E55</f>
        <v>2034353.73</v>
      </c>
      <c r="F56" s="17">
        <v>24314</v>
      </c>
      <c r="G56" s="17">
        <f t="shared" ref="G56:M56" si="13">G55</f>
        <v>1467491.73</v>
      </c>
      <c r="H56" s="17">
        <v>30</v>
      </c>
      <c r="I56" s="16">
        <f t="shared" si="13"/>
        <v>1810.68</v>
      </c>
      <c r="J56" s="17">
        <v>9174</v>
      </c>
      <c r="K56" s="16">
        <f t="shared" si="13"/>
        <v>553704.42000000004</v>
      </c>
      <c r="L56" s="17">
        <v>188</v>
      </c>
      <c r="M56" s="16">
        <f t="shared" si="13"/>
        <v>11346.9</v>
      </c>
    </row>
    <row r="57" spans="2:15" ht="20.25" x14ac:dyDescent="0.3">
      <c r="B57" s="7" t="s">
        <v>54</v>
      </c>
      <c r="C57" s="12"/>
      <c r="D57" s="19">
        <v>2532.8453365851133</v>
      </c>
      <c r="E57" s="23"/>
      <c r="F57" s="19"/>
      <c r="G57" s="19"/>
      <c r="H57" s="19"/>
      <c r="I57" s="33"/>
      <c r="J57" s="19"/>
      <c r="K57" s="33"/>
      <c r="L57" s="19"/>
      <c r="M57" s="33"/>
    </row>
    <row r="58" spans="2:15" ht="84" customHeight="1" x14ac:dyDescent="0.3">
      <c r="B58" s="11" t="s">
        <v>55</v>
      </c>
      <c r="C58" s="12">
        <v>815.39</v>
      </c>
      <c r="D58" s="13">
        <f>F58+H58+J58+L58</f>
        <v>2331</v>
      </c>
      <c r="E58" s="14">
        <f>G58+I58+K58+M58</f>
        <v>158389.51</v>
      </c>
      <c r="F58" s="13">
        <v>2254</v>
      </c>
      <c r="G58" s="12">
        <f>ROUND(F58*$C$58/12,2)</f>
        <v>153157.42000000001</v>
      </c>
      <c r="H58" s="13">
        <v>1</v>
      </c>
      <c r="I58" s="12">
        <f>ROUND(H58*$C$58/12,2)</f>
        <v>67.95</v>
      </c>
      <c r="J58" s="13">
        <v>58</v>
      </c>
      <c r="K58" s="12">
        <f>ROUND(J58*$C$58/12,2)</f>
        <v>3941.05</v>
      </c>
      <c r="L58" s="13">
        <v>18</v>
      </c>
      <c r="M58" s="12">
        <f>ROUND(L58*$C$58/12,2)</f>
        <v>1223.0899999999999</v>
      </c>
    </row>
    <row r="59" spans="2:15" s="18" customFormat="1" ht="40.9" customHeight="1" x14ac:dyDescent="0.3">
      <c r="B59" s="15" t="s">
        <v>56</v>
      </c>
      <c r="C59" s="16"/>
      <c r="D59" s="17">
        <f>D58</f>
        <v>2331</v>
      </c>
      <c r="E59" s="28">
        <f>E58</f>
        <v>158389.51</v>
      </c>
      <c r="F59" s="17">
        <v>2254</v>
      </c>
      <c r="G59" s="16">
        <f t="shared" ref="G59:M59" si="14">G58</f>
        <v>153157.42000000001</v>
      </c>
      <c r="H59" s="17">
        <v>1</v>
      </c>
      <c r="I59" s="16">
        <f t="shared" si="14"/>
        <v>67.95</v>
      </c>
      <c r="J59" s="17">
        <v>58</v>
      </c>
      <c r="K59" s="16">
        <f t="shared" si="14"/>
        <v>3941.05</v>
      </c>
      <c r="L59" s="17">
        <v>18</v>
      </c>
      <c r="M59" s="16">
        <f t="shared" si="14"/>
        <v>1223.0899999999999</v>
      </c>
    </row>
    <row r="60" spans="2:15" ht="20.25" x14ac:dyDescent="0.3">
      <c r="B60" s="7" t="s">
        <v>57</v>
      </c>
      <c r="C60" s="12"/>
      <c r="D60" s="24"/>
      <c r="E60" s="23"/>
      <c r="F60" s="19"/>
      <c r="G60" s="19"/>
      <c r="H60" s="19"/>
      <c r="I60" s="33"/>
      <c r="J60" s="19"/>
      <c r="K60" s="33"/>
      <c r="L60" s="19"/>
      <c r="M60" s="33"/>
    </row>
    <row r="61" spans="2:15" ht="87.6" customHeight="1" x14ac:dyDescent="0.3">
      <c r="B61" s="25" t="s">
        <v>58</v>
      </c>
      <c r="C61" s="12">
        <v>815.39</v>
      </c>
      <c r="D61" s="13">
        <f>F61+H61+J61+L61</f>
        <v>19475</v>
      </c>
      <c r="E61" s="14">
        <f>G61+I61+K61+M61</f>
        <v>1323310.0199999998</v>
      </c>
      <c r="F61" s="13">
        <v>18253</v>
      </c>
      <c r="G61" s="12">
        <f>ROUND(F61*$C$61/12,2)</f>
        <v>1240276.1399999999</v>
      </c>
      <c r="H61" s="13">
        <v>31</v>
      </c>
      <c r="I61" s="12">
        <f>ROUND(H61*$C$61/12,2)</f>
        <v>2106.42</v>
      </c>
      <c r="J61" s="13">
        <v>722</v>
      </c>
      <c r="K61" s="12">
        <f>ROUND(J61*$C$61/12,2)</f>
        <v>49059.3</v>
      </c>
      <c r="L61" s="13">
        <v>469</v>
      </c>
      <c r="M61" s="12">
        <f>ROUND(L61*$C$61/12,2)</f>
        <v>31868.16</v>
      </c>
    </row>
    <row r="62" spans="2:15" ht="21" x14ac:dyDescent="0.4">
      <c r="B62" s="25"/>
      <c r="C62" s="12"/>
      <c r="D62" s="13"/>
      <c r="E62" s="14"/>
      <c r="F62" s="13">
        <v>0</v>
      </c>
      <c r="G62" s="12"/>
      <c r="H62" s="13">
        <v>0</v>
      </c>
      <c r="I62" s="12"/>
      <c r="J62" s="13">
        <v>0</v>
      </c>
      <c r="K62" s="12"/>
      <c r="L62" s="13">
        <v>0</v>
      </c>
      <c r="M62" s="12"/>
    </row>
    <row r="63" spans="2:15" s="18" customFormat="1" ht="20.25" x14ac:dyDescent="0.3">
      <c r="B63" s="15" t="s">
        <v>59</v>
      </c>
      <c r="C63" s="16"/>
      <c r="D63" s="17">
        <f>D61</f>
        <v>19475</v>
      </c>
      <c r="E63" s="28">
        <f>E61+E62</f>
        <v>1323310.0199999998</v>
      </c>
      <c r="F63" s="17">
        <v>18253</v>
      </c>
      <c r="G63" s="16">
        <f>G61</f>
        <v>1240276.1399999999</v>
      </c>
      <c r="H63" s="17">
        <v>31</v>
      </c>
      <c r="I63" s="16">
        <f>I61</f>
        <v>2106.42</v>
      </c>
      <c r="J63" s="17">
        <v>722</v>
      </c>
      <c r="K63" s="16">
        <f>K61</f>
        <v>49059.3</v>
      </c>
      <c r="L63" s="17">
        <v>469</v>
      </c>
      <c r="M63" s="16">
        <f>M61</f>
        <v>31868.16</v>
      </c>
    </row>
    <row r="64" spans="2:15" ht="20.25" x14ac:dyDescent="0.3">
      <c r="B64" s="7" t="s">
        <v>60</v>
      </c>
      <c r="C64" s="12"/>
      <c r="D64" s="19">
        <v>19728.108687340147</v>
      </c>
      <c r="E64" s="23"/>
      <c r="F64" s="19"/>
      <c r="G64" s="19"/>
      <c r="H64" s="19"/>
      <c r="I64" s="33"/>
      <c r="J64" s="19"/>
      <c r="K64" s="33"/>
      <c r="L64" s="19"/>
      <c r="M64" s="33"/>
    </row>
    <row r="65" spans="2:15" ht="64.150000000000006" customHeight="1" x14ac:dyDescent="0.3">
      <c r="B65" s="25" t="s">
        <v>61</v>
      </c>
      <c r="C65" s="12">
        <v>724.27</v>
      </c>
      <c r="D65" s="13">
        <f>F65+H65+J65+L65</f>
        <v>18461</v>
      </c>
      <c r="E65" s="14">
        <f>G65+I65+K65+M65</f>
        <v>1114229.05</v>
      </c>
      <c r="F65" s="13">
        <v>17257</v>
      </c>
      <c r="G65" s="12">
        <f>ROUND(F65*$C$65/12,2)</f>
        <v>1041560.62</v>
      </c>
      <c r="H65" s="13">
        <v>54</v>
      </c>
      <c r="I65" s="12">
        <f>ROUND(H65*$C$65/12,2)</f>
        <v>3259.22</v>
      </c>
      <c r="J65" s="13">
        <v>880</v>
      </c>
      <c r="K65" s="12">
        <f>ROUND(J65*$C$65/12,2)</f>
        <v>53113.13</v>
      </c>
      <c r="L65" s="13">
        <v>270</v>
      </c>
      <c r="M65" s="12">
        <f>ROUND(L65*$C$65/12,2)</f>
        <v>16296.08</v>
      </c>
    </row>
    <row r="66" spans="2:15" s="18" customFormat="1" ht="20.25" x14ac:dyDescent="0.3">
      <c r="B66" s="15" t="s">
        <v>62</v>
      </c>
      <c r="C66" s="31"/>
      <c r="D66" s="17">
        <f>D65</f>
        <v>18461</v>
      </c>
      <c r="E66" s="28">
        <f>E65</f>
        <v>1114229.05</v>
      </c>
      <c r="F66" s="17">
        <v>17257</v>
      </c>
      <c r="G66" s="16">
        <f t="shared" ref="G66:M66" si="15">G65</f>
        <v>1041560.62</v>
      </c>
      <c r="H66" s="17">
        <v>54</v>
      </c>
      <c r="I66" s="16">
        <f t="shared" si="15"/>
        <v>3259.22</v>
      </c>
      <c r="J66" s="17">
        <v>880</v>
      </c>
      <c r="K66" s="16">
        <f t="shared" si="15"/>
        <v>53113.13</v>
      </c>
      <c r="L66" s="17">
        <v>270</v>
      </c>
      <c r="M66" s="16">
        <f t="shared" si="15"/>
        <v>16296.08</v>
      </c>
      <c r="O66" s="30"/>
    </row>
    <row r="67" spans="2:15" s="18" customFormat="1" ht="20.25" x14ac:dyDescent="0.3">
      <c r="B67" s="15" t="s">
        <v>63</v>
      </c>
      <c r="C67" s="31"/>
      <c r="D67" s="17">
        <f t="shared" ref="D67:M67" si="16">SUM(D66,D63,D59,D56,D53,D50,D45,D41,D38,D35,D31,D28,D25,D22,D19,D16,D13,D10)</f>
        <v>1345345</v>
      </c>
      <c r="E67" s="16">
        <f t="shared" si="16"/>
        <v>121865049.27</v>
      </c>
      <c r="F67" s="17">
        <f t="shared" si="16"/>
        <v>852012</v>
      </c>
      <c r="G67" s="16">
        <f t="shared" si="16"/>
        <v>75245353.150000006</v>
      </c>
      <c r="H67" s="17">
        <f t="shared" si="16"/>
        <v>21728</v>
      </c>
      <c r="I67" s="16">
        <f t="shared" si="16"/>
        <v>1861409.77</v>
      </c>
      <c r="J67" s="17">
        <f t="shared" si="16"/>
        <v>356392</v>
      </c>
      <c r="K67" s="16">
        <f t="shared" si="16"/>
        <v>34290981.869999997</v>
      </c>
      <c r="L67" s="17">
        <f t="shared" si="16"/>
        <v>115213</v>
      </c>
      <c r="M67" s="16">
        <f t="shared" si="16"/>
        <v>10467304.48</v>
      </c>
      <c r="O67" s="30"/>
    </row>
    <row r="69" spans="2:15" ht="18" x14ac:dyDescent="0.35">
      <c r="E69" s="21"/>
    </row>
    <row r="70" spans="2:15" ht="18" x14ac:dyDescent="0.35">
      <c r="C70" s="32"/>
      <c r="E70" s="32"/>
    </row>
    <row r="71" spans="2:15" ht="18" x14ac:dyDescent="0.35">
      <c r="E71" s="32"/>
    </row>
    <row r="72" spans="2:15" ht="18" x14ac:dyDescent="0.35">
      <c r="E72" s="32"/>
    </row>
    <row r="73" spans="2:15" ht="18" x14ac:dyDescent="0.35">
      <c r="E73" s="32"/>
    </row>
  </sheetData>
  <mergeCells count="10">
    <mergeCell ref="D5:E5"/>
    <mergeCell ref="L1:M2"/>
    <mergeCell ref="B3:L3"/>
    <mergeCell ref="F4:G4"/>
    <mergeCell ref="B5:B6"/>
    <mergeCell ref="C5:C6"/>
    <mergeCell ref="F5:G5"/>
    <mergeCell ref="H5:I5"/>
    <mergeCell ref="J5:K5"/>
    <mergeCell ref="L5:M5"/>
  </mergeCells>
  <pageMargins left="0.21" right="0.23622047244094491" top="0.19685039370078741" bottom="0.15748031496062992" header="0.15748031496062992" footer="0.22"/>
  <pageSetup paperSize="9" scale="43" orientation="landscape" r:id="rId1"/>
  <rowBreaks count="2" manualBreakCount="2">
    <brk id="25" min="1" max="22" man="1"/>
    <brk id="5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СМО (месяц)  с 01.01.2019</vt:lpstr>
      <vt:lpstr>'по СМО (месяц)  с 01.01.2019'!Заголовки_для_печати</vt:lpstr>
      <vt:lpstr>'по СМО (месяц)  с 01.01.2019'!Область_печати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Бугаева Евгения Евгеньевна</dc:creator>
  <cp:lastModifiedBy>Дедух Ирина Владимировна</cp:lastModifiedBy>
  <dcterms:created xsi:type="dcterms:W3CDTF">2018-12-26T06:42:53Z</dcterms:created>
  <dcterms:modified xsi:type="dcterms:W3CDTF">2018-12-28T02:59:18Z</dcterms:modified>
</cp:coreProperties>
</file>