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30" windowWidth="14100" windowHeight="12585"/>
  </bookViews>
  <sheets>
    <sheet name="КС" sheetId="1" r:id="rId1"/>
  </sheets>
  <externalReferences>
    <externalReference r:id="rId2"/>
    <externalReference r:id="rId3"/>
  </externalReferences>
  <definedNames>
    <definedName name="_xlnm._FilterDatabase" localSheetId="0" hidden="1">КС!$A$12:$DK$410</definedName>
    <definedName name="AmbCar_Cost">[1]Параметры!$C$40</definedName>
    <definedName name="APop">[1]Параметры!$C$19</definedName>
    <definedName name="ASur_Cost">[1]Параметры!$C$39</definedName>
    <definedName name="DayH_Cost">[1]Параметры!$C$37</definedName>
    <definedName name="Excel_BuiltIn__FilterDatabase_97">#REF!</definedName>
    <definedName name="Excel_BuiltIn__FilterDatabase_98">#REF!</definedName>
    <definedName name="Home_Cost">[1]Параметры!$C$38</definedName>
    <definedName name="MPop">[1]Параметры!$C$20</definedName>
    <definedName name="Pop">[1]Параметры!$C$17</definedName>
    <definedName name="PrU_AS">[1]Параметры!$C$55</definedName>
    <definedName name="PrU_BD">[1]Параметры!$C$51</definedName>
    <definedName name="PrU_DH">[1]Параметры!$C$53</definedName>
    <definedName name="PrU_HH">[1]Параметры!$C$54</definedName>
    <definedName name="PrU_Vi">[1]Параметры!$C$52</definedName>
    <definedName name="RPop">[1]Параметры!$C$18</definedName>
    <definedName name="SFN">[1]Титул!$A$8</definedName>
    <definedName name="SoF">[1]Титул!$K$18</definedName>
    <definedName name="Terr_Ind">[1]Параметры!$C$42</definedName>
    <definedName name="TPop">[1]Параметры!$C$10</definedName>
    <definedName name="YeaM">[1]Титул!$S$70</definedName>
    <definedName name="_xlnm.Database">#REF!</definedName>
    <definedName name="блок" localSheetId="0">'[2]1D_Gorin'!#REF!</definedName>
    <definedName name="блок">'[2]1D_Gorin'!#REF!</definedName>
    <definedName name="_xlnm.Print_Titles" localSheetId="0">КС!$A:$G,КС!$6:$9</definedName>
    <definedName name="ч">'[2]1D_Gorin'!#REF!</definedName>
    <definedName name="ы">'[2]1D_Gorin'!#REF!</definedName>
  </definedNames>
  <calcPr calcId="145621"/>
</workbook>
</file>

<file path=xl/calcChain.xml><?xml version="1.0" encoding="utf-8"?>
<calcChain xmlns="http://schemas.openxmlformats.org/spreadsheetml/2006/main">
  <c r="BG99" i="1" l="1"/>
  <c r="AM99" i="1"/>
  <c r="AC99" i="1"/>
  <c r="O99" i="1"/>
  <c r="M99" i="1"/>
  <c r="DJ5" i="1" l="1"/>
  <c r="DJ408" i="1"/>
  <c r="DI408" i="1"/>
  <c r="DI407" i="1" s="1"/>
  <c r="DG408" i="1"/>
  <c r="DE408" i="1"/>
  <c r="DE407" i="1" s="1"/>
  <c r="DC408" i="1"/>
  <c r="DC407" i="1" s="1"/>
  <c r="DA408" i="1"/>
  <c r="DA407" i="1" s="1"/>
  <c r="CY408" i="1"/>
  <c r="CW408" i="1"/>
  <c r="CW407" i="1" s="1"/>
  <c r="CU408" i="1"/>
  <c r="CU407" i="1" s="1"/>
  <c r="CS408" i="1"/>
  <c r="CS407" i="1" s="1"/>
  <c r="CQ408" i="1"/>
  <c r="CQ407" i="1" s="1"/>
  <c r="CO408" i="1"/>
  <c r="CO407" i="1" s="1"/>
  <c r="CM408" i="1"/>
  <c r="CM407" i="1" s="1"/>
  <c r="CK408" i="1"/>
  <c r="CK407" i="1" s="1"/>
  <c r="CI408" i="1"/>
  <c r="CG408" i="1"/>
  <c r="CG407" i="1" s="1"/>
  <c r="CE408" i="1"/>
  <c r="CE407" i="1" s="1"/>
  <c r="CC408" i="1"/>
  <c r="CC407" i="1" s="1"/>
  <c r="CA408" i="1"/>
  <c r="BY408" i="1"/>
  <c r="BY407" i="1" s="1"/>
  <c r="BW408" i="1"/>
  <c r="BW407" i="1" s="1"/>
  <c r="BU408" i="1"/>
  <c r="BU407" i="1" s="1"/>
  <c r="BS408" i="1"/>
  <c r="BQ408" i="1"/>
  <c r="BQ407" i="1" s="1"/>
  <c r="BO408" i="1"/>
  <c r="BO407" i="1" s="1"/>
  <c r="BM408" i="1"/>
  <c r="BM407" i="1" s="1"/>
  <c r="BK408" i="1"/>
  <c r="BI408" i="1"/>
  <c r="BI407" i="1" s="1"/>
  <c r="BG408" i="1"/>
  <c r="BG407" i="1" s="1"/>
  <c r="BE408" i="1"/>
  <c r="BE407" i="1" s="1"/>
  <c r="BC408" i="1"/>
  <c r="BC407" i="1" s="1"/>
  <c r="BA408" i="1"/>
  <c r="BA407" i="1" s="1"/>
  <c r="AY408" i="1"/>
  <c r="AY407" i="1" s="1"/>
  <c r="AW408" i="1"/>
  <c r="AW407" i="1" s="1"/>
  <c r="AU408" i="1"/>
  <c r="AU407" i="1" s="1"/>
  <c r="AS408" i="1"/>
  <c r="AS407" i="1" s="1"/>
  <c r="AQ408" i="1"/>
  <c r="AO408" i="1"/>
  <c r="AO407" i="1" s="1"/>
  <c r="AM408" i="1"/>
  <c r="AM407" i="1" s="1"/>
  <c r="AK408" i="1"/>
  <c r="AK407" i="1" s="1"/>
  <c r="AI408" i="1"/>
  <c r="AI407" i="1" s="1"/>
  <c r="AG408" i="1"/>
  <c r="AG407" i="1" s="1"/>
  <c r="AE408" i="1"/>
  <c r="AE407" i="1" s="1"/>
  <c r="AC408" i="1"/>
  <c r="AC407" i="1" s="1"/>
  <c r="AA408" i="1"/>
  <c r="AA407" i="1" s="1"/>
  <c r="Y408" i="1"/>
  <c r="Y407" i="1" s="1"/>
  <c r="W408" i="1"/>
  <c r="W407" i="1" s="1"/>
  <c r="U408" i="1"/>
  <c r="U407" i="1" s="1"/>
  <c r="S408" i="1"/>
  <c r="S407" i="1" s="1"/>
  <c r="Q408" i="1"/>
  <c r="Q407" i="1" s="1"/>
  <c r="O408" i="1"/>
  <c r="O407" i="1" s="1"/>
  <c r="M408" i="1"/>
  <c r="M407" i="1" s="1"/>
  <c r="DJ407" i="1"/>
  <c r="DH407" i="1"/>
  <c r="DG407" i="1"/>
  <c r="DF407" i="1"/>
  <c r="DD407" i="1"/>
  <c r="DB407" i="1"/>
  <c r="CZ407" i="1"/>
  <c r="CY407" i="1"/>
  <c r="CX407" i="1"/>
  <c r="CV407" i="1"/>
  <c r="CT407" i="1"/>
  <c r="CR407" i="1"/>
  <c r="CP407" i="1"/>
  <c r="CN407" i="1"/>
  <c r="CL407" i="1"/>
  <c r="CJ407" i="1"/>
  <c r="CI407" i="1"/>
  <c r="CH407" i="1"/>
  <c r="CF407" i="1"/>
  <c r="CD407" i="1"/>
  <c r="CB407" i="1"/>
  <c r="CA407" i="1"/>
  <c r="BZ407" i="1"/>
  <c r="BX407" i="1"/>
  <c r="BV407" i="1"/>
  <c r="BT407" i="1"/>
  <c r="BS407" i="1"/>
  <c r="BR407" i="1"/>
  <c r="BP407" i="1"/>
  <c r="BN407" i="1"/>
  <c r="BL407" i="1"/>
  <c r="BK407" i="1"/>
  <c r="BJ407" i="1"/>
  <c r="BH407" i="1"/>
  <c r="BF407" i="1"/>
  <c r="BD407" i="1"/>
  <c r="BB407" i="1"/>
  <c r="AZ407" i="1"/>
  <c r="AX407" i="1"/>
  <c r="AV407" i="1"/>
  <c r="AT407" i="1"/>
  <c r="AR407" i="1"/>
  <c r="AQ407" i="1"/>
  <c r="AP407" i="1"/>
  <c r="AN407" i="1"/>
  <c r="AL407" i="1"/>
  <c r="AJ407" i="1"/>
  <c r="AH407" i="1"/>
  <c r="AF407" i="1"/>
  <c r="AD407" i="1"/>
  <c r="AB407" i="1"/>
  <c r="Z407" i="1"/>
  <c r="X407" i="1"/>
  <c r="V407" i="1"/>
  <c r="T407" i="1"/>
  <c r="R407" i="1"/>
  <c r="P407" i="1"/>
  <c r="N407" i="1"/>
  <c r="L407" i="1"/>
  <c r="DJ406" i="1"/>
  <c r="DI406" i="1"/>
  <c r="DG406" i="1"/>
  <c r="DE406" i="1"/>
  <c r="DC406" i="1"/>
  <c r="DA406" i="1"/>
  <c r="CY406" i="1"/>
  <c r="CW406" i="1"/>
  <c r="CU406" i="1"/>
  <c r="CS406" i="1"/>
  <c r="CQ406" i="1"/>
  <c r="CO406" i="1"/>
  <c r="CM406" i="1"/>
  <c r="CK406" i="1"/>
  <c r="CI406" i="1"/>
  <c r="CG406" i="1"/>
  <c r="CE406" i="1"/>
  <c r="CC406" i="1"/>
  <c r="CA406" i="1"/>
  <c r="BY406" i="1"/>
  <c r="BW406" i="1"/>
  <c r="BU406" i="1"/>
  <c r="BS406" i="1"/>
  <c r="BQ406" i="1"/>
  <c r="BO406" i="1"/>
  <c r="BM406" i="1"/>
  <c r="BK406" i="1"/>
  <c r="BI406" i="1"/>
  <c r="BG406" i="1"/>
  <c r="BE406" i="1"/>
  <c r="BC406" i="1"/>
  <c r="BA406" i="1"/>
  <c r="AY406" i="1"/>
  <c r="AW406" i="1"/>
  <c r="AU406" i="1"/>
  <c r="AS406" i="1"/>
  <c r="AQ406" i="1"/>
  <c r="AO406" i="1"/>
  <c r="AM406" i="1"/>
  <c r="AK406" i="1"/>
  <c r="AI406" i="1"/>
  <c r="AG406" i="1"/>
  <c r="AE406" i="1"/>
  <c r="AC406" i="1"/>
  <c r="AA406" i="1"/>
  <c r="Y406" i="1"/>
  <c r="W406" i="1"/>
  <c r="U406" i="1"/>
  <c r="S406" i="1"/>
  <c r="Q406" i="1"/>
  <c r="O406" i="1"/>
  <c r="M406" i="1"/>
  <c r="DJ405" i="1"/>
  <c r="DI405" i="1"/>
  <c r="DG405" i="1"/>
  <c r="DE405" i="1"/>
  <c r="DC405" i="1"/>
  <c r="DA405" i="1"/>
  <c r="CY405" i="1"/>
  <c r="CW405" i="1"/>
  <c r="CU405" i="1"/>
  <c r="CS405" i="1"/>
  <c r="CQ405" i="1"/>
  <c r="CO405" i="1"/>
  <c r="CM405" i="1"/>
  <c r="CK405" i="1"/>
  <c r="CI405" i="1"/>
  <c r="CG405" i="1"/>
  <c r="CE405" i="1"/>
  <c r="CC405" i="1"/>
  <c r="CA405" i="1"/>
  <c r="BY405" i="1"/>
  <c r="BW405" i="1"/>
  <c r="BU405" i="1"/>
  <c r="BS405" i="1"/>
  <c r="BQ405" i="1"/>
  <c r="BO405" i="1"/>
  <c r="BM405" i="1"/>
  <c r="BK405" i="1"/>
  <c r="BI405" i="1"/>
  <c r="BG405" i="1"/>
  <c r="BE405" i="1"/>
  <c r="BC405" i="1"/>
  <c r="BA405" i="1"/>
  <c r="AY405" i="1"/>
  <c r="AW405" i="1"/>
  <c r="AU405" i="1"/>
  <c r="AS405" i="1"/>
  <c r="AQ405" i="1"/>
  <c r="AO405" i="1"/>
  <c r="AM405" i="1"/>
  <c r="AK405" i="1"/>
  <c r="AI405" i="1"/>
  <c r="AG405" i="1"/>
  <c r="AE405" i="1"/>
  <c r="AC405" i="1"/>
  <c r="AA405" i="1"/>
  <c r="Y405" i="1"/>
  <c r="W405" i="1"/>
  <c r="U405" i="1"/>
  <c r="S405" i="1"/>
  <c r="Q405" i="1"/>
  <c r="O405" i="1"/>
  <c r="M405" i="1"/>
  <c r="DJ404" i="1"/>
  <c r="DI404" i="1"/>
  <c r="DG404" i="1"/>
  <c r="DE404" i="1"/>
  <c r="DC404" i="1"/>
  <c r="DA404" i="1"/>
  <c r="CY404" i="1"/>
  <c r="CW404" i="1"/>
  <c r="CU404" i="1"/>
  <c r="CS404" i="1"/>
  <c r="CQ404" i="1"/>
  <c r="CO404" i="1"/>
  <c r="CM404" i="1"/>
  <c r="CK404" i="1"/>
  <c r="CI404" i="1"/>
  <c r="CG404" i="1"/>
  <c r="CE404" i="1"/>
  <c r="CC404" i="1"/>
  <c r="CA404" i="1"/>
  <c r="BY404" i="1"/>
  <c r="BW404" i="1"/>
  <c r="BU404" i="1"/>
  <c r="BS404" i="1"/>
  <c r="BQ404" i="1"/>
  <c r="BO404" i="1"/>
  <c r="BM404" i="1"/>
  <c r="BK404" i="1"/>
  <c r="BI404" i="1"/>
  <c r="BG404" i="1"/>
  <c r="BE404" i="1"/>
  <c r="BC404" i="1"/>
  <c r="BA404" i="1"/>
  <c r="AY404" i="1"/>
  <c r="AW404" i="1"/>
  <c r="AU404" i="1"/>
  <c r="AS404" i="1"/>
  <c r="AQ404" i="1"/>
  <c r="AO404" i="1"/>
  <c r="AM404" i="1"/>
  <c r="AK404" i="1"/>
  <c r="AI404" i="1"/>
  <c r="AG404" i="1"/>
  <c r="AE404" i="1"/>
  <c r="AC404" i="1"/>
  <c r="AA404" i="1"/>
  <c r="Y404" i="1"/>
  <c r="W404" i="1"/>
  <c r="U404" i="1"/>
  <c r="S404" i="1"/>
  <c r="Q404" i="1"/>
  <c r="O404" i="1"/>
  <c r="M404" i="1"/>
  <c r="DJ403" i="1"/>
  <c r="DI403" i="1"/>
  <c r="DG403" i="1"/>
  <c r="DE403" i="1"/>
  <c r="DC403" i="1"/>
  <c r="DA403" i="1"/>
  <c r="CY403" i="1"/>
  <c r="CW403" i="1"/>
  <c r="CU403" i="1"/>
  <c r="CS403" i="1"/>
  <c r="CQ403" i="1"/>
  <c r="CO403" i="1"/>
  <c r="CM403" i="1"/>
  <c r="CK403" i="1"/>
  <c r="CI403" i="1"/>
  <c r="CG403" i="1"/>
  <c r="CE403" i="1"/>
  <c r="CC403" i="1"/>
  <c r="CA403" i="1"/>
  <c r="BY403" i="1"/>
  <c r="BW403" i="1"/>
  <c r="BU403" i="1"/>
  <c r="BS403" i="1"/>
  <c r="BQ403" i="1"/>
  <c r="BO403" i="1"/>
  <c r="BM403" i="1"/>
  <c r="BK403" i="1"/>
  <c r="BI403" i="1"/>
  <c r="BG403" i="1"/>
  <c r="BE403" i="1"/>
  <c r="BC403" i="1"/>
  <c r="BA403" i="1"/>
  <c r="AY403" i="1"/>
  <c r="AW403" i="1"/>
  <c r="AU403" i="1"/>
  <c r="AS403" i="1"/>
  <c r="AQ403" i="1"/>
  <c r="AO403" i="1"/>
  <c r="AM403" i="1"/>
  <c r="AK403" i="1"/>
  <c r="AI403" i="1"/>
  <c r="AG403" i="1"/>
  <c r="AE403" i="1"/>
  <c r="AC403" i="1"/>
  <c r="AA403" i="1"/>
  <c r="Y403" i="1"/>
  <c r="W403" i="1"/>
  <c r="U403" i="1"/>
  <c r="S403" i="1"/>
  <c r="Q403" i="1"/>
  <c r="O403" i="1"/>
  <c r="M403" i="1"/>
  <c r="DJ402" i="1"/>
  <c r="DI402" i="1"/>
  <c r="DG402" i="1"/>
  <c r="DE402" i="1"/>
  <c r="DC402" i="1"/>
  <c r="DA402" i="1"/>
  <c r="CY402" i="1"/>
  <c r="CW402" i="1"/>
  <c r="CU402" i="1"/>
  <c r="CS402" i="1"/>
  <c r="CQ402" i="1"/>
  <c r="CO402" i="1"/>
  <c r="CM402" i="1"/>
  <c r="CK402" i="1"/>
  <c r="CI402" i="1"/>
  <c r="CG402" i="1"/>
  <c r="CE402" i="1"/>
  <c r="CC402" i="1"/>
  <c r="CA402" i="1"/>
  <c r="BY402" i="1"/>
  <c r="BW402" i="1"/>
  <c r="BU402" i="1"/>
  <c r="BS402" i="1"/>
  <c r="BQ402" i="1"/>
  <c r="BO402" i="1"/>
  <c r="BM402" i="1"/>
  <c r="BK402" i="1"/>
  <c r="BI402" i="1"/>
  <c r="BG402" i="1"/>
  <c r="BE402" i="1"/>
  <c r="BC402" i="1"/>
  <c r="BA402" i="1"/>
  <c r="AY402" i="1"/>
  <c r="AW402" i="1"/>
  <c r="AU402" i="1"/>
  <c r="AS402" i="1"/>
  <c r="AQ402" i="1"/>
  <c r="AO402" i="1"/>
  <c r="AM402" i="1"/>
  <c r="AK402" i="1"/>
  <c r="AI402" i="1"/>
  <c r="AG402" i="1"/>
  <c r="AE402" i="1"/>
  <c r="AC402" i="1"/>
  <c r="AA402" i="1"/>
  <c r="Y402" i="1"/>
  <c r="W402" i="1"/>
  <c r="U402" i="1"/>
  <c r="S402" i="1"/>
  <c r="Q402" i="1"/>
  <c r="O402" i="1"/>
  <c r="M402" i="1"/>
  <c r="DJ401" i="1"/>
  <c r="BO401" i="1"/>
  <c r="AW401" i="1"/>
  <c r="AM401" i="1"/>
  <c r="AK401" i="1"/>
  <c r="S401" i="1"/>
  <c r="O401" i="1"/>
  <c r="DJ400" i="1"/>
  <c r="DA400" i="1"/>
  <c r="BO400" i="1"/>
  <c r="AW400" i="1"/>
  <c r="AM400" i="1"/>
  <c r="AK400" i="1"/>
  <c r="S400" i="1"/>
  <c r="O400" i="1"/>
  <c r="DJ399" i="1"/>
  <c r="DA399" i="1"/>
  <c r="BO399" i="1"/>
  <c r="AW399" i="1"/>
  <c r="AM399" i="1"/>
  <c r="AK399" i="1"/>
  <c r="S399" i="1"/>
  <c r="O399" i="1"/>
  <c r="DJ398" i="1"/>
  <c r="DA398" i="1"/>
  <c r="BO398" i="1"/>
  <c r="AW398" i="1"/>
  <c r="AM398" i="1"/>
  <c r="AK398" i="1"/>
  <c r="S398" i="1"/>
  <c r="O398" i="1"/>
  <c r="DJ397" i="1"/>
  <c r="DI397" i="1"/>
  <c r="DG397" i="1"/>
  <c r="DE397" i="1"/>
  <c r="DC397" i="1"/>
  <c r="DA397" i="1"/>
  <c r="CY397" i="1"/>
  <c r="CW397" i="1"/>
  <c r="CU397" i="1"/>
  <c r="CS397" i="1"/>
  <c r="CQ397" i="1"/>
  <c r="CO397" i="1"/>
  <c r="CM397" i="1"/>
  <c r="CK397" i="1"/>
  <c r="CI397" i="1"/>
  <c r="CG397" i="1"/>
  <c r="CE397" i="1"/>
  <c r="CC397" i="1"/>
  <c r="CA397" i="1"/>
  <c r="BY397" i="1"/>
  <c r="BW397" i="1"/>
  <c r="BU397" i="1"/>
  <c r="BS397" i="1"/>
  <c r="BQ397" i="1"/>
  <c r="BO397" i="1"/>
  <c r="BM397" i="1"/>
  <c r="BK397" i="1"/>
  <c r="BI397" i="1"/>
  <c r="BG397" i="1"/>
  <c r="BE397" i="1"/>
  <c r="BC397" i="1"/>
  <c r="BA397" i="1"/>
  <c r="AY397" i="1"/>
  <c r="AW397" i="1"/>
  <c r="AU397" i="1"/>
  <c r="AS397" i="1"/>
  <c r="AQ397" i="1"/>
  <c r="AO397" i="1"/>
  <c r="AM397" i="1"/>
  <c r="AK397" i="1"/>
  <c r="AI397" i="1"/>
  <c r="AG397" i="1"/>
  <c r="AE397" i="1"/>
  <c r="AC397" i="1"/>
  <c r="AA397" i="1"/>
  <c r="Y397" i="1"/>
  <c r="W397" i="1"/>
  <c r="U397" i="1"/>
  <c r="S397" i="1"/>
  <c r="Q397" i="1"/>
  <c r="O397" i="1"/>
  <c r="M397" i="1"/>
  <c r="DJ396" i="1"/>
  <c r="DI396" i="1"/>
  <c r="DG396" i="1"/>
  <c r="DE396" i="1"/>
  <c r="DC396" i="1"/>
  <c r="DA396" i="1"/>
  <c r="CY396" i="1"/>
  <c r="CW396" i="1"/>
  <c r="CU396" i="1"/>
  <c r="CS396" i="1"/>
  <c r="CQ396" i="1"/>
  <c r="CO396" i="1"/>
  <c r="CM396" i="1"/>
  <c r="CK396" i="1"/>
  <c r="CI396" i="1"/>
  <c r="CG396" i="1"/>
  <c r="CE396" i="1"/>
  <c r="CC396" i="1"/>
  <c r="CA396" i="1"/>
  <c r="BY396" i="1"/>
  <c r="BW396" i="1"/>
  <c r="BU396" i="1"/>
  <c r="BS396" i="1"/>
  <c r="BQ396" i="1"/>
  <c r="BO396" i="1"/>
  <c r="BM396" i="1"/>
  <c r="BK396" i="1"/>
  <c r="BI396" i="1"/>
  <c r="BG396" i="1"/>
  <c r="BE396" i="1"/>
  <c r="BC396" i="1"/>
  <c r="BA396" i="1"/>
  <c r="AY396" i="1"/>
  <c r="AW396" i="1"/>
  <c r="AU396" i="1"/>
  <c r="AS396" i="1"/>
  <c r="AQ396" i="1"/>
  <c r="AO396" i="1"/>
  <c r="AM396" i="1"/>
  <c r="AK396" i="1"/>
  <c r="AI396" i="1"/>
  <c r="AG396" i="1"/>
  <c r="AE396" i="1"/>
  <c r="AC396" i="1"/>
  <c r="AA396" i="1"/>
  <c r="Y396" i="1"/>
  <c r="W396" i="1"/>
  <c r="U396" i="1"/>
  <c r="S396" i="1"/>
  <c r="Q396" i="1"/>
  <c r="O396" i="1"/>
  <c r="M396" i="1"/>
  <c r="DJ395" i="1"/>
  <c r="DI395" i="1"/>
  <c r="DG395" i="1"/>
  <c r="DE395" i="1"/>
  <c r="DC395" i="1"/>
  <c r="DA395" i="1"/>
  <c r="CY395" i="1"/>
  <c r="CW395" i="1"/>
  <c r="CU395" i="1"/>
  <c r="CS395" i="1"/>
  <c r="CQ395" i="1"/>
  <c r="CO395" i="1"/>
  <c r="CM395" i="1"/>
  <c r="CK395" i="1"/>
  <c r="CI395" i="1"/>
  <c r="CG395" i="1"/>
  <c r="CE395" i="1"/>
  <c r="CC395" i="1"/>
  <c r="CA395" i="1"/>
  <c r="BY395" i="1"/>
  <c r="BW395" i="1"/>
  <c r="BU395" i="1"/>
  <c r="BS395" i="1"/>
  <c r="BQ395" i="1"/>
  <c r="BO395" i="1"/>
  <c r="BM395" i="1"/>
  <c r="BK395" i="1"/>
  <c r="BI395" i="1"/>
  <c r="BG395" i="1"/>
  <c r="BE395" i="1"/>
  <c r="BC395" i="1"/>
  <c r="BA395" i="1"/>
  <c r="AY395" i="1"/>
  <c r="AW395" i="1"/>
  <c r="AU395" i="1"/>
  <c r="AS395" i="1"/>
  <c r="AQ395" i="1"/>
  <c r="AO395" i="1"/>
  <c r="AM395" i="1"/>
  <c r="AK395" i="1"/>
  <c r="AI395" i="1"/>
  <c r="AG395" i="1"/>
  <c r="AE395" i="1"/>
  <c r="AC395" i="1"/>
  <c r="AA395" i="1"/>
  <c r="Y395" i="1"/>
  <c r="W395" i="1"/>
  <c r="U395" i="1"/>
  <c r="S395" i="1"/>
  <c r="Q395" i="1"/>
  <c r="O395" i="1"/>
  <c r="M395" i="1"/>
  <c r="DJ394" i="1"/>
  <c r="DI394" i="1"/>
  <c r="DG394" i="1"/>
  <c r="DE394" i="1"/>
  <c r="DC394" i="1"/>
  <c r="DA394" i="1"/>
  <c r="CY394" i="1"/>
  <c r="CW394" i="1"/>
  <c r="CU394" i="1"/>
  <c r="CS394" i="1"/>
  <c r="CQ394" i="1"/>
  <c r="CO394" i="1"/>
  <c r="CM394" i="1"/>
  <c r="CK394" i="1"/>
  <c r="CI394" i="1"/>
  <c r="CG394" i="1"/>
  <c r="CE394" i="1"/>
  <c r="CC394" i="1"/>
  <c r="CA394" i="1"/>
  <c r="BY394" i="1"/>
  <c r="BW394" i="1"/>
  <c r="BU394" i="1"/>
  <c r="BS394" i="1"/>
  <c r="BQ394" i="1"/>
  <c r="BO394" i="1"/>
  <c r="BM394" i="1"/>
  <c r="BK394" i="1"/>
  <c r="BI394" i="1"/>
  <c r="BG394" i="1"/>
  <c r="BE394" i="1"/>
  <c r="BC394" i="1"/>
  <c r="BA394" i="1"/>
  <c r="AY394" i="1"/>
  <c r="AW394" i="1"/>
  <c r="AU394" i="1"/>
  <c r="AS394" i="1"/>
  <c r="AQ394" i="1"/>
  <c r="AO394" i="1"/>
  <c r="AM394" i="1"/>
  <c r="AK394" i="1"/>
  <c r="AI394" i="1"/>
  <c r="AG394" i="1"/>
  <c r="AE394" i="1"/>
  <c r="AC394" i="1"/>
  <c r="AA394" i="1"/>
  <c r="Y394" i="1"/>
  <c r="W394" i="1"/>
  <c r="U394" i="1"/>
  <c r="S394" i="1"/>
  <c r="Q394" i="1"/>
  <c r="O394" i="1"/>
  <c r="M394" i="1"/>
  <c r="DJ393" i="1"/>
  <c r="DI393" i="1"/>
  <c r="DG393" i="1"/>
  <c r="DE393" i="1"/>
  <c r="DC393" i="1"/>
  <c r="DA393" i="1"/>
  <c r="CY393" i="1"/>
  <c r="CW393" i="1"/>
  <c r="CU393" i="1"/>
  <c r="CS393" i="1"/>
  <c r="CQ393" i="1"/>
  <c r="CO393" i="1"/>
  <c r="CM393" i="1"/>
  <c r="CK393" i="1"/>
  <c r="CI393" i="1"/>
  <c r="CG393" i="1"/>
  <c r="CE393" i="1"/>
  <c r="CC393" i="1"/>
  <c r="CA393" i="1"/>
  <c r="BY393" i="1"/>
  <c r="BW393" i="1"/>
  <c r="BU393" i="1"/>
  <c r="BS393" i="1"/>
  <c r="BQ393" i="1"/>
  <c r="BO393" i="1"/>
  <c r="BM393" i="1"/>
  <c r="BK393" i="1"/>
  <c r="BI393" i="1"/>
  <c r="BG393" i="1"/>
  <c r="BE393" i="1"/>
  <c r="BC393" i="1"/>
  <c r="BA393" i="1"/>
  <c r="AY393" i="1"/>
  <c r="AW393" i="1"/>
  <c r="AU393" i="1"/>
  <c r="AS393" i="1"/>
  <c r="AQ393" i="1"/>
  <c r="AO393" i="1"/>
  <c r="AM393" i="1"/>
  <c r="AK393" i="1"/>
  <c r="AI393" i="1"/>
  <c r="AG393" i="1"/>
  <c r="AE393" i="1"/>
  <c r="AC393" i="1"/>
  <c r="AA393" i="1"/>
  <c r="Y393" i="1"/>
  <c r="W393" i="1"/>
  <c r="U393" i="1"/>
  <c r="S393" i="1"/>
  <c r="Q393" i="1"/>
  <c r="O393" i="1"/>
  <c r="M393" i="1"/>
  <c r="DJ392" i="1"/>
  <c r="DI392" i="1"/>
  <c r="DG392" i="1"/>
  <c r="DE392" i="1"/>
  <c r="DC392" i="1"/>
  <c r="DA392" i="1"/>
  <c r="CY392" i="1"/>
  <c r="CW392" i="1"/>
  <c r="CU392" i="1"/>
  <c r="CS392" i="1"/>
  <c r="CQ392" i="1"/>
  <c r="CO392" i="1"/>
  <c r="CM392" i="1"/>
  <c r="CK392" i="1"/>
  <c r="CI392" i="1"/>
  <c r="CG392" i="1"/>
  <c r="CE392" i="1"/>
  <c r="CC392" i="1"/>
  <c r="CA392" i="1"/>
  <c r="BY392" i="1"/>
  <c r="BW392" i="1"/>
  <c r="BU392" i="1"/>
  <c r="BS392" i="1"/>
  <c r="BQ392" i="1"/>
  <c r="BO392" i="1"/>
  <c r="BM392" i="1"/>
  <c r="BK392" i="1"/>
  <c r="BI392" i="1"/>
  <c r="BG392" i="1"/>
  <c r="BE392" i="1"/>
  <c r="BC392" i="1"/>
  <c r="BA392" i="1"/>
  <c r="AY392" i="1"/>
  <c r="AW392" i="1"/>
  <c r="AU392" i="1"/>
  <c r="AS392" i="1"/>
  <c r="AQ392" i="1"/>
  <c r="AO392" i="1"/>
  <c r="AM392" i="1"/>
  <c r="AK392" i="1"/>
  <c r="AI392" i="1"/>
  <c r="AG392" i="1"/>
  <c r="AE392" i="1"/>
  <c r="AC392" i="1"/>
  <c r="AA392" i="1"/>
  <c r="Y392" i="1"/>
  <c r="W392" i="1"/>
  <c r="U392" i="1"/>
  <c r="S392" i="1"/>
  <c r="Q392" i="1"/>
  <c r="O392" i="1"/>
  <c r="M392" i="1"/>
  <c r="DJ391" i="1"/>
  <c r="DI391" i="1"/>
  <c r="DG391" i="1"/>
  <c r="DE391" i="1"/>
  <c r="DC391" i="1"/>
  <c r="DA391" i="1"/>
  <c r="CY391" i="1"/>
  <c r="CW391" i="1"/>
  <c r="CU391" i="1"/>
  <c r="CS391" i="1"/>
  <c r="CQ391" i="1"/>
  <c r="CO391" i="1"/>
  <c r="CM391" i="1"/>
  <c r="CK391" i="1"/>
  <c r="CI391" i="1"/>
  <c r="CG391" i="1"/>
  <c r="CE391" i="1"/>
  <c r="CC391" i="1"/>
  <c r="CA391" i="1"/>
  <c r="BY391" i="1"/>
  <c r="BW391" i="1"/>
  <c r="BU391" i="1"/>
  <c r="BS391" i="1"/>
  <c r="BQ391" i="1"/>
  <c r="BO391" i="1"/>
  <c r="BM391" i="1"/>
  <c r="BK391" i="1"/>
  <c r="BI391" i="1"/>
  <c r="BG391" i="1"/>
  <c r="BE391" i="1"/>
  <c r="BC391" i="1"/>
  <c r="BA391" i="1"/>
  <c r="AY391" i="1"/>
  <c r="AW391" i="1"/>
  <c r="AU391" i="1"/>
  <c r="AS391" i="1"/>
  <c r="AQ391" i="1"/>
  <c r="AO391" i="1"/>
  <c r="AM391" i="1"/>
  <c r="AK391" i="1"/>
  <c r="AI391" i="1"/>
  <c r="AG391" i="1"/>
  <c r="AE391" i="1"/>
  <c r="AC391" i="1"/>
  <c r="AA391" i="1"/>
  <c r="Y391" i="1"/>
  <c r="W391" i="1"/>
  <c r="U391" i="1"/>
  <c r="S391" i="1"/>
  <c r="Q391" i="1"/>
  <c r="O391" i="1"/>
  <c r="M391" i="1"/>
  <c r="DJ390" i="1"/>
  <c r="DI390" i="1"/>
  <c r="DG390" i="1"/>
  <c r="DE390" i="1"/>
  <c r="DC390" i="1"/>
  <c r="DA390" i="1"/>
  <c r="CY390" i="1"/>
  <c r="CW390" i="1"/>
  <c r="CU390" i="1"/>
  <c r="CS390" i="1"/>
  <c r="CQ390" i="1"/>
  <c r="CO390" i="1"/>
  <c r="CM390" i="1"/>
  <c r="CK390" i="1"/>
  <c r="CI390" i="1"/>
  <c r="CG390" i="1"/>
  <c r="CE390" i="1"/>
  <c r="CC390" i="1"/>
  <c r="CA390" i="1"/>
  <c r="BY390" i="1"/>
  <c r="BW390" i="1"/>
  <c r="BU390" i="1"/>
  <c r="BS390" i="1"/>
  <c r="BQ390" i="1"/>
  <c r="BO390" i="1"/>
  <c r="BM390" i="1"/>
  <c r="BK390" i="1"/>
  <c r="BI390" i="1"/>
  <c r="BG390" i="1"/>
  <c r="BE390" i="1"/>
  <c r="BC390" i="1"/>
  <c r="BA390" i="1"/>
  <c r="AY390" i="1"/>
  <c r="AW390" i="1"/>
  <c r="AU390" i="1"/>
  <c r="AS390" i="1"/>
  <c r="AQ390" i="1"/>
  <c r="AO390" i="1"/>
  <c r="AM390" i="1"/>
  <c r="AK390" i="1"/>
  <c r="AI390" i="1"/>
  <c r="AG390" i="1"/>
  <c r="AE390" i="1"/>
  <c r="AC390" i="1"/>
  <c r="AA390" i="1"/>
  <c r="Y390" i="1"/>
  <c r="W390" i="1"/>
  <c r="U390" i="1"/>
  <c r="S390" i="1"/>
  <c r="Q390" i="1"/>
  <c r="O390" i="1"/>
  <c r="M390" i="1"/>
  <c r="DJ389" i="1"/>
  <c r="DI389" i="1"/>
  <c r="DG389" i="1"/>
  <c r="DE389" i="1"/>
  <c r="DE388" i="1" s="1"/>
  <c r="DC389" i="1"/>
  <c r="DC388" i="1" s="1"/>
  <c r="DA389" i="1"/>
  <c r="CY389" i="1"/>
  <c r="CW389" i="1"/>
  <c r="CW388" i="1" s="1"/>
  <c r="CU389" i="1"/>
  <c r="CU388" i="1" s="1"/>
  <c r="CS389" i="1"/>
  <c r="CQ389" i="1"/>
  <c r="CO389" i="1"/>
  <c r="CO388" i="1" s="1"/>
  <c r="CM389" i="1"/>
  <c r="CM388" i="1" s="1"/>
  <c r="CK389" i="1"/>
  <c r="CI389" i="1"/>
  <c r="CG389" i="1"/>
  <c r="CG388" i="1" s="1"/>
  <c r="CE389" i="1"/>
  <c r="CE388" i="1" s="1"/>
  <c r="CC389" i="1"/>
  <c r="CA389" i="1"/>
  <c r="BY389" i="1"/>
  <c r="BY388" i="1" s="1"/>
  <c r="BW389" i="1"/>
  <c r="BW388" i="1" s="1"/>
  <c r="BU389" i="1"/>
  <c r="BS389" i="1"/>
  <c r="BS388" i="1" s="1"/>
  <c r="BQ389" i="1"/>
  <c r="BQ388" i="1" s="1"/>
  <c r="BO389" i="1"/>
  <c r="BO388" i="1" s="1"/>
  <c r="BM389" i="1"/>
  <c r="BK389" i="1"/>
  <c r="BI389" i="1"/>
  <c r="BI388" i="1" s="1"/>
  <c r="BG389" i="1"/>
  <c r="BG388" i="1" s="1"/>
  <c r="BE389" i="1"/>
  <c r="BC389" i="1"/>
  <c r="BA389" i="1"/>
  <c r="BA388" i="1" s="1"/>
  <c r="AY389" i="1"/>
  <c r="AY388" i="1" s="1"/>
  <c r="AW389" i="1"/>
  <c r="AU389" i="1"/>
  <c r="AS389" i="1"/>
  <c r="AS388" i="1" s="1"/>
  <c r="AQ389" i="1"/>
  <c r="AQ388" i="1" s="1"/>
  <c r="AO389" i="1"/>
  <c r="AM389" i="1"/>
  <c r="AK389" i="1"/>
  <c r="AK388" i="1" s="1"/>
  <c r="AI389" i="1"/>
  <c r="AI388" i="1" s="1"/>
  <c r="AG389" i="1"/>
  <c r="AE389" i="1"/>
  <c r="AC389" i="1"/>
  <c r="AC388" i="1" s="1"/>
  <c r="AA389" i="1"/>
  <c r="AA388" i="1" s="1"/>
  <c r="Y389" i="1"/>
  <c r="W389" i="1"/>
  <c r="U389" i="1"/>
  <c r="U388" i="1" s="1"/>
  <c r="S389" i="1"/>
  <c r="S388" i="1" s="1"/>
  <c r="Q389" i="1"/>
  <c r="O389" i="1"/>
  <c r="M389" i="1"/>
  <c r="DH388" i="1"/>
  <c r="DF388" i="1"/>
  <c r="DD388" i="1"/>
  <c r="DB388" i="1"/>
  <c r="CZ388" i="1"/>
  <c r="CY388" i="1"/>
  <c r="CX388" i="1"/>
  <c r="CV388" i="1"/>
  <c r="CT388" i="1"/>
  <c r="CR388" i="1"/>
  <c r="CP388" i="1"/>
  <c r="CN388" i="1"/>
  <c r="CL388" i="1"/>
  <c r="CJ388" i="1"/>
  <c r="CI388" i="1"/>
  <c r="CH388" i="1"/>
  <c r="CF388" i="1"/>
  <c r="CD388" i="1"/>
  <c r="CB388" i="1"/>
  <c r="BZ388" i="1"/>
  <c r="BX388" i="1"/>
  <c r="BV388" i="1"/>
  <c r="BT388" i="1"/>
  <c r="BR388" i="1"/>
  <c r="BP388" i="1"/>
  <c r="BN388" i="1"/>
  <c r="BL388" i="1"/>
  <c r="BJ388" i="1"/>
  <c r="BH388" i="1"/>
  <c r="BF388" i="1"/>
  <c r="BD388" i="1"/>
  <c r="BC388" i="1"/>
  <c r="BB388" i="1"/>
  <c r="AZ388" i="1"/>
  <c r="AX388" i="1"/>
  <c r="AV388" i="1"/>
  <c r="AT388" i="1"/>
  <c r="AR388" i="1"/>
  <c r="AP388" i="1"/>
  <c r="AN388" i="1"/>
  <c r="AM388" i="1"/>
  <c r="AL388" i="1"/>
  <c r="AJ388" i="1"/>
  <c r="AH388" i="1"/>
  <c r="AF388" i="1"/>
  <c r="AD388" i="1"/>
  <c r="AB388" i="1"/>
  <c r="Z388" i="1"/>
  <c r="X388" i="1"/>
  <c r="W388" i="1"/>
  <c r="V388" i="1"/>
  <c r="T388" i="1"/>
  <c r="R388" i="1"/>
  <c r="P388" i="1"/>
  <c r="N388" i="1"/>
  <c r="L388" i="1"/>
  <c r="DI387" i="1"/>
  <c r="DG387" i="1"/>
  <c r="DE387" i="1"/>
  <c r="DC387" i="1"/>
  <c r="DA387" i="1"/>
  <c r="CY387" i="1"/>
  <c r="CW387" i="1"/>
  <c r="CU387" i="1"/>
  <c r="CS387" i="1"/>
  <c r="CQ387" i="1"/>
  <c r="CO387" i="1"/>
  <c r="CM387" i="1"/>
  <c r="CK387" i="1"/>
  <c r="CI387" i="1"/>
  <c r="CG387" i="1"/>
  <c r="CE387" i="1"/>
  <c r="CC387" i="1"/>
  <c r="CA387" i="1"/>
  <c r="BY387" i="1"/>
  <c r="BW387" i="1"/>
  <c r="BU387" i="1"/>
  <c r="BS387" i="1"/>
  <c r="BQ387" i="1"/>
  <c r="BO387" i="1"/>
  <c r="BM387" i="1"/>
  <c r="BK387" i="1"/>
  <c r="BI387" i="1"/>
  <c r="BG387" i="1"/>
  <c r="BE387" i="1"/>
  <c r="BC387" i="1"/>
  <c r="BA387" i="1"/>
  <c r="AY387" i="1"/>
  <c r="AW387" i="1"/>
  <c r="AU387" i="1"/>
  <c r="AS387" i="1"/>
  <c r="AQ387" i="1"/>
  <c r="AO387" i="1"/>
  <c r="AL387" i="1"/>
  <c r="AM387" i="1" s="1"/>
  <c r="AK387" i="1"/>
  <c r="AI387" i="1"/>
  <c r="AG387" i="1"/>
  <c r="AE387" i="1"/>
  <c r="AC387" i="1"/>
  <c r="AA387" i="1"/>
  <c r="Y387" i="1"/>
  <c r="W387" i="1"/>
  <c r="U387" i="1"/>
  <c r="S387" i="1"/>
  <c r="Q387" i="1"/>
  <c r="N387" i="1"/>
  <c r="O387" i="1" s="1"/>
  <c r="M387" i="1"/>
  <c r="DJ386" i="1"/>
  <c r="DI386" i="1"/>
  <c r="DG386" i="1"/>
  <c r="DE386" i="1"/>
  <c r="DC386" i="1"/>
  <c r="DA386" i="1"/>
  <c r="CY386" i="1"/>
  <c r="CW386" i="1"/>
  <c r="CU386" i="1"/>
  <c r="CS386" i="1"/>
  <c r="CQ386" i="1"/>
  <c r="CO386" i="1"/>
  <c r="CM386" i="1"/>
  <c r="CK386" i="1"/>
  <c r="CI386" i="1"/>
  <c r="CG386" i="1"/>
  <c r="CE386" i="1"/>
  <c r="CC386" i="1"/>
  <c r="CA386" i="1"/>
  <c r="BY386" i="1"/>
  <c r="BW386" i="1"/>
  <c r="BU386" i="1"/>
  <c r="BS386" i="1"/>
  <c r="BQ386" i="1"/>
  <c r="BO386" i="1"/>
  <c r="BM386" i="1"/>
  <c r="BK386" i="1"/>
  <c r="BI386" i="1"/>
  <c r="BG386" i="1"/>
  <c r="BE386" i="1"/>
  <c r="BC386" i="1"/>
  <c r="BA386" i="1"/>
  <c r="AY386" i="1"/>
  <c r="AW386" i="1"/>
  <c r="AU386" i="1"/>
  <c r="AS386" i="1"/>
  <c r="AQ386" i="1"/>
  <c r="AO386" i="1"/>
  <c r="AM386" i="1"/>
  <c r="AK386" i="1"/>
  <c r="AI386" i="1"/>
  <c r="AG386" i="1"/>
  <c r="AE386" i="1"/>
  <c r="AC386" i="1"/>
  <c r="AA386" i="1"/>
  <c r="Y386" i="1"/>
  <c r="W386" i="1"/>
  <c r="U386" i="1"/>
  <c r="S386" i="1"/>
  <c r="Q386" i="1"/>
  <c r="O386" i="1"/>
  <c r="M386" i="1"/>
  <c r="DJ385" i="1"/>
  <c r="DI385" i="1"/>
  <c r="DG385" i="1"/>
  <c r="DE385" i="1"/>
  <c r="DC385" i="1"/>
  <c r="DA385" i="1"/>
  <c r="CY385" i="1"/>
  <c r="CW385" i="1"/>
  <c r="CU385" i="1"/>
  <c r="CS385" i="1"/>
  <c r="CQ385" i="1"/>
  <c r="CO385" i="1"/>
  <c r="CM385" i="1"/>
  <c r="CK385" i="1"/>
  <c r="CI385" i="1"/>
  <c r="CG385" i="1"/>
  <c r="CE385" i="1"/>
  <c r="CC385" i="1"/>
  <c r="CA385" i="1"/>
  <c r="BY385" i="1"/>
  <c r="BW385" i="1"/>
  <c r="BU385" i="1"/>
  <c r="BS385" i="1"/>
  <c r="BQ385" i="1"/>
  <c r="BO385" i="1"/>
  <c r="BM385" i="1"/>
  <c r="BK385" i="1"/>
  <c r="BI385" i="1"/>
  <c r="BG385" i="1"/>
  <c r="BE385" i="1"/>
  <c r="BC385" i="1"/>
  <c r="BA385" i="1"/>
  <c r="AY385" i="1"/>
  <c r="AW385" i="1"/>
  <c r="AU385" i="1"/>
  <c r="AS385" i="1"/>
  <c r="AQ385" i="1"/>
  <c r="AO385" i="1"/>
  <c r="AM385" i="1"/>
  <c r="AK385" i="1"/>
  <c r="AI385" i="1"/>
  <c r="AG385" i="1"/>
  <c r="AE385" i="1"/>
  <c r="AC385" i="1"/>
  <c r="AA385" i="1"/>
  <c r="Y385" i="1"/>
  <c r="W385" i="1"/>
  <c r="U385" i="1"/>
  <c r="S385" i="1"/>
  <c r="Q385" i="1"/>
  <c r="O385" i="1"/>
  <c r="M385" i="1"/>
  <c r="DJ384" i="1"/>
  <c r="DI384" i="1"/>
  <c r="DG384" i="1"/>
  <c r="DE384" i="1"/>
  <c r="DC384" i="1"/>
  <c r="DA384" i="1"/>
  <c r="CY384" i="1"/>
  <c r="CW384" i="1"/>
  <c r="CU384" i="1"/>
  <c r="CS384" i="1"/>
  <c r="CQ384" i="1"/>
  <c r="CO384" i="1"/>
  <c r="CM384" i="1"/>
  <c r="CK384" i="1"/>
  <c r="CI384" i="1"/>
  <c r="CG384" i="1"/>
  <c r="CE384" i="1"/>
  <c r="CC384" i="1"/>
  <c r="CA384" i="1"/>
  <c r="BY384" i="1"/>
  <c r="BW384" i="1"/>
  <c r="BU384" i="1"/>
  <c r="BS384" i="1"/>
  <c r="BQ384" i="1"/>
  <c r="BO384" i="1"/>
  <c r="BM384" i="1"/>
  <c r="BK384" i="1"/>
  <c r="BI384" i="1"/>
  <c r="BG384" i="1"/>
  <c r="BE384" i="1"/>
  <c r="BC384" i="1"/>
  <c r="BA384" i="1"/>
  <c r="AY384" i="1"/>
  <c r="AW384" i="1"/>
  <c r="AU384" i="1"/>
  <c r="AS384" i="1"/>
  <c r="AQ384" i="1"/>
  <c r="AO384" i="1"/>
  <c r="AM384" i="1"/>
  <c r="AK384" i="1"/>
  <c r="AI384" i="1"/>
  <c r="AG384" i="1"/>
  <c r="AE384" i="1"/>
  <c r="AC384" i="1"/>
  <c r="AA384" i="1"/>
  <c r="Y384" i="1"/>
  <c r="W384" i="1"/>
  <c r="U384" i="1"/>
  <c r="S384" i="1"/>
  <c r="Q384" i="1"/>
  <c r="O384" i="1"/>
  <c r="M384" i="1"/>
  <c r="DJ383" i="1"/>
  <c r="DI383" i="1"/>
  <c r="DG383" i="1"/>
  <c r="DE383" i="1"/>
  <c r="DC383" i="1"/>
  <c r="DA383" i="1"/>
  <c r="CY383" i="1"/>
  <c r="CW383" i="1"/>
  <c r="CU383" i="1"/>
  <c r="CS383" i="1"/>
  <c r="CQ383" i="1"/>
  <c r="CO383" i="1"/>
  <c r="CM383" i="1"/>
  <c r="CK383" i="1"/>
  <c r="CI383" i="1"/>
  <c r="CG383" i="1"/>
  <c r="CE383" i="1"/>
  <c r="CC383" i="1"/>
  <c r="CA383" i="1"/>
  <c r="BY383" i="1"/>
  <c r="BW383" i="1"/>
  <c r="BU383" i="1"/>
  <c r="BS383" i="1"/>
  <c r="BQ383" i="1"/>
  <c r="BO383" i="1"/>
  <c r="BM383" i="1"/>
  <c r="BK383" i="1"/>
  <c r="BI383" i="1"/>
  <c r="BG383" i="1"/>
  <c r="BE383" i="1"/>
  <c r="BC383" i="1"/>
  <c r="BA383" i="1"/>
  <c r="AY383" i="1"/>
  <c r="AW383" i="1"/>
  <c r="AU383" i="1"/>
  <c r="AS383" i="1"/>
  <c r="AQ383" i="1"/>
  <c r="AO383" i="1"/>
  <c r="AM383" i="1"/>
  <c r="AK383" i="1"/>
  <c r="AI383" i="1"/>
  <c r="AG383" i="1"/>
  <c r="AE383" i="1"/>
  <c r="AC383" i="1"/>
  <c r="AA383" i="1"/>
  <c r="Y383" i="1"/>
  <c r="W383" i="1"/>
  <c r="U383" i="1"/>
  <c r="S383" i="1"/>
  <c r="Q383" i="1"/>
  <c r="O383" i="1"/>
  <c r="M383" i="1"/>
  <c r="DJ382" i="1"/>
  <c r="DI382" i="1"/>
  <c r="DG382" i="1"/>
  <c r="DE382" i="1"/>
  <c r="DC382" i="1"/>
  <c r="DA382" i="1"/>
  <c r="CY382" i="1"/>
  <c r="CW382" i="1"/>
  <c r="CU382" i="1"/>
  <c r="CS382" i="1"/>
  <c r="CQ382" i="1"/>
  <c r="CO382" i="1"/>
  <c r="CM382" i="1"/>
  <c r="CK382" i="1"/>
  <c r="CI382" i="1"/>
  <c r="CG382" i="1"/>
  <c r="CE382" i="1"/>
  <c r="CC382" i="1"/>
  <c r="CA382" i="1"/>
  <c r="BY382" i="1"/>
  <c r="BW382" i="1"/>
  <c r="BU382" i="1"/>
  <c r="BS382" i="1"/>
  <c r="BQ382" i="1"/>
  <c r="BO382" i="1"/>
  <c r="BM382" i="1"/>
  <c r="BK382" i="1"/>
  <c r="BI382" i="1"/>
  <c r="BG382" i="1"/>
  <c r="BE382" i="1"/>
  <c r="BC382" i="1"/>
  <c r="BA382" i="1"/>
  <c r="AY382" i="1"/>
  <c r="AW382" i="1"/>
  <c r="AU382" i="1"/>
  <c r="AS382" i="1"/>
  <c r="AQ382" i="1"/>
  <c r="AO382" i="1"/>
  <c r="AM382" i="1"/>
  <c r="AK382" i="1"/>
  <c r="AI382" i="1"/>
  <c r="AG382" i="1"/>
  <c r="AE382" i="1"/>
  <c r="AC382" i="1"/>
  <c r="AA382" i="1"/>
  <c r="Y382" i="1"/>
  <c r="W382" i="1"/>
  <c r="U382" i="1"/>
  <c r="S382" i="1"/>
  <c r="Q382" i="1"/>
  <c r="O382" i="1"/>
  <c r="M382" i="1"/>
  <c r="DJ381" i="1"/>
  <c r="DI381" i="1"/>
  <c r="DG381" i="1"/>
  <c r="DE381" i="1"/>
  <c r="DC381" i="1"/>
  <c r="DA381" i="1"/>
  <c r="CY381" i="1"/>
  <c r="CW381" i="1"/>
  <c r="CU381" i="1"/>
  <c r="CS381" i="1"/>
  <c r="CQ381" i="1"/>
  <c r="CO381" i="1"/>
  <c r="CM381" i="1"/>
  <c r="CK381" i="1"/>
  <c r="CI381" i="1"/>
  <c r="CG381" i="1"/>
  <c r="CE381" i="1"/>
  <c r="CC381" i="1"/>
  <c r="CA381" i="1"/>
  <c r="BY381" i="1"/>
  <c r="BW381" i="1"/>
  <c r="BU381" i="1"/>
  <c r="BS381" i="1"/>
  <c r="BQ381" i="1"/>
  <c r="BO381" i="1"/>
  <c r="BM381" i="1"/>
  <c r="BK381" i="1"/>
  <c r="BI381" i="1"/>
  <c r="BG381" i="1"/>
  <c r="BE381" i="1"/>
  <c r="BC381" i="1"/>
  <c r="BA381" i="1"/>
  <c r="AY381" i="1"/>
  <c r="AW381" i="1"/>
  <c r="AU381" i="1"/>
  <c r="AS381" i="1"/>
  <c r="AQ381" i="1"/>
  <c r="AO381" i="1"/>
  <c r="AM381" i="1"/>
  <c r="AK381" i="1"/>
  <c r="AI381" i="1"/>
  <c r="AG381" i="1"/>
  <c r="AE381" i="1"/>
  <c r="AC381" i="1"/>
  <c r="AA381" i="1"/>
  <c r="Y381" i="1"/>
  <c r="W381" i="1"/>
  <c r="U381" i="1"/>
  <c r="S381" i="1"/>
  <c r="Q381" i="1"/>
  <c r="O381" i="1"/>
  <c r="M381" i="1"/>
  <c r="DJ380" i="1"/>
  <c r="DI380" i="1"/>
  <c r="DG380" i="1"/>
  <c r="DE380" i="1"/>
  <c r="DC380" i="1"/>
  <c r="DA380" i="1"/>
  <c r="CY380" i="1"/>
  <c r="CW380" i="1"/>
  <c r="CU380" i="1"/>
  <c r="CS380" i="1"/>
  <c r="CQ380" i="1"/>
  <c r="CO380" i="1"/>
  <c r="CM380" i="1"/>
  <c r="CK380" i="1"/>
  <c r="CI380" i="1"/>
  <c r="CG380" i="1"/>
  <c r="CE380" i="1"/>
  <c r="CC380" i="1"/>
  <c r="CA380" i="1"/>
  <c r="BY380" i="1"/>
  <c r="BW380" i="1"/>
  <c r="BU380" i="1"/>
  <c r="BS380" i="1"/>
  <c r="BQ380" i="1"/>
  <c r="BO380" i="1"/>
  <c r="BM380" i="1"/>
  <c r="BK380" i="1"/>
  <c r="BI380" i="1"/>
  <c r="BG380" i="1"/>
  <c r="BE380" i="1"/>
  <c r="BC380" i="1"/>
  <c r="BA380" i="1"/>
  <c r="AY380" i="1"/>
  <c r="AW380" i="1"/>
  <c r="AU380" i="1"/>
  <c r="AS380" i="1"/>
  <c r="AQ380" i="1"/>
  <c r="AO380" i="1"/>
  <c r="AM380" i="1"/>
  <c r="AK380" i="1"/>
  <c r="AI380" i="1"/>
  <c r="AG380" i="1"/>
  <c r="AE380" i="1"/>
  <c r="AC380" i="1"/>
  <c r="AA380" i="1"/>
  <c r="Y380" i="1"/>
  <c r="W380" i="1"/>
  <c r="U380" i="1"/>
  <c r="S380" i="1"/>
  <c r="Q380" i="1"/>
  <c r="O380" i="1"/>
  <c r="M380" i="1"/>
  <c r="DJ379" i="1"/>
  <c r="DI379" i="1"/>
  <c r="DG379" i="1"/>
  <c r="DE379" i="1"/>
  <c r="DC379" i="1"/>
  <c r="DA379" i="1"/>
  <c r="CY379" i="1"/>
  <c r="CW379" i="1"/>
  <c r="CU379" i="1"/>
  <c r="CS379" i="1"/>
  <c r="CQ379" i="1"/>
  <c r="CO379" i="1"/>
  <c r="CM379" i="1"/>
  <c r="CK379" i="1"/>
  <c r="CI379" i="1"/>
  <c r="CG379" i="1"/>
  <c r="CE379" i="1"/>
  <c r="CC379" i="1"/>
  <c r="CA379" i="1"/>
  <c r="BY379" i="1"/>
  <c r="BW379" i="1"/>
  <c r="BU379" i="1"/>
  <c r="BS379" i="1"/>
  <c r="BQ379" i="1"/>
  <c r="BO379" i="1"/>
  <c r="BM379" i="1"/>
  <c r="BK379" i="1"/>
  <c r="BI379" i="1"/>
  <c r="BG379" i="1"/>
  <c r="BE379" i="1"/>
  <c r="BC379" i="1"/>
  <c r="BA379" i="1"/>
  <c r="AY379" i="1"/>
  <c r="AW379" i="1"/>
  <c r="AU379" i="1"/>
  <c r="AS379" i="1"/>
  <c r="AQ379" i="1"/>
  <c r="AO379" i="1"/>
  <c r="AM379" i="1"/>
  <c r="AK379" i="1"/>
  <c r="AI379" i="1"/>
  <c r="AG379" i="1"/>
  <c r="AE379" i="1"/>
  <c r="AC379" i="1"/>
  <c r="AA379" i="1"/>
  <c r="Y379" i="1"/>
  <c r="W379" i="1"/>
  <c r="U379" i="1"/>
  <c r="S379" i="1"/>
  <c r="Q379" i="1"/>
  <c r="O379" i="1"/>
  <c r="M379" i="1"/>
  <c r="DJ378" i="1"/>
  <c r="DI378" i="1"/>
  <c r="DG378" i="1"/>
  <c r="DE378" i="1"/>
  <c r="DC378" i="1"/>
  <c r="DA378" i="1"/>
  <c r="CY378" i="1"/>
  <c r="CW378" i="1"/>
  <c r="CU378" i="1"/>
  <c r="CS378" i="1"/>
  <c r="CQ378" i="1"/>
  <c r="CO378" i="1"/>
  <c r="CM378" i="1"/>
  <c r="CK378" i="1"/>
  <c r="CI378" i="1"/>
  <c r="CG378" i="1"/>
  <c r="CE378" i="1"/>
  <c r="CC378" i="1"/>
  <c r="CA378" i="1"/>
  <c r="BY378" i="1"/>
  <c r="BW378" i="1"/>
  <c r="BU378" i="1"/>
  <c r="BS378" i="1"/>
  <c r="BQ378" i="1"/>
  <c r="BO378" i="1"/>
  <c r="BM378" i="1"/>
  <c r="BK378" i="1"/>
  <c r="BI378" i="1"/>
  <c r="BG378" i="1"/>
  <c r="BE378" i="1"/>
  <c r="BC378" i="1"/>
  <c r="BA378" i="1"/>
  <c r="AY378" i="1"/>
  <c r="AW378" i="1"/>
  <c r="AU378" i="1"/>
  <c r="AS378" i="1"/>
  <c r="AQ378" i="1"/>
  <c r="AO378" i="1"/>
  <c r="AM378" i="1"/>
  <c r="AK378" i="1"/>
  <c r="AI378" i="1"/>
  <c r="AG378" i="1"/>
  <c r="AE378" i="1"/>
  <c r="AC378" i="1"/>
  <c r="AA378" i="1"/>
  <c r="Y378" i="1"/>
  <c r="W378" i="1"/>
  <c r="U378" i="1"/>
  <c r="S378" i="1"/>
  <c r="Q378" i="1"/>
  <c r="O378" i="1"/>
  <c r="M378" i="1"/>
  <c r="DJ377" i="1"/>
  <c r="DI377" i="1"/>
  <c r="DG377" i="1"/>
  <c r="DE377" i="1"/>
  <c r="DC377" i="1"/>
  <c r="DA377" i="1"/>
  <c r="CY377" i="1"/>
  <c r="CW377" i="1"/>
  <c r="CU377" i="1"/>
  <c r="CS377" i="1"/>
  <c r="CQ377" i="1"/>
  <c r="CO377" i="1"/>
  <c r="CM377" i="1"/>
  <c r="CK377" i="1"/>
  <c r="CI377" i="1"/>
  <c r="CG377" i="1"/>
  <c r="CE377" i="1"/>
  <c r="CC377" i="1"/>
  <c r="CA377" i="1"/>
  <c r="BY377" i="1"/>
  <c r="BW377" i="1"/>
  <c r="BU377" i="1"/>
  <c r="BS377" i="1"/>
  <c r="BQ377" i="1"/>
  <c r="BO377" i="1"/>
  <c r="BM377" i="1"/>
  <c r="BK377" i="1"/>
  <c r="BI377" i="1"/>
  <c r="BG377" i="1"/>
  <c r="BE377" i="1"/>
  <c r="BC377" i="1"/>
  <c r="BA377" i="1"/>
  <c r="AY377" i="1"/>
  <c r="AW377" i="1"/>
  <c r="AU377" i="1"/>
  <c r="AS377" i="1"/>
  <c r="AQ377" i="1"/>
  <c r="AO377" i="1"/>
  <c r="AM377" i="1"/>
  <c r="AK377" i="1"/>
  <c r="AI377" i="1"/>
  <c r="AG377" i="1"/>
  <c r="AE377" i="1"/>
  <c r="AC377" i="1"/>
  <c r="AA377" i="1"/>
  <c r="Y377" i="1"/>
  <c r="W377" i="1"/>
  <c r="U377" i="1"/>
  <c r="S377" i="1"/>
  <c r="Q377" i="1"/>
  <c r="O377" i="1"/>
  <c r="M377" i="1"/>
  <c r="DJ376" i="1"/>
  <c r="DI376" i="1"/>
  <c r="DG376" i="1"/>
  <c r="DE376" i="1"/>
  <c r="DC376" i="1"/>
  <c r="DA376" i="1"/>
  <c r="DA375" i="1" s="1"/>
  <c r="CY376" i="1"/>
  <c r="CW376" i="1"/>
  <c r="CU376" i="1"/>
  <c r="CS376" i="1"/>
  <c r="CS375" i="1" s="1"/>
  <c r="CQ376" i="1"/>
  <c r="CO376" i="1"/>
  <c r="CM376" i="1"/>
  <c r="CK376" i="1"/>
  <c r="CK375" i="1" s="1"/>
  <c r="CI376" i="1"/>
  <c r="CG376" i="1"/>
  <c r="CE376" i="1"/>
  <c r="CC376" i="1"/>
  <c r="CA376" i="1"/>
  <c r="BY376" i="1"/>
  <c r="BW376" i="1"/>
  <c r="BU376" i="1"/>
  <c r="BU375" i="1" s="1"/>
  <c r="BS376" i="1"/>
  <c r="BQ376" i="1"/>
  <c r="BO376" i="1"/>
  <c r="BM376" i="1"/>
  <c r="BK376" i="1"/>
  <c r="BI376" i="1"/>
  <c r="BG376" i="1"/>
  <c r="BE376" i="1"/>
  <c r="BE375" i="1" s="1"/>
  <c r="BC376" i="1"/>
  <c r="BA376" i="1"/>
  <c r="AY376" i="1"/>
  <c r="AW376" i="1"/>
  <c r="AW375" i="1" s="1"/>
  <c r="AU376" i="1"/>
  <c r="AS376" i="1"/>
  <c r="AQ376" i="1"/>
  <c r="AO376" i="1"/>
  <c r="AO375" i="1" s="1"/>
  <c r="AM376" i="1"/>
  <c r="AK376" i="1"/>
  <c r="AI376" i="1"/>
  <c r="AG376" i="1"/>
  <c r="AG375" i="1" s="1"/>
  <c r="AE376" i="1"/>
  <c r="AC376" i="1"/>
  <c r="AA376" i="1"/>
  <c r="Y376" i="1"/>
  <c r="Y375" i="1" s="1"/>
  <c r="W376" i="1"/>
  <c r="U376" i="1"/>
  <c r="S376" i="1"/>
  <c r="Q376" i="1"/>
  <c r="O376" i="1"/>
  <c r="M376" i="1"/>
  <c r="DI375" i="1"/>
  <c r="DH375" i="1"/>
  <c r="DF375" i="1"/>
  <c r="DE375" i="1"/>
  <c r="DD375" i="1"/>
  <c r="DB375" i="1"/>
  <c r="CZ375" i="1"/>
  <c r="CX375" i="1"/>
  <c r="CW375" i="1"/>
  <c r="CV375" i="1"/>
  <c r="CT375" i="1"/>
  <c r="CR375" i="1"/>
  <c r="CP375" i="1"/>
  <c r="CO375" i="1"/>
  <c r="CN375" i="1"/>
  <c r="CL375" i="1"/>
  <c r="CJ375" i="1"/>
  <c r="CH375" i="1"/>
  <c r="CG375" i="1"/>
  <c r="CF375" i="1"/>
  <c r="CD375" i="1"/>
  <c r="CC375" i="1"/>
  <c r="CB375" i="1"/>
  <c r="BZ375" i="1"/>
  <c r="BY375" i="1"/>
  <c r="BX375" i="1"/>
  <c r="BV375" i="1"/>
  <c r="BT375" i="1"/>
  <c r="BR375" i="1"/>
  <c r="BQ375" i="1"/>
  <c r="BP375" i="1"/>
  <c r="BN375" i="1"/>
  <c r="BM375" i="1"/>
  <c r="BL375" i="1"/>
  <c r="BJ375" i="1"/>
  <c r="BI375" i="1"/>
  <c r="BH375" i="1"/>
  <c r="BF375" i="1"/>
  <c r="BD375" i="1"/>
  <c r="BB375" i="1"/>
  <c r="BA375" i="1"/>
  <c r="AZ375" i="1"/>
  <c r="AX375" i="1"/>
  <c r="AV375" i="1"/>
  <c r="AT375" i="1"/>
  <c r="AS375" i="1"/>
  <c r="AR375" i="1"/>
  <c r="AP375" i="1"/>
  <c r="AN375" i="1"/>
  <c r="AL375" i="1"/>
  <c r="AK375" i="1"/>
  <c r="AJ375" i="1"/>
  <c r="AH375" i="1"/>
  <c r="AF375" i="1"/>
  <c r="AD375" i="1"/>
  <c r="AC375" i="1"/>
  <c r="AB375" i="1"/>
  <c r="Z375" i="1"/>
  <c r="X375" i="1"/>
  <c r="V375" i="1"/>
  <c r="U375" i="1"/>
  <c r="T375" i="1"/>
  <c r="R375" i="1"/>
  <c r="Q375" i="1"/>
  <c r="P375" i="1"/>
  <c r="N375" i="1"/>
  <c r="M375" i="1"/>
  <c r="L375" i="1"/>
  <c r="DJ374" i="1"/>
  <c r="DI374" i="1"/>
  <c r="DG374" i="1"/>
  <c r="DE374" i="1"/>
  <c r="DC374" i="1"/>
  <c r="DA374" i="1"/>
  <c r="CY374" i="1"/>
  <c r="CW374" i="1"/>
  <c r="CU374" i="1"/>
  <c r="CS374" i="1"/>
  <c r="CQ374" i="1"/>
  <c r="CO374" i="1"/>
  <c r="CM374" i="1"/>
  <c r="CK374" i="1"/>
  <c r="CI374" i="1"/>
  <c r="CG374" i="1"/>
  <c r="CE374" i="1"/>
  <c r="CC374" i="1"/>
  <c r="CA374" i="1"/>
  <c r="BY374" i="1"/>
  <c r="BW374" i="1"/>
  <c r="BU374" i="1"/>
  <c r="BS374" i="1"/>
  <c r="BQ374" i="1"/>
  <c r="BO374" i="1"/>
  <c r="BM374" i="1"/>
  <c r="BK374" i="1"/>
  <c r="BI374" i="1"/>
  <c r="BG374" i="1"/>
  <c r="BE374" i="1"/>
  <c r="BC374" i="1"/>
  <c r="BA374" i="1"/>
  <c r="AY374" i="1"/>
  <c r="AW374" i="1"/>
  <c r="AU374" i="1"/>
  <c r="AS374" i="1"/>
  <c r="AQ374" i="1"/>
  <c r="AO374" i="1"/>
  <c r="AM374" i="1"/>
  <c r="AK374" i="1"/>
  <c r="AI374" i="1"/>
  <c r="AG374" i="1"/>
  <c r="AE374" i="1"/>
  <c r="AC374" i="1"/>
  <c r="AA374" i="1"/>
  <c r="Y374" i="1"/>
  <c r="W374" i="1"/>
  <c r="U374" i="1"/>
  <c r="S374" i="1"/>
  <c r="Q374" i="1"/>
  <c r="O374" i="1"/>
  <c r="M374" i="1"/>
  <c r="DJ373" i="1"/>
  <c r="DI373" i="1"/>
  <c r="DG373" i="1"/>
  <c r="DE373" i="1"/>
  <c r="DC373" i="1"/>
  <c r="DA373" i="1"/>
  <c r="CY373" i="1"/>
  <c r="CW373" i="1"/>
  <c r="CU373" i="1"/>
  <c r="CS373" i="1"/>
  <c r="CQ373" i="1"/>
  <c r="CO373" i="1"/>
  <c r="CM373" i="1"/>
  <c r="CK373" i="1"/>
  <c r="CI373" i="1"/>
  <c r="CG373" i="1"/>
  <c r="CE373" i="1"/>
  <c r="CC373" i="1"/>
  <c r="CA373" i="1"/>
  <c r="BY373" i="1"/>
  <c r="BW373" i="1"/>
  <c r="BU373" i="1"/>
  <c r="BS373" i="1"/>
  <c r="BQ373" i="1"/>
  <c r="BO373" i="1"/>
  <c r="BM373" i="1"/>
  <c r="BK373" i="1"/>
  <c r="BI373" i="1"/>
  <c r="BG373" i="1"/>
  <c r="BE373" i="1"/>
  <c r="BC373" i="1"/>
  <c r="BA373" i="1"/>
  <c r="AY373" i="1"/>
  <c r="AW373" i="1"/>
  <c r="AU373" i="1"/>
  <c r="AS373" i="1"/>
  <c r="AQ373" i="1"/>
  <c r="AO373" i="1"/>
  <c r="AM373" i="1"/>
  <c r="AK373" i="1"/>
  <c r="AI373" i="1"/>
  <c r="AG373" i="1"/>
  <c r="AE373" i="1"/>
  <c r="AC373" i="1"/>
  <c r="AA373" i="1"/>
  <c r="Y373" i="1"/>
  <c r="W373" i="1"/>
  <c r="U373" i="1"/>
  <c r="S373" i="1"/>
  <c r="Q373" i="1"/>
  <c r="O373" i="1"/>
  <c r="M373" i="1"/>
  <c r="DJ372" i="1"/>
  <c r="DI372" i="1"/>
  <c r="DG372" i="1"/>
  <c r="DE372" i="1"/>
  <c r="DC372" i="1"/>
  <c r="DA372" i="1"/>
  <c r="CY372" i="1"/>
  <c r="CW372" i="1"/>
  <c r="CU372" i="1"/>
  <c r="CS372" i="1"/>
  <c r="CQ372" i="1"/>
  <c r="CO372" i="1"/>
  <c r="CM372" i="1"/>
  <c r="CK372" i="1"/>
  <c r="CI372" i="1"/>
  <c r="CG372" i="1"/>
  <c r="CE372" i="1"/>
  <c r="CC372" i="1"/>
  <c r="CA372" i="1"/>
  <c r="BY372" i="1"/>
  <c r="BW372" i="1"/>
  <c r="BU372" i="1"/>
  <c r="BS372" i="1"/>
  <c r="BQ372" i="1"/>
  <c r="BO372" i="1"/>
  <c r="BM372" i="1"/>
  <c r="BK372" i="1"/>
  <c r="BI372" i="1"/>
  <c r="BG372" i="1"/>
  <c r="BE372" i="1"/>
  <c r="BC372" i="1"/>
  <c r="BA372" i="1"/>
  <c r="AY372" i="1"/>
  <c r="AW372" i="1"/>
  <c r="AU372" i="1"/>
  <c r="AS372" i="1"/>
  <c r="AQ372" i="1"/>
  <c r="AO372" i="1"/>
  <c r="AM372" i="1"/>
  <c r="AK372" i="1"/>
  <c r="AI372" i="1"/>
  <c r="AG372" i="1"/>
  <c r="AE372" i="1"/>
  <c r="AC372" i="1"/>
  <c r="AA372" i="1"/>
  <c r="Y372" i="1"/>
  <c r="W372" i="1"/>
  <c r="U372" i="1"/>
  <c r="S372" i="1"/>
  <c r="Q372" i="1"/>
  <c r="O372" i="1"/>
  <c r="M372" i="1"/>
  <c r="DJ371" i="1"/>
  <c r="DI371" i="1"/>
  <c r="DG371" i="1"/>
  <c r="DE371" i="1"/>
  <c r="DC371" i="1"/>
  <c r="DA371" i="1"/>
  <c r="CY371" i="1"/>
  <c r="CW371" i="1"/>
  <c r="CU371" i="1"/>
  <c r="CS371" i="1"/>
  <c r="CQ371" i="1"/>
  <c r="CO371" i="1"/>
  <c r="CM371" i="1"/>
  <c r="CK371" i="1"/>
  <c r="CI371" i="1"/>
  <c r="CG371" i="1"/>
  <c r="CE371" i="1"/>
  <c r="CC371" i="1"/>
  <c r="CA371" i="1"/>
  <c r="BY371" i="1"/>
  <c r="BW371" i="1"/>
  <c r="BU371" i="1"/>
  <c r="BS371" i="1"/>
  <c r="BQ371" i="1"/>
  <c r="BO371" i="1"/>
  <c r="BM371" i="1"/>
  <c r="BK371" i="1"/>
  <c r="BI371" i="1"/>
  <c r="BG371" i="1"/>
  <c r="BE371" i="1"/>
  <c r="BC371" i="1"/>
  <c r="BA371" i="1"/>
  <c r="AY371" i="1"/>
  <c r="AW371" i="1"/>
  <c r="AU371" i="1"/>
  <c r="AS371" i="1"/>
  <c r="AQ371" i="1"/>
  <c r="AO371" i="1"/>
  <c r="AM371" i="1"/>
  <c r="AK371" i="1"/>
  <c r="AI371" i="1"/>
  <c r="AG371" i="1"/>
  <c r="AE371" i="1"/>
  <c r="AC371" i="1"/>
  <c r="AA371" i="1"/>
  <c r="Y371" i="1"/>
  <c r="W371" i="1"/>
  <c r="U371" i="1"/>
  <c r="S371" i="1"/>
  <c r="Q371" i="1"/>
  <c r="O371" i="1"/>
  <c r="M371" i="1"/>
  <c r="DJ370" i="1"/>
  <c r="DI370" i="1"/>
  <c r="DG370" i="1"/>
  <c r="DE370" i="1"/>
  <c r="DC370" i="1"/>
  <c r="DA370" i="1"/>
  <c r="CY370" i="1"/>
  <c r="CW370" i="1"/>
  <c r="CU370" i="1"/>
  <c r="CS370" i="1"/>
  <c r="CQ370" i="1"/>
  <c r="CO370" i="1"/>
  <c r="CM370" i="1"/>
  <c r="CK370" i="1"/>
  <c r="CI370" i="1"/>
  <c r="CG370" i="1"/>
  <c r="CE370" i="1"/>
  <c r="CC370" i="1"/>
  <c r="CA370" i="1"/>
  <c r="BY370" i="1"/>
  <c r="BW370" i="1"/>
  <c r="BU370" i="1"/>
  <c r="BS370" i="1"/>
  <c r="BQ370" i="1"/>
  <c r="BO370" i="1"/>
  <c r="BM370" i="1"/>
  <c r="BK370" i="1"/>
  <c r="BI370" i="1"/>
  <c r="BG370" i="1"/>
  <c r="BE370" i="1"/>
  <c r="BC370" i="1"/>
  <c r="BA370" i="1"/>
  <c r="AY370" i="1"/>
  <c r="AW370" i="1"/>
  <c r="AU370" i="1"/>
  <c r="AS370" i="1"/>
  <c r="AQ370" i="1"/>
  <c r="AO370" i="1"/>
  <c r="AM370" i="1"/>
  <c r="AK370" i="1"/>
  <c r="AI370" i="1"/>
  <c r="AG370" i="1"/>
  <c r="AE370" i="1"/>
  <c r="AC370" i="1"/>
  <c r="AA370" i="1"/>
  <c r="Y370" i="1"/>
  <c r="W370" i="1"/>
  <c r="U370" i="1"/>
  <c r="S370" i="1"/>
  <c r="Q370" i="1"/>
  <c r="O370" i="1"/>
  <c r="M370" i="1"/>
  <c r="DJ369" i="1"/>
  <c r="DI369" i="1"/>
  <c r="DG369" i="1"/>
  <c r="DE369" i="1"/>
  <c r="DC369" i="1"/>
  <c r="DA369" i="1"/>
  <c r="CY369" i="1"/>
  <c r="CW369" i="1"/>
  <c r="CU369" i="1"/>
  <c r="CS369" i="1"/>
  <c r="CQ369" i="1"/>
  <c r="CO369" i="1"/>
  <c r="CM369" i="1"/>
  <c r="CK369" i="1"/>
  <c r="CI369" i="1"/>
  <c r="CG369" i="1"/>
  <c r="CE369" i="1"/>
  <c r="CC369" i="1"/>
  <c r="CA369" i="1"/>
  <c r="BY369" i="1"/>
  <c r="BW369" i="1"/>
  <c r="BU369" i="1"/>
  <c r="BS369" i="1"/>
  <c r="BQ369" i="1"/>
  <c r="BO369" i="1"/>
  <c r="BM369" i="1"/>
  <c r="BK369" i="1"/>
  <c r="BI369" i="1"/>
  <c r="BG369" i="1"/>
  <c r="BE369" i="1"/>
  <c r="BC369" i="1"/>
  <c r="BA369" i="1"/>
  <c r="AY369" i="1"/>
  <c r="AW369" i="1"/>
  <c r="AU369" i="1"/>
  <c r="AS369" i="1"/>
  <c r="AQ369" i="1"/>
  <c r="AO369" i="1"/>
  <c r="AM369" i="1"/>
  <c r="AK369" i="1"/>
  <c r="AI369" i="1"/>
  <c r="AG369" i="1"/>
  <c r="AE369" i="1"/>
  <c r="AC369" i="1"/>
  <c r="AA369" i="1"/>
  <c r="Y369" i="1"/>
  <c r="W369" i="1"/>
  <c r="U369" i="1"/>
  <c r="S369" i="1"/>
  <c r="Q369" i="1"/>
  <c r="O369" i="1"/>
  <c r="M369" i="1"/>
  <c r="DJ368" i="1"/>
  <c r="DI368" i="1"/>
  <c r="DG368" i="1"/>
  <c r="DE368" i="1"/>
  <c r="DC368" i="1"/>
  <c r="DA368" i="1"/>
  <c r="CY368" i="1"/>
  <c r="CW368" i="1"/>
  <c r="CU368" i="1"/>
  <c r="CS368" i="1"/>
  <c r="CQ368" i="1"/>
  <c r="CO368" i="1"/>
  <c r="CM368" i="1"/>
  <c r="CK368" i="1"/>
  <c r="CI368" i="1"/>
  <c r="CG368" i="1"/>
  <c r="CE368" i="1"/>
  <c r="CC368" i="1"/>
  <c r="CA368" i="1"/>
  <c r="BY368" i="1"/>
  <c r="BW368" i="1"/>
  <c r="BU368" i="1"/>
  <c r="BS368" i="1"/>
  <c r="BQ368" i="1"/>
  <c r="BO368" i="1"/>
  <c r="BM368" i="1"/>
  <c r="BK368" i="1"/>
  <c r="BI368" i="1"/>
  <c r="BG368" i="1"/>
  <c r="BE368" i="1"/>
  <c r="BC368" i="1"/>
  <c r="BA368" i="1"/>
  <c r="AY368" i="1"/>
  <c r="AW368" i="1"/>
  <c r="AU368" i="1"/>
  <c r="AS368" i="1"/>
  <c r="AQ368" i="1"/>
  <c r="AO368" i="1"/>
  <c r="AM368" i="1"/>
  <c r="AK368" i="1"/>
  <c r="AI368" i="1"/>
  <c r="AG368" i="1"/>
  <c r="AE368" i="1"/>
  <c r="AC368" i="1"/>
  <c r="AA368" i="1"/>
  <c r="Y368" i="1"/>
  <c r="W368" i="1"/>
  <c r="U368" i="1"/>
  <c r="S368" i="1"/>
  <c r="Q368" i="1"/>
  <c r="O368" i="1"/>
  <c r="M368" i="1"/>
  <c r="DJ367" i="1"/>
  <c r="DI367" i="1"/>
  <c r="DG367" i="1"/>
  <c r="DE367" i="1"/>
  <c r="DC367" i="1"/>
  <c r="DA367" i="1"/>
  <c r="CY367" i="1"/>
  <c r="CW367" i="1"/>
  <c r="CU367" i="1"/>
  <c r="CS367" i="1"/>
  <c r="CQ367" i="1"/>
  <c r="CO367" i="1"/>
  <c r="CM367" i="1"/>
  <c r="CK367" i="1"/>
  <c r="CI367" i="1"/>
  <c r="CG367" i="1"/>
  <c r="CE367" i="1"/>
  <c r="CC367" i="1"/>
  <c r="CA367" i="1"/>
  <c r="BY367" i="1"/>
  <c r="BW367" i="1"/>
  <c r="BU367" i="1"/>
  <c r="BS367" i="1"/>
  <c r="BQ367" i="1"/>
  <c r="BO367" i="1"/>
  <c r="BM367" i="1"/>
  <c r="BK367" i="1"/>
  <c r="BI367" i="1"/>
  <c r="BG367" i="1"/>
  <c r="BE367" i="1"/>
  <c r="BC367" i="1"/>
  <c r="BA367" i="1"/>
  <c r="AY367" i="1"/>
  <c r="AW367" i="1"/>
  <c r="AU367" i="1"/>
  <c r="AS367" i="1"/>
  <c r="AQ367" i="1"/>
  <c r="AO367" i="1"/>
  <c r="AM367" i="1"/>
  <c r="AK367" i="1"/>
  <c r="AI367" i="1"/>
  <c r="AG367" i="1"/>
  <c r="AE367" i="1"/>
  <c r="AC367" i="1"/>
  <c r="AA367" i="1"/>
  <c r="Y367" i="1"/>
  <c r="W367" i="1"/>
  <c r="U367" i="1"/>
  <c r="S367" i="1"/>
  <c r="Q367" i="1"/>
  <c r="O367" i="1"/>
  <c r="M367" i="1"/>
  <c r="DJ366" i="1"/>
  <c r="DI366" i="1"/>
  <c r="DG366" i="1"/>
  <c r="DE366" i="1"/>
  <c r="DC366" i="1"/>
  <c r="DA366" i="1"/>
  <c r="DA365" i="1" s="1"/>
  <c r="CY366" i="1"/>
  <c r="CW366" i="1"/>
  <c r="CW365" i="1" s="1"/>
  <c r="CU366" i="1"/>
  <c r="CS366" i="1"/>
  <c r="CS365" i="1" s="1"/>
  <c r="CQ366" i="1"/>
  <c r="CO366" i="1"/>
  <c r="CO365" i="1" s="1"/>
  <c r="CM366" i="1"/>
  <c r="CK366" i="1"/>
  <c r="CI366" i="1"/>
  <c r="CG366" i="1"/>
  <c r="CE366" i="1"/>
  <c r="CC366" i="1"/>
  <c r="CC365" i="1" s="1"/>
  <c r="CA366" i="1"/>
  <c r="BY366" i="1"/>
  <c r="BY365" i="1" s="1"/>
  <c r="BW366" i="1"/>
  <c r="BU366" i="1"/>
  <c r="BU365" i="1" s="1"/>
  <c r="BS366" i="1"/>
  <c r="BQ366" i="1"/>
  <c r="BO366" i="1"/>
  <c r="BM366" i="1"/>
  <c r="BM365" i="1" s="1"/>
  <c r="BK366" i="1"/>
  <c r="BI366" i="1"/>
  <c r="BI365" i="1" s="1"/>
  <c r="BG366" i="1"/>
  <c r="BE366" i="1"/>
  <c r="BE365" i="1" s="1"/>
  <c r="BC366" i="1"/>
  <c r="BA366" i="1"/>
  <c r="AY366" i="1"/>
  <c r="AW366" i="1"/>
  <c r="AW365" i="1" s="1"/>
  <c r="AU366" i="1"/>
  <c r="AS366" i="1"/>
  <c r="AS365" i="1" s="1"/>
  <c r="AQ366" i="1"/>
  <c r="AO366" i="1"/>
  <c r="AM366" i="1"/>
  <c r="AK366" i="1"/>
  <c r="AI366" i="1"/>
  <c r="AG366" i="1"/>
  <c r="AG365" i="1" s="1"/>
  <c r="AE366" i="1"/>
  <c r="AC366" i="1"/>
  <c r="AC365" i="1" s="1"/>
  <c r="AA366" i="1"/>
  <c r="Y366" i="1"/>
  <c r="Y365" i="1" s="1"/>
  <c r="W366" i="1"/>
  <c r="U366" i="1"/>
  <c r="S366" i="1"/>
  <c r="Q366" i="1"/>
  <c r="Q365" i="1" s="1"/>
  <c r="O366" i="1"/>
  <c r="M366" i="1"/>
  <c r="M365" i="1" s="1"/>
  <c r="DI365" i="1"/>
  <c r="DH365" i="1"/>
  <c r="DF365" i="1"/>
  <c r="DE365" i="1"/>
  <c r="DD365" i="1"/>
  <c r="DB365" i="1"/>
  <c r="CZ365" i="1"/>
  <c r="CX365" i="1"/>
  <c r="CV365" i="1"/>
  <c r="CT365" i="1"/>
  <c r="CR365" i="1"/>
  <c r="CP365" i="1"/>
  <c r="CN365" i="1"/>
  <c r="CL365" i="1"/>
  <c r="CJ365" i="1"/>
  <c r="CH365" i="1"/>
  <c r="CG365" i="1"/>
  <c r="CF365" i="1"/>
  <c r="CD365" i="1"/>
  <c r="CB365" i="1"/>
  <c r="BZ365" i="1"/>
  <c r="BX365" i="1"/>
  <c r="BV365" i="1"/>
  <c r="BT365" i="1"/>
  <c r="BR365" i="1"/>
  <c r="BQ365" i="1"/>
  <c r="BP365" i="1"/>
  <c r="BN365" i="1"/>
  <c r="BL365" i="1"/>
  <c r="BJ365" i="1"/>
  <c r="BH365" i="1"/>
  <c r="BF365" i="1"/>
  <c r="BD365" i="1"/>
  <c r="BB365" i="1"/>
  <c r="BA365" i="1"/>
  <c r="AZ365" i="1"/>
  <c r="AX365" i="1"/>
  <c r="AV365" i="1"/>
  <c r="AT365" i="1"/>
  <c r="AR365" i="1"/>
  <c r="AP365" i="1"/>
  <c r="AO365" i="1"/>
  <c r="AN365" i="1"/>
  <c r="AL365" i="1"/>
  <c r="AK365" i="1"/>
  <c r="AJ365" i="1"/>
  <c r="AH365" i="1"/>
  <c r="AF365" i="1"/>
  <c r="AD365" i="1"/>
  <c r="AB365" i="1"/>
  <c r="Z365" i="1"/>
  <c r="X365" i="1"/>
  <c r="V365" i="1"/>
  <c r="U365" i="1"/>
  <c r="T365" i="1"/>
  <c r="R365" i="1"/>
  <c r="P365" i="1"/>
  <c r="N365" i="1"/>
  <c r="L365" i="1"/>
  <c r="DJ364" i="1"/>
  <c r="DI364" i="1"/>
  <c r="DG364" i="1"/>
  <c r="DE364" i="1"/>
  <c r="DC364" i="1"/>
  <c r="DA364" i="1"/>
  <c r="CY364" i="1"/>
  <c r="CW364" i="1"/>
  <c r="CU364" i="1"/>
  <c r="CS364" i="1"/>
  <c r="CQ364" i="1"/>
  <c r="CO364" i="1"/>
  <c r="CM364" i="1"/>
  <c r="CK364" i="1"/>
  <c r="CI364" i="1"/>
  <c r="CG364" i="1"/>
  <c r="CE364" i="1"/>
  <c r="CC364" i="1"/>
  <c r="CA364" i="1"/>
  <c r="BY364" i="1"/>
  <c r="BW364" i="1"/>
  <c r="BU364" i="1"/>
  <c r="BS364" i="1"/>
  <c r="BQ364" i="1"/>
  <c r="BO364" i="1"/>
  <c r="BM364" i="1"/>
  <c r="BK364" i="1"/>
  <c r="BI364" i="1"/>
  <c r="BG364" i="1"/>
  <c r="BE364" i="1"/>
  <c r="BC364" i="1"/>
  <c r="BA364" i="1"/>
  <c r="AY364" i="1"/>
  <c r="AW364" i="1"/>
  <c r="AU364" i="1"/>
  <c r="AS364" i="1"/>
  <c r="AQ364" i="1"/>
  <c r="AO364" i="1"/>
  <c r="AM364" i="1"/>
  <c r="AK364" i="1"/>
  <c r="AI364" i="1"/>
  <c r="AG364" i="1"/>
  <c r="AE364" i="1"/>
  <c r="AC364" i="1"/>
  <c r="AA364" i="1"/>
  <c r="Y364" i="1"/>
  <c r="W364" i="1"/>
  <c r="U364" i="1"/>
  <c r="S364" i="1"/>
  <c r="Q364" i="1"/>
  <c r="O364" i="1"/>
  <c r="M364" i="1"/>
  <c r="DJ363" i="1"/>
  <c r="DI363" i="1"/>
  <c r="DG363" i="1"/>
  <c r="DE363" i="1"/>
  <c r="DC363" i="1"/>
  <c r="DA363" i="1"/>
  <c r="CY363" i="1"/>
  <c r="CW363" i="1"/>
  <c r="CU363" i="1"/>
  <c r="CS363" i="1"/>
  <c r="CQ363" i="1"/>
  <c r="CO363" i="1"/>
  <c r="CM363" i="1"/>
  <c r="CK363" i="1"/>
  <c r="CI363" i="1"/>
  <c r="CG363" i="1"/>
  <c r="CE363" i="1"/>
  <c r="CC363" i="1"/>
  <c r="CA363" i="1"/>
  <c r="BY363" i="1"/>
  <c r="BW363" i="1"/>
  <c r="BU363" i="1"/>
  <c r="BS363" i="1"/>
  <c r="BQ363" i="1"/>
  <c r="BO363" i="1"/>
  <c r="BM363" i="1"/>
  <c r="BK363" i="1"/>
  <c r="BI363" i="1"/>
  <c r="BG363" i="1"/>
  <c r="BE363" i="1"/>
  <c r="BC363" i="1"/>
  <c r="BA363" i="1"/>
  <c r="AY363" i="1"/>
  <c r="AW363" i="1"/>
  <c r="AU363" i="1"/>
  <c r="AS363" i="1"/>
  <c r="AQ363" i="1"/>
  <c r="AO363" i="1"/>
  <c r="AM363" i="1"/>
  <c r="AK363" i="1"/>
  <c r="AI363" i="1"/>
  <c r="AG363" i="1"/>
  <c r="AE363" i="1"/>
  <c r="AC363" i="1"/>
  <c r="AA363" i="1"/>
  <c r="Y363" i="1"/>
  <c r="W363" i="1"/>
  <c r="U363" i="1"/>
  <c r="S363" i="1"/>
  <c r="Q363" i="1"/>
  <c r="O363" i="1"/>
  <c r="M363" i="1"/>
  <c r="DJ362" i="1"/>
  <c r="DI362" i="1"/>
  <c r="DG362" i="1"/>
  <c r="DE362" i="1"/>
  <c r="DC362" i="1"/>
  <c r="DA362" i="1"/>
  <c r="CY362" i="1"/>
  <c r="CW362" i="1"/>
  <c r="CU362" i="1"/>
  <c r="CS362" i="1"/>
  <c r="CQ362" i="1"/>
  <c r="CO362" i="1"/>
  <c r="CM362" i="1"/>
  <c r="CK362" i="1"/>
  <c r="CI362" i="1"/>
  <c r="CG362" i="1"/>
  <c r="CE362" i="1"/>
  <c r="CC362" i="1"/>
  <c r="CA362" i="1"/>
  <c r="BY362" i="1"/>
  <c r="BW362" i="1"/>
  <c r="BU362" i="1"/>
  <c r="BS362" i="1"/>
  <c r="BQ362" i="1"/>
  <c r="BO362" i="1"/>
  <c r="BM362" i="1"/>
  <c r="BK362" i="1"/>
  <c r="BI362" i="1"/>
  <c r="BG362" i="1"/>
  <c r="BE362" i="1"/>
  <c r="BC362" i="1"/>
  <c r="BA362" i="1"/>
  <c r="AY362" i="1"/>
  <c r="AW362" i="1"/>
  <c r="AU362" i="1"/>
  <c r="AS362" i="1"/>
  <c r="AQ362" i="1"/>
  <c r="AO362" i="1"/>
  <c r="AM362" i="1"/>
  <c r="AK362" i="1"/>
  <c r="AI362" i="1"/>
  <c r="AG362" i="1"/>
  <c r="AE362" i="1"/>
  <c r="AC362" i="1"/>
  <c r="AA362" i="1"/>
  <c r="Y362" i="1"/>
  <c r="W362" i="1"/>
  <c r="U362" i="1"/>
  <c r="S362" i="1"/>
  <c r="Q362" i="1"/>
  <c r="O362" i="1"/>
  <c r="M362" i="1"/>
  <c r="DJ361" i="1"/>
  <c r="DI361" i="1"/>
  <c r="DG361" i="1"/>
  <c r="DE361" i="1"/>
  <c r="DC361" i="1"/>
  <c r="DA361" i="1"/>
  <c r="CY361" i="1"/>
  <c r="CW361" i="1"/>
  <c r="CU361" i="1"/>
  <c r="CS361" i="1"/>
  <c r="CQ361" i="1"/>
  <c r="CO361" i="1"/>
  <c r="CM361" i="1"/>
  <c r="CK361" i="1"/>
  <c r="CI361" i="1"/>
  <c r="CG361" i="1"/>
  <c r="CE361" i="1"/>
  <c r="CC361" i="1"/>
  <c r="CA361" i="1"/>
  <c r="BY361" i="1"/>
  <c r="BW361" i="1"/>
  <c r="BU361" i="1"/>
  <c r="BS361" i="1"/>
  <c r="BQ361" i="1"/>
  <c r="BO361" i="1"/>
  <c r="BM361" i="1"/>
  <c r="BK361" i="1"/>
  <c r="BI361" i="1"/>
  <c r="BG361" i="1"/>
  <c r="BE361" i="1"/>
  <c r="BC361" i="1"/>
  <c r="BA361" i="1"/>
  <c r="AY361" i="1"/>
  <c r="AW361" i="1"/>
  <c r="AU361" i="1"/>
  <c r="AS361" i="1"/>
  <c r="AQ361" i="1"/>
  <c r="AO361" i="1"/>
  <c r="AM361" i="1"/>
  <c r="AK361" i="1"/>
  <c r="AI361" i="1"/>
  <c r="AG361" i="1"/>
  <c r="AE361" i="1"/>
  <c r="AC361" i="1"/>
  <c r="AA361" i="1"/>
  <c r="Y361" i="1"/>
  <c r="W361" i="1"/>
  <c r="U361" i="1"/>
  <c r="S361" i="1"/>
  <c r="Q361" i="1"/>
  <c r="O361" i="1"/>
  <c r="M361" i="1"/>
  <c r="DJ360" i="1"/>
  <c r="DI360" i="1"/>
  <c r="DG360" i="1"/>
  <c r="DE360" i="1"/>
  <c r="DE359" i="1" s="1"/>
  <c r="DC360" i="1"/>
  <c r="DA360" i="1"/>
  <c r="CY360" i="1"/>
  <c r="CW360" i="1"/>
  <c r="CU360" i="1"/>
  <c r="CS360" i="1"/>
  <c r="CQ360" i="1"/>
  <c r="CO360" i="1"/>
  <c r="CO359" i="1" s="1"/>
  <c r="CM360" i="1"/>
  <c r="CK360" i="1"/>
  <c r="CI360" i="1"/>
  <c r="CG360" i="1"/>
  <c r="CE360" i="1"/>
  <c r="CE359" i="1" s="1"/>
  <c r="CC360" i="1"/>
  <c r="CA360" i="1"/>
  <c r="BY360" i="1"/>
  <c r="BY359" i="1" s="1"/>
  <c r="BW360" i="1"/>
  <c r="BU360" i="1"/>
  <c r="BS360" i="1"/>
  <c r="BQ360" i="1"/>
  <c r="BO360" i="1"/>
  <c r="BM360" i="1"/>
  <c r="BK360" i="1"/>
  <c r="BI360" i="1"/>
  <c r="BI359" i="1" s="1"/>
  <c r="BG360" i="1"/>
  <c r="BE360" i="1"/>
  <c r="BC360" i="1"/>
  <c r="BA360" i="1"/>
  <c r="AY360" i="1"/>
  <c r="AY359" i="1" s="1"/>
  <c r="AW360" i="1"/>
  <c r="AU360" i="1"/>
  <c r="AS360" i="1"/>
  <c r="AS359" i="1" s="1"/>
  <c r="AQ360" i="1"/>
  <c r="AO360" i="1"/>
  <c r="AM360" i="1"/>
  <c r="AK360" i="1"/>
  <c r="AI360" i="1"/>
  <c r="AG360" i="1"/>
  <c r="AE360" i="1"/>
  <c r="AC360" i="1"/>
  <c r="AC359" i="1" s="1"/>
  <c r="AA360" i="1"/>
  <c r="Y360" i="1"/>
  <c r="W360" i="1"/>
  <c r="W359" i="1" s="1"/>
  <c r="U360" i="1"/>
  <c r="S360" i="1"/>
  <c r="S359" i="1" s="1"/>
  <c r="Q360" i="1"/>
  <c r="O360" i="1"/>
  <c r="M360" i="1"/>
  <c r="DH359" i="1"/>
  <c r="DF359" i="1"/>
  <c r="DD359" i="1"/>
  <c r="DB359" i="1"/>
  <c r="CZ359" i="1"/>
  <c r="CX359" i="1"/>
  <c r="CW359" i="1"/>
  <c r="CV359" i="1"/>
  <c r="CT359" i="1"/>
  <c r="CR359" i="1"/>
  <c r="CP359" i="1"/>
  <c r="CN359" i="1"/>
  <c r="CL359" i="1"/>
  <c r="CJ359" i="1"/>
  <c r="CI359" i="1"/>
  <c r="CH359" i="1"/>
  <c r="CF359" i="1"/>
  <c r="CD359" i="1"/>
  <c r="CB359" i="1"/>
  <c r="BZ359" i="1"/>
  <c r="BX359" i="1"/>
  <c r="BV359" i="1"/>
  <c r="BT359" i="1"/>
  <c r="BR359" i="1"/>
  <c r="BQ359" i="1"/>
  <c r="BP359" i="1"/>
  <c r="BN359" i="1"/>
  <c r="BL359" i="1"/>
  <c r="BJ359" i="1"/>
  <c r="BH359" i="1"/>
  <c r="BF359" i="1"/>
  <c r="BD359" i="1"/>
  <c r="BB359" i="1"/>
  <c r="AZ359" i="1"/>
  <c r="AX359" i="1"/>
  <c r="AV359" i="1"/>
  <c r="AT359" i="1"/>
  <c r="AR359" i="1"/>
  <c r="AP359" i="1"/>
  <c r="AN359" i="1"/>
  <c r="AL359" i="1"/>
  <c r="AK359" i="1"/>
  <c r="AJ359" i="1"/>
  <c r="AH359" i="1"/>
  <c r="AF359" i="1"/>
  <c r="AD359" i="1"/>
  <c r="AB359" i="1"/>
  <c r="Z359" i="1"/>
  <c r="X359" i="1"/>
  <c r="V359" i="1"/>
  <c r="T359" i="1"/>
  <c r="R359" i="1"/>
  <c r="P359" i="1"/>
  <c r="N359" i="1"/>
  <c r="L359" i="1"/>
  <c r="DJ358" i="1"/>
  <c r="DI358" i="1"/>
  <c r="DG358" i="1"/>
  <c r="DE358" i="1"/>
  <c r="DC358" i="1"/>
  <c r="DA358" i="1"/>
  <c r="CY358" i="1"/>
  <c r="CW358" i="1"/>
  <c r="CU358" i="1"/>
  <c r="CS358" i="1"/>
  <c r="CQ358" i="1"/>
  <c r="CO358" i="1"/>
  <c r="CM358" i="1"/>
  <c r="CK358" i="1"/>
  <c r="CI358" i="1"/>
  <c r="CG358" i="1"/>
  <c r="CE358" i="1"/>
  <c r="CC358" i="1"/>
  <c r="CA358" i="1"/>
  <c r="BY358" i="1"/>
  <c r="BW358" i="1"/>
  <c r="BU358" i="1"/>
  <c r="BS358" i="1"/>
  <c r="BQ358" i="1"/>
  <c r="BO358" i="1"/>
  <c r="BM358" i="1"/>
  <c r="BK358" i="1"/>
  <c r="BI358" i="1"/>
  <c r="BG358" i="1"/>
  <c r="BE358" i="1"/>
  <c r="BC358" i="1"/>
  <c r="BA358" i="1"/>
  <c r="AY358" i="1"/>
  <c r="AW358" i="1"/>
  <c r="AU358" i="1"/>
  <c r="AS358" i="1"/>
  <c r="AQ358" i="1"/>
  <c r="AO358" i="1"/>
  <c r="AM358" i="1"/>
  <c r="AK358" i="1"/>
  <c r="AI358" i="1"/>
  <c r="AG358" i="1"/>
  <c r="AE358" i="1"/>
  <c r="AC358" i="1"/>
  <c r="AA358" i="1"/>
  <c r="Y358" i="1"/>
  <c r="W358" i="1"/>
  <c r="U358" i="1"/>
  <c r="S358" i="1"/>
  <c r="Q358" i="1"/>
  <c r="O358" i="1"/>
  <c r="M358" i="1"/>
  <c r="DJ357" i="1"/>
  <c r="DI357" i="1"/>
  <c r="DG357" i="1"/>
  <c r="DE357" i="1"/>
  <c r="DC357" i="1"/>
  <c r="DA357" i="1"/>
  <c r="CY357" i="1"/>
  <c r="CW357" i="1"/>
  <c r="CU357" i="1"/>
  <c r="CS357" i="1"/>
  <c r="CQ357" i="1"/>
  <c r="CO357" i="1"/>
  <c r="CM357" i="1"/>
  <c r="CK357" i="1"/>
  <c r="CI357" i="1"/>
  <c r="CG357" i="1"/>
  <c r="CE357" i="1"/>
  <c r="CC357" i="1"/>
  <c r="CA357" i="1"/>
  <c r="BY357" i="1"/>
  <c r="BW357" i="1"/>
  <c r="BU357" i="1"/>
  <c r="BS357" i="1"/>
  <c r="BQ357" i="1"/>
  <c r="BO357" i="1"/>
  <c r="BM357" i="1"/>
  <c r="BK357" i="1"/>
  <c r="BI357" i="1"/>
  <c r="BG357" i="1"/>
  <c r="BE357" i="1"/>
  <c r="BC357" i="1"/>
  <c r="BA357" i="1"/>
  <c r="AY357" i="1"/>
  <c r="AW357" i="1"/>
  <c r="AU357" i="1"/>
  <c r="AS357" i="1"/>
  <c r="AQ357" i="1"/>
  <c r="AO357" i="1"/>
  <c r="AM357" i="1"/>
  <c r="AK357" i="1"/>
  <c r="AI357" i="1"/>
  <c r="AG357" i="1"/>
  <c r="AE357" i="1"/>
  <c r="AC357" i="1"/>
  <c r="AA357" i="1"/>
  <c r="Y357" i="1"/>
  <c r="W357" i="1"/>
  <c r="U357" i="1"/>
  <c r="S357" i="1"/>
  <c r="Q357" i="1"/>
  <c r="O357" i="1"/>
  <c r="M357" i="1"/>
  <c r="DJ356" i="1"/>
  <c r="DI356" i="1"/>
  <c r="DG356" i="1"/>
  <c r="DE356" i="1"/>
  <c r="DC356" i="1"/>
  <c r="DA356" i="1"/>
  <c r="CY356" i="1"/>
  <c r="CW356" i="1"/>
  <c r="CU356" i="1"/>
  <c r="CS356" i="1"/>
  <c r="CQ356" i="1"/>
  <c r="CO356" i="1"/>
  <c r="CM356" i="1"/>
  <c r="CK356" i="1"/>
  <c r="CI356" i="1"/>
  <c r="CG356" i="1"/>
  <c r="CE356" i="1"/>
  <c r="CC356" i="1"/>
  <c r="CA356" i="1"/>
  <c r="BY356" i="1"/>
  <c r="BW356" i="1"/>
  <c r="BU356" i="1"/>
  <c r="BS356" i="1"/>
  <c r="BQ356" i="1"/>
  <c r="BO356" i="1"/>
  <c r="BM356" i="1"/>
  <c r="BK356" i="1"/>
  <c r="BI356" i="1"/>
  <c r="BG356" i="1"/>
  <c r="BE356" i="1"/>
  <c r="BC356" i="1"/>
  <c r="BA356" i="1"/>
  <c r="AY356" i="1"/>
  <c r="AW356" i="1"/>
  <c r="AU356" i="1"/>
  <c r="AS356" i="1"/>
  <c r="AQ356" i="1"/>
  <c r="AO356" i="1"/>
  <c r="AM356" i="1"/>
  <c r="AK356" i="1"/>
  <c r="AI356" i="1"/>
  <c r="AG356" i="1"/>
  <c r="AE356" i="1"/>
  <c r="AC356" i="1"/>
  <c r="AA356" i="1"/>
  <c r="Y356" i="1"/>
  <c r="W356" i="1"/>
  <c r="U356" i="1"/>
  <c r="S356" i="1"/>
  <c r="Q356" i="1"/>
  <c r="O356" i="1"/>
  <c r="M356" i="1"/>
  <c r="DJ355" i="1"/>
  <c r="DI355" i="1"/>
  <c r="DG355" i="1"/>
  <c r="DE355" i="1"/>
  <c r="DC355" i="1"/>
  <c r="DA355" i="1"/>
  <c r="CY355" i="1"/>
  <c r="CW355" i="1"/>
  <c r="CU355" i="1"/>
  <c r="CS355" i="1"/>
  <c r="CQ355" i="1"/>
  <c r="CO355" i="1"/>
  <c r="CM355" i="1"/>
  <c r="CK355" i="1"/>
  <c r="CI355" i="1"/>
  <c r="CG355" i="1"/>
  <c r="CE355" i="1"/>
  <c r="CC355" i="1"/>
  <c r="CA355" i="1"/>
  <c r="BY355" i="1"/>
  <c r="BW355" i="1"/>
  <c r="BU355" i="1"/>
  <c r="BS355" i="1"/>
  <c r="BQ355" i="1"/>
  <c r="BO355" i="1"/>
  <c r="BM355" i="1"/>
  <c r="BK355" i="1"/>
  <c r="BI355" i="1"/>
  <c r="BG355" i="1"/>
  <c r="BE355" i="1"/>
  <c r="BC355" i="1"/>
  <c r="BA355" i="1"/>
  <c r="AY355" i="1"/>
  <c r="AW355" i="1"/>
  <c r="AU355" i="1"/>
  <c r="AS355" i="1"/>
  <c r="AQ355" i="1"/>
  <c r="AO355" i="1"/>
  <c r="AM355" i="1"/>
  <c r="AK355" i="1"/>
  <c r="AI355" i="1"/>
  <c r="AG355" i="1"/>
  <c r="AE355" i="1"/>
  <c r="AC355" i="1"/>
  <c r="AA355" i="1"/>
  <c r="Y355" i="1"/>
  <c r="W355" i="1"/>
  <c r="U355" i="1"/>
  <c r="S355" i="1"/>
  <c r="Q355" i="1"/>
  <c r="O355" i="1"/>
  <c r="M355" i="1"/>
  <c r="DJ354" i="1"/>
  <c r="DI354" i="1"/>
  <c r="DG354" i="1"/>
  <c r="DE354" i="1"/>
  <c r="DC354" i="1"/>
  <c r="DA354" i="1"/>
  <c r="CY354" i="1"/>
  <c r="CW354" i="1"/>
  <c r="CU354" i="1"/>
  <c r="CS354" i="1"/>
  <c r="CQ354" i="1"/>
  <c r="CO354" i="1"/>
  <c r="CM354" i="1"/>
  <c r="CK354" i="1"/>
  <c r="CI354" i="1"/>
  <c r="CG354" i="1"/>
  <c r="CE354" i="1"/>
  <c r="CC354" i="1"/>
  <c r="CA354" i="1"/>
  <c r="BY354" i="1"/>
  <c r="BW354" i="1"/>
  <c r="BU354" i="1"/>
  <c r="BS354" i="1"/>
  <c r="BQ354" i="1"/>
  <c r="BO354" i="1"/>
  <c r="BM354" i="1"/>
  <c r="BK354" i="1"/>
  <c r="BI354" i="1"/>
  <c r="BG354" i="1"/>
  <c r="BE354" i="1"/>
  <c r="BC354" i="1"/>
  <c r="BA354" i="1"/>
  <c r="AY354" i="1"/>
  <c r="AW354" i="1"/>
  <c r="AU354" i="1"/>
  <c r="AS354" i="1"/>
  <c r="AQ354" i="1"/>
  <c r="AO354" i="1"/>
  <c r="AM354" i="1"/>
  <c r="AK354" i="1"/>
  <c r="AI354" i="1"/>
  <c r="AG354" i="1"/>
  <c r="AE354" i="1"/>
  <c r="AC354" i="1"/>
  <c r="AA354" i="1"/>
  <c r="Y354" i="1"/>
  <c r="W354" i="1"/>
  <c r="U354" i="1"/>
  <c r="S354" i="1"/>
  <c r="Q354" i="1"/>
  <c r="O354" i="1"/>
  <c r="M354" i="1"/>
  <c r="DJ353" i="1"/>
  <c r="DI353" i="1"/>
  <c r="DG353" i="1"/>
  <c r="DE353" i="1"/>
  <c r="DC353" i="1"/>
  <c r="DA353" i="1"/>
  <c r="CY353" i="1"/>
  <c r="CW353" i="1"/>
  <c r="CU353" i="1"/>
  <c r="CS353" i="1"/>
  <c r="CQ353" i="1"/>
  <c r="CO353" i="1"/>
  <c r="CM353" i="1"/>
  <c r="CK353" i="1"/>
  <c r="CI353" i="1"/>
  <c r="CG353" i="1"/>
  <c r="CE353" i="1"/>
  <c r="CC353" i="1"/>
  <c r="CA353" i="1"/>
  <c r="BY353" i="1"/>
  <c r="BW353" i="1"/>
  <c r="BU353" i="1"/>
  <c r="BS353" i="1"/>
  <c r="BQ353" i="1"/>
  <c r="BO353" i="1"/>
  <c r="BM353" i="1"/>
  <c r="BK353" i="1"/>
  <c r="BI353" i="1"/>
  <c r="BG353" i="1"/>
  <c r="BE353" i="1"/>
  <c r="BC353" i="1"/>
  <c r="BA353" i="1"/>
  <c r="AY353" i="1"/>
  <c r="AW353" i="1"/>
  <c r="AU353" i="1"/>
  <c r="AS353" i="1"/>
  <c r="AQ353" i="1"/>
  <c r="AO353" i="1"/>
  <c r="AM353" i="1"/>
  <c r="AK353" i="1"/>
  <c r="AI353" i="1"/>
  <c r="AG353" i="1"/>
  <c r="AE353" i="1"/>
  <c r="AC353" i="1"/>
  <c r="AA353" i="1"/>
  <c r="Y353" i="1"/>
  <c r="W353" i="1"/>
  <c r="U353" i="1"/>
  <c r="S353" i="1"/>
  <c r="Q353" i="1"/>
  <c r="O353" i="1"/>
  <c r="M353" i="1"/>
  <c r="DJ352" i="1"/>
  <c r="DI352" i="1"/>
  <c r="DG352" i="1"/>
  <c r="DE352" i="1"/>
  <c r="DC352" i="1"/>
  <c r="DA352" i="1"/>
  <c r="CY352" i="1"/>
  <c r="CW352" i="1"/>
  <c r="CU352" i="1"/>
  <c r="CS352" i="1"/>
  <c r="CQ352" i="1"/>
  <c r="CO352" i="1"/>
  <c r="CM352" i="1"/>
  <c r="CK352" i="1"/>
  <c r="CI352" i="1"/>
  <c r="CG352" i="1"/>
  <c r="CE352" i="1"/>
  <c r="CC352" i="1"/>
  <c r="CA352" i="1"/>
  <c r="BY352" i="1"/>
  <c r="BW352" i="1"/>
  <c r="BU352" i="1"/>
  <c r="BS352" i="1"/>
  <c r="BQ352" i="1"/>
  <c r="BO352" i="1"/>
  <c r="BM352" i="1"/>
  <c r="BK352" i="1"/>
  <c r="BI352" i="1"/>
  <c r="BG352" i="1"/>
  <c r="BE352" i="1"/>
  <c r="BC352" i="1"/>
  <c r="BA352" i="1"/>
  <c r="AY352" i="1"/>
  <c r="AW352" i="1"/>
  <c r="AU352" i="1"/>
  <c r="AS352" i="1"/>
  <c r="AQ352" i="1"/>
  <c r="AO352" i="1"/>
  <c r="AM352" i="1"/>
  <c r="AK352" i="1"/>
  <c r="AI352" i="1"/>
  <c r="AG352" i="1"/>
  <c r="AE352" i="1"/>
  <c r="AC352" i="1"/>
  <c r="AA352" i="1"/>
  <c r="Y352" i="1"/>
  <c r="W352" i="1"/>
  <c r="U352" i="1"/>
  <c r="S352" i="1"/>
  <c r="Q352" i="1"/>
  <c r="O352" i="1"/>
  <c r="M352" i="1"/>
  <c r="DJ351" i="1"/>
  <c r="DI351" i="1"/>
  <c r="DG351" i="1"/>
  <c r="DG350" i="1" s="1"/>
  <c r="DE351" i="1"/>
  <c r="DC351" i="1"/>
  <c r="DA351" i="1"/>
  <c r="CY351" i="1"/>
  <c r="CW351" i="1"/>
  <c r="CU351" i="1"/>
  <c r="CS351" i="1"/>
  <c r="CQ351" i="1"/>
  <c r="CQ350" i="1" s="1"/>
  <c r="CO351" i="1"/>
  <c r="CM351" i="1"/>
  <c r="CK351" i="1"/>
  <c r="CI351" i="1"/>
  <c r="CG351" i="1"/>
  <c r="CE351" i="1"/>
  <c r="CC351" i="1"/>
  <c r="CA351" i="1"/>
  <c r="CA350" i="1" s="1"/>
  <c r="BY351" i="1"/>
  <c r="BW351" i="1"/>
  <c r="BU351" i="1"/>
  <c r="BS351" i="1"/>
  <c r="BQ351" i="1"/>
  <c r="BO351" i="1"/>
  <c r="BO350" i="1" s="1"/>
  <c r="BM351" i="1"/>
  <c r="BK351" i="1"/>
  <c r="BK350" i="1" s="1"/>
  <c r="BI351" i="1"/>
  <c r="BG351" i="1"/>
  <c r="BE351" i="1"/>
  <c r="BC351" i="1"/>
  <c r="BA351" i="1"/>
  <c r="AY351" i="1"/>
  <c r="AW351" i="1"/>
  <c r="AU351" i="1"/>
  <c r="AU350" i="1" s="1"/>
  <c r="AS351" i="1"/>
  <c r="AQ351" i="1"/>
  <c r="AO351" i="1"/>
  <c r="AM351" i="1"/>
  <c r="AK351" i="1"/>
  <c r="AI351" i="1"/>
  <c r="AG351" i="1"/>
  <c r="AE351" i="1"/>
  <c r="AE350" i="1" s="1"/>
  <c r="AC351" i="1"/>
  <c r="AA351" i="1"/>
  <c r="Y351" i="1"/>
  <c r="W351" i="1"/>
  <c r="U351" i="1"/>
  <c r="S351" i="1"/>
  <c r="Q351" i="1"/>
  <c r="O351" i="1"/>
  <c r="O350" i="1" s="1"/>
  <c r="M351" i="1"/>
  <c r="DH350" i="1"/>
  <c r="DF350" i="1"/>
  <c r="DD350" i="1"/>
  <c r="DB350" i="1"/>
  <c r="CZ350" i="1"/>
  <c r="CX350" i="1"/>
  <c r="CV350" i="1"/>
  <c r="CT350" i="1"/>
  <c r="CR350" i="1"/>
  <c r="CP350" i="1"/>
  <c r="CN350" i="1"/>
  <c r="CL350" i="1"/>
  <c r="CJ350" i="1"/>
  <c r="CH350" i="1"/>
  <c r="CF350" i="1"/>
  <c r="CD350" i="1"/>
  <c r="CB350" i="1"/>
  <c r="BZ350" i="1"/>
  <c r="BX350" i="1"/>
  <c r="BV350" i="1"/>
  <c r="BT350" i="1"/>
  <c r="BR350" i="1"/>
  <c r="BP350" i="1"/>
  <c r="BN350" i="1"/>
  <c r="BL350" i="1"/>
  <c r="BJ350" i="1"/>
  <c r="BH350" i="1"/>
  <c r="BF350" i="1"/>
  <c r="BD350" i="1"/>
  <c r="BB350" i="1"/>
  <c r="AZ350" i="1"/>
  <c r="AX350" i="1"/>
  <c r="AV350" i="1"/>
  <c r="AT350" i="1"/>
  <c r="AR350" i="1"/>
  <c r="AP350" i="1"/>
  <c r="AN350" i="1"/>
  <c r="AL350" i="1"/>
  <c r="AJ350" i="1"/>
  <c r="AH350" i="1"/>
  <c r="AF350" i="1"/>
  <c r="AD350" i="1"/>
  <c r="AB350" i="1"/>
  <c r="Z350" i="1"/>
  <c r="X350" i="1"/>
  <c r="V350" i="1"/>
  <c r="T350" i="1"/>
  <c r="R350" i="1"/>
  <c r="P350" i="1"/>
  <c r="N350" i="1"/>
  <c r="L350" i="1"/>
  <c r="DJ349" i="1"/>
  <c r="DI349" i="1"/>
  <c r="DG349" i="1"/>
  <c r="DE349" i="1"/>
  <c r="DC349" i="1"/>
  <c r="DA349" i="1"/>
  <c r="CY349" i="1"/>
  <c r="CW349" i="1"/>
  <c r="CU349" i="1"/>
  <c r="CS349" i="1"/>
  <c r="CQ349" i="1"/>
  <c r="CO349" i="1"/>
  <c r="CM349" i="1"/>
  <c r="CK349" i="1"/>
  <c r="CI349" i="1"/>
  <c r="CG349" i="1"/>
  <c r="CE349" i="1"/>
  <c r="CC349" i="1"/>
  <c r="CA349" i="1"/>
  <c r="BY349" i="1"/>
  <c r="BW349" i="1"/>
  <c r="BU349" i="1"/>
  <c r="BS349" i="1"/>
  <c r="BQ349" i="1"/>
  <c r="BO349" i="1"/>
  <c r="BM349" i="1"/>
  <c r="BK349" i="1"/>
  <c r="BI349" i="1"/>
  <c r="BG349" i="1"/>
  <c r="BE349" i="1"/>
  <c r="BC349" i="1"/>
  <c r="BA349" i="1"/>
  <c r="AY349" i="1"/>
  <c r="AW349" i="1"/>
  <c r="AU349" i="1"/>
  <c r="AS349" i="1"/>
  <c r="AQ349" i="1"/>
  <c r="AO349" i="1"/>
  <c r="AM349" i="1"/>
  <c r="AK349" i="1"/>
  <c r="AI349" i="1"/>
  <c r="AG349" i="1"/>
  <c r="AE349" i="1"/>
  <c r="AC349" i="1"/>
  <c r="AA349" i="1"/>
  <c r="Y349" i="1"/>
  <c r="W349" i="1"/>
  <c r="U349" i="1"/>
  <c r="S349" i="1"/>
  <c r="Q349" i="1"/>
  <c r="O349" i="1"/>
  <c r="M349" i="1"/>
  <c r="DJ348" i="1"/>
  <c r="DI348" i="1"/>
  <c r="DG348" i="1"/>
  <c r="DE348" i="1"/>
  <c r="DC348" i="1"/>
  <c r="DA348" i="1"/>
  <c r="CY348" i="1"/>
  <c r="CW348" i="1"/>
  <c r="CU348" i="1"/>
  <c r="CS348" i="1"/>
  <c r="CQ348" i="1"/>
  <c r="CO348" i="1"/>
  <c r="CM348" i="1"/>
  <c r="CK348" i="1"/>
  <c r="CI348" i="1"/>
  <c r="CG348" i="1"/>
  <c r="CE348" i="1"/>
  <c r="CC348" i="1"/>
  <c r="CA348" i="1"/>
  <c r="BY348" i="1"/>
  <c r="BW348" i="1"/>
  <c r="BU348" i="1"/>
  <c r="BS348" i="1"/>
  <c r="BQ348" i="1"/>
  <c r="BO348" i="1"/>
  <c r="BM348" i="1"/>
  <c r="BK348" i="1"/>
  <c r="BI348" i="1"/>
  <c r="BG348" i="1"/>
  <c r="BE348" i="1"/>
  <c r="BC348" i="1"/>
  <c r="BA348" i="1"/>
  <c r="AY348" i="1"/>
  <c r="AW348" i="1"/>
  <c r="AU348" i="1"/>
  <c r="AS348" i="1"/>
  <c r="AQ348" i="1"/>
  <c r="AO348" i="1"/>
  <c r="AM348" i="1"/>
  <c r="AK348" i="1"/>
  <c r="AI348" i="1"/>
  <c r="AG348" i="1"/>
  <c r="AE348" i="1"/>
  <c r="AC348" i="1"/>
  <c r="AA348" i="1"/>
  <c r="Y348" i="1"/>
  <c r="W348" i="1"/>
  <c r="U348" i="1"/>
  <c r="S348" i="1"/>
  <c r="Q348" i="1"/>
  <c r="O348" i="1"/>
  <c r="M348" i="1"/>
  <c r="DJ347" i="1"/>
  <c r="DI347" i="1"/>
  <c r="DG347" i="1"/>
  <c r="DE347" i="1"/>
  <c r="DC347" i="1"/>
  <c r="DA347" i="1"/>
  <c r="CY347" i="1"/>
  <c r="CW347" i="1"/>
  <c r="CU347" i="1"/>
  <c r="CS347" i="1"/>
  <c r="CQ347" i="1"/>
  <c r="CO347" i="1"/>
  <c r="CM347" i="1"/>
  <c r="CK347" i="1"/>
  <c r="CI347" i="1"/>
  <c r="CG347" i="1"/>
  <c r="CE347" i="1"/>
  <c r="CC347" i="1"/>
  <c r="CA347" i="1"/>
  <c r="BY347" i="1"/>
  <c r="BW347" i="1"/>
  <c r="BU347" i="1"/>
  <c r="BS347" i="1"/>
  <c r="BQ347" i="1"/>
  <c r="BO347" i="1"/>
  <c r="BM347" i="1"/>
  <c r="BK347" i="1"/>
  <c r="BI347" i="1"/>
  <c r="BG347" i="1"/>
  <c r="BE347" i="1"/>
  <c r="BC347" i="1"/>
  <c r="BA347" i="1"/>
  <c r="AY347" i="1"/>
  <c r="AW347" i="1"/>
  <c r="AU347" i="1"/>
  <c r="AS347" i="1"/>
  <c r="AQ347" i="1"/>
  <c r="AO347" i="1"/>
  <c r="AM347" i="1"/>
  <c r="AK347" i="1"/>
  <c r="AI347" i="1"/>
  <c r="AG347" i="1"/>
  <c r="AE347" i="1"/>
  <c r="AC347" i="1"/>
  <c r="AA347" i="1"/>
  <c r="Y347" i="1"/>
  <c r="W347" i="1"/>
  <c r="U347" i="1"/>
  <c r="S347" i="1"/>
  <c r="Q347" i="1"/>
  <c r="O347" i="1"/>
  <c r="M347" i="1"/>
  <c r="DJ346" i="1"/>
  <c r="DI346" i="1"/>
  <c r="DG346" i="1"/>
  <c r="DE346" i="1"/>
  <c r="DC346" i="1"/>
  <c r="DA346" i="1"/>
  <c r="CY346" i="1"/>
  <c r="CW346" i="1"/>
  <c r="CU346" i="1"/>
  <c r="CS346" i="1"/>
  <c r="CQ346" i="1"/>
  <c r="CO346" i="1"/>
  <c r="CM346" i="1"/>
  <c r="CK346" i="1"/>
  <c r="CI346" i="1"/>
  <c r="CG346" i="1"/>
  <c r="CE346" i="1"/>
  <c r="CC346" i="1"/>
  <c r="CA346" i="1"/>
  <c r="BY346" i="1"/>
  <c r="BW346" i="1"/>
  <c r="BU346" i="1"/>
  <c r="BS346" i="1"/>
  <c r="BQ346" i="1"/>
  <c r="BO346" i="1"/>
  <c r="BM346" i="1"/>
  <c r="BK346" i="1"/>
  <c r="BI346" i="1"/>
  <c r="BG346" i="1"/>
  <c r="BE346" i="1"/>
  <c r="BC346" i="1"/>
  <c r="BA346" i="1"/>
  <c r="AY346" i="1"/>
  <c r="AW346" i="1"/>
  <c r="AU346" i="1"/>
  <c r="AS346" i="1"/>
  <c r="AQ346" i="1"/>
  <c r="AO346" i="1"/>
  <c r="AM346" i="1"/>
  <c r="AK346" i="1"/>
  <c r="AI346" i="1"/>
  <c r="AG346" i="1"/>
  <c r="AE346" i="1"/>
  <c r="AC346" i="1"/>
  <c r="AA346" i="1"/>
  <c r="Y346" i="1"/>
  <c r="W346" i="1"/>
  <c r="U346" i="1"/>
  <c r="S346" i="1"/>
  <c r="Q346" i="1"/>
  <c r="O346" i="1"/>
  <c r="M346" i="1"/>
  <c r="DJ345" i="1"/>
  <c r="DI345" i="1"/>
  <c r="DG345" i="1"/>
  <c r="DE345" i="1"/>
  <c r="DC345" i="1"/>
  <c r="DA345" i="1"/>
  <c r="CY345" i="1"/>
  <c r="CW345" i="1"/>
  <c r="CU345" i="1"/>
  <c r="CS345" i="1"/>
  <c r="CQ345" i="1"/>
  <c r="CO345" i="1"/>
  <c r="CM345" i="1"/>
  <c r="CK345" i="1"/>
  <c r="CI345" i="1"/>
  <c r="CG345" i="1"/>
  <c r="CE345" i="1"/>
  <c r="CC345" i="1"/>
  <c r="CA345" i="1"/>
  <c r="BY345" i="1"/>
  <c r="BW345" i="1"/>
  <c r="BU345" i="1"/>
  <c r="BS345" i="1"/>
  <c r="BQ345" i="1"/>
  <c r="BO345" i="1"/>
  <c r="BM345" i="1"/>
  <c r="BK345" i="1"/>
  <c r="BI345" i="1"/>
  <c r="BG345" i="1"/>
  <c r="BE345" i="1"/>
  <c r="BC345" i="1"/>
  <c r="BA345" i="1"/>
  <c r="AY345" i="1"/>
  <c r="AW345" i="1"/>
  <c r="AU345" i="1"/>
  <c r="AS345" i="1"/>
  <c r="AQ345" i="1"/>
  <c r="AO345" i="1"/>
  <c r="AM345" i="1"/>
  <c r="AK345" i="1"/>
  <c r="AI345" i="1"/>
  <c r="AG345" i="1"/>
  <c r="AE345" i="1"/>
  <c r="AC345" i="1"/>
  <c r="AA345" i="1"/>
  <c r="Y345" i="1"/>
  <c r="W345" i="1"/>
  <c r="U345" i="1"/>
  <c r="S345" i="1"/>
  <c r="Q345" i="1"/>
  <c r="O345" i="1"/>
  <c r="M345" i="1"/>
  <c r="DI344" i="1"/>
  <c r="DG344" i="1"/>
  <c r="DE344" i="1"/>
  <c r="DC344" i="1"/>
  <c r="DA344" i="1"/>
  <c r="CY344" i="1"/>
  <c r="CW344" i="1"/>
  <c r="CU344" i="1"/>
  <c r="CS344" i="1"/>
  <c r="CQ344" i="1"/>
  <c r="CO344" i="1"/>
  <c r="CM344" i="1"/>
  <c r="CK344" i="1"/>
  <c r="CI344" i="1"/>
  <c r="CG344" i="1"/>
  <c r="CE344" i="1"/>
  <c r="CC344" i="1"/>
  <c r="CA344" i="1"/>
  <c r="BY344" i="1"/>
  <c r="BW344" i="1"/>
  <c r="BU344" i="1"/>
  <c r="BS344" i="1"/>
  <c r="BQ344" i="1"/>
  <c r="BO344" i="1"/>
  <c r="BM344" i="1"/>
  <c r="BK344" i="1"/>
  <c r="BI344" i="1"/>
  <c r="BG344" i="1"/>
  <c r="BE344" i="1"/>
  <c r="BC344" i="1"/>
  <c r="BA344" i="1"/>
  <c r="AY344" i="1"/>
  <c r="AW344" i="1"/>
  <c r="AU344" i="1"/>
  <c r="AS344" i="1"/>
  <c r="AQ344" i="1"/>
  <c r="AO344" i="1"/>
  <c r="AM344" i="1"/>
  <c r="AJ344" i="1"/>
  <c r="DJ344" i="1" s="1"/>
  <c r="AI344" i="1"/>
  <c r="AG344" i="1"/>
  <c r="AE344" i="1"/>
  <c r="AC344" i="1"/>
  <c r="AA344" i="1"/>
  <c r="Y344" i="1"/>
  <c r="W344" i="1"/>
  <c r="U344" i="1"/>
  <c r="S344" i="1"/>
  <c r="Q344" i="1"/>
  <c r="O344" i="1"/>
  <c r="M344" i="1"/>
  <c r="DJ343" i="1"/>
  <c r="DI343" i="1"/>
  <c r="DG343" i="1"/>
  <c r="DE343" i="1"/>
  <c r="DC343" i="1"/>
  <c r="DA343" i="1"/>
  <c r="CY343" i="1"/>
  <c r="CW343" i="1"/>
  <c r="CU343" i="1"/>
  <c r="CS343" i="1"/>
  <c r="CQ343" i="1"/>
  <c r="CO343" i="1"/>
  <c r="CM343" i="1"/>
  <c r="CK343" i="1"/>
  <c r="CI343" i="1"/>
  <c r="CG343" i="1"/>
  <c r="CE343" i="1"/>
  <c r="CC343" i="1"/>
  <c r="CA343" i="1"/>
  <c r="BY343" i="1"/>
  <c r="BW343" i="1"/>
  <c r="BU343" i="1"/>
  <c r="BS343" i="1"/>
  <c r="BQ343" i="1"/>
  <c r="BO343" i="1"/>
  <c r="BM343" i="1"/>
  <c r="BK343" i="1"/>
  <c r="BI343" i="1"/>
  <c r="BG343" i="1"/>
  <c r="BE343" i="1"/>
  <c r="BC343" i="1"/>
  <c r="BA343" i="1"/>
  <c r="AY343" i="1"/>
  <c r="AW343" i="1"/>
  <c r="AU343" i="1"/>
  <c r="AS343" i="1"/>
  <c r="AQ343" i="1"/>
  <c r="AO343" i="1"/>
  <c r="AM343" i="1"/>
  <c r="AK343" i="1"/>
  <c r="AI343" i="1"/>
  <c r="AG343" i="1"/>
  <c r="AE343" i="1"/>
  <c r="AC343" i="1"/>
  <c r="AA343" i="1"/>
  <c r="Y343" i="1"/>
  <c r="W343" i="1"/>
  <c r="U343" i="1"/>
  <c r="S343" i="1"/>
  <c r="Q343" i="1"/>
  <c r="O343" i="1"/>
  <c r="M343" i="1"/>
  <c r="DI342" i="1"/>
  <c r="DG342" i="1"/>
  <c r="DE342" i="1"/>
  <c r="DC342" i="1"/>
  <c r="DA342" i="1"/>
  <c r="CY342" i="1"/>
  <c r="CW342" i="1"/>
  <c r="CU342" i="1"/>
  <c r="CS342" i="1"/>
  <c r="CQ342" i="1"/>
  <c r="CO342" i="1"/>
  <c r="CM342" i="1"/>
  <c r="CK342" i="1"/>
  <c r="CI342" i="1"/>
  <c r="CG342" i="1"/>
  <c r="CE342" i="1"/>
  <c r="CC342" i="1"/>
  <c r="CA342" i="1"/>
  <c r="BY342" i="1"/>
  <c r="BW342" i="1"/>
  <c r="BU342" i="1"/>
  <c r="BS342" i="1"/>
  <c r="BQ342" i="1"/>
  <c r="BO342" i="1"/>
  <c r="BM342" i="1"/>
  <c r="BK342" i="1"/>
  <c r="BI342" i="1"/>
  <c r="BG342" i="1"/>
  <c r="BE342" i="1"/>
  <c r="BC342" i="1"/>
  <c r="BA342" i="1"/>
  <c r="AY342" i="1"/>
  <c r="AW342" i="1"/>
  <c r="AU342" i="1"/>
  <c r="AS342" i="1"/>
  <c r="AQ342" i="1"/>
  <c r="AO342" i="1"/>
  <c r="AM342" i="1"/>
  <c r="AJ342" i="1"/>
  <c r="DJ342" i="1" s="1"/>
  <c r="AI342" i="1"/>
  <c r="AG342" i="1"/>
  <c r="AE342" i="1"/>
  <c r="AC342" i="1"/>
  <c r="AA342" i="1"/>
  <c r="Y342" i="1"/>
  <c r="W342" i="1"/>
  <c r="U342" i="1"/>
  <c r="S342" i="1"/>
  <c r="Q342" i="1"/>
  <c r="O342" i="1"/>
  <c r="M342" i="1"/>
  <c r="DJ341" i="1"/>
  <c r="DI341" i="1"/>
  <c r="DG341" i="1"/>
  <c r="DE341" i="1"/>
  <c r="DC341" i="1"/>
  <c r="DA341" i="1"/>
  <c r="CY341" i="1"/>
  <c r="CW341" i="1"/>
  <c r="CU341" i="1"/>
  <c r="CS341" i="1"/>
  <c r="CQ341" i="1"/>
  <c r="CO341" i="1"/>
  <c r="CM341" i="1"/>
  <c r="CK341" i="1"/>
  <c r="CI341" i="1"/>
  <c r="CG341" i="1"/>
  <c r="CE341" i="1"/>
  <c r="CC341" i="1"/>
  <c r="CA341" i="1"/>
  <c r="BY341" i="1"/>
  <c r="BW341" i="1"/>
  <c r="BU341" i="1"/>
  <c r="BS341" i="1"/>
  <c r="BQ341" i="1"/>
  <c r="BO341" i="1"/>
  <c r="BM341" i="1"/>
  <c r="BK341" i="1"/>
  <c r="BI341" i="1"/>
  <c r="BG341" i="1"/>
  <c r="BE341" i="1"/>
  <c r="BC341" i="1"/>
  <c r="BA341" i="1"/>
  <c r="AY341" i="1"/>
  <c r="AW341" i="1"/>
  <c r="AU341" i="1"/>
  <c r="AS341" i="1"/>
  <c r="AQ341" i="1"/>
  <c r="AO341" i="1"/>
  <c r="AM341" i="1"/>
  <c r="AK341" i="1"/>
  <c r="AI341" i="1"/>
  <c r="AG341" i="1"/>
  <c r="AE341" i="1"/>
  <c r="AC341" i="1"/>
  <c r="AA341" i="1"/>
  <c r="Y341" i="1"/>
  <c r="W341" i="1"/>
  <c r="U341" i="1"/>
  <c r="S341" i="1"/>
  <c r="Q341" i="1"/>
  <c r="O341" i="1"/>
  <c r="M341" i="1"/>
  <c r="DJ340" i="1"/>
  <c r="DI340" i="1"/>
  <c r="DG340" i="1"/>
  <c r="DE340" i="1"/>
  <c r="DC340" i="1"/>
  <c r="DA340" i="1"/>
  <c r="CY340" i="1"/>
  <c r="CW340" i="1"/>
  <c r="CU340" i="1"/>
  <c r="CS340" i="1"/>
  <c r="CQ340" i="1"/>
  <c r="CO340" i="1"/>
  <c r="CM340" i="1"/>
  <c r="CK340" i="1"/>
  <c r="CI340" i="1"/>
  <c r="CG340" i="1"/>
  <c r="CE340" i="1"/>
  <c r="CC340" i="1"/>
  <c r="CA340" i="1"/>
  <c r="BY340" i="1"/>
  <c r="BW340" i="1"/>
  <c r="BU340" i="1"/>
  <c r="BS340" i="1"/>
  <c r="BQ340" i="1"/>
  <c r="BO340" i="1"/>
  <c r="BM340" i="1"/>
  <c r="BK340" i="1"/>
  <c r="BI340" i="1"/>
  <c r="BG340" i="1"/>
  <c r="BE340" i="1"/>
  <c r="BC340" i="1"/>
  <c r="BA340" i="1"/>
  <c r="AY340" i="1"/>
  <c r="AW340" i="1"/>
  <c r="AU340" i="1"/>
  <c r="AS340" i="1"/>
  <c r="AQ340" i="1"/>
  <c r="AO340" i="1"/>
  <c r="AM340" i="1"/>
  <c r="AK340" i="1"/>
  <c r="AI340" i="1"/>
  <c r="AG340" i="1"/>
  <c r="AE340" i="1"/>
  <c r="AC340" i="1"/>
  <c r="AA340" i="1"/>
  <c r="Y340" i="1"/>
  <c r="W340" i="1"/>
  <c r="U340" i="1"/>
  <c r="S340" i="1"/>
  <c r="Q340" i="1"/>
  <c r="O340" i="1"/>
  <c r="M340" i="1"/>
  <c r="DJ339" i="1"/>
  <c r="DI339" i="1"/>
  <c r="DG339" i="1"/>
  <c r="DE339" i="1"/>
  <c r="DC339" i="1"/>
  <c r="DA339" i="1"/>
  <c r="CY339" i="1"/>
  <c r="CW339" i="1"/>
  <c r="CU339" i="1"/>
  <c r="CS339" i="1"/>
  <c r="CQ339" i="1"/>
  <c r="CO339" i="1"/>
  <c r="CM339" i="1"/>
  <c r="CK339" i="1"/>
  <c r="CI339" i="1"/>
  <c r="CG339" i="1"/>
  <c r="CE339" i="1"/>
  <c r="CC339" i="1"/>
  <c r="CA339" i="1"/>
  <c r="BY339" i="1"/>
  <c r="BW339" i="1"/>
  <c r="BU339" i="1"/>
  <c r="BS339" i="1"/>
  <c r="BQ339" i="1"/>
  <c r="BO339" i="1"/>
  <c r="BM339" i="1"/>
  <c r="BK339" i="1"/>
  <c r="BI339" i="1"/>
  <c r="BG339" i="1"/>
  <c r="BE339" i="1"/>
  <c r="BC339" i="1"/>
  <c r="BA339" i="1"/>
  <c r="AY339" i="1"/>
  <c r="AW339" i="1"/>
  <c r="AU339" i="1"/>
  <c r="AS339" i="1"/>
  <c r="AQ339" i="1"/>
  <c r="AO339" i="1"/>
  <c r="AM339" i="1"/>
  <c r="AK339" i="1"/>
  <c r="AI339" i="1"/>
  <c r="AG339" i="1"/>
  <c r="AE339" i="1"/>
  <c r="AC339" i="1"/>
  <c r="AA339" i="1"/>
  <c r="Y339" i="1"/>
  <c r="W339" i="1"/>
  <c r="U339" i="1"/>
  <c r="S339" i="1"/>
  <c r="Q339" i="1"/>
  <c r="O339" i="1"/>
  <c r="M339" i="1"/>
  <c r="DJ338" i="1"/>
  <c r="DI338" i="1"/>
  <c r="DG338" i="1"/>
  <c r="DE338" i="1"/>
  <c r="DC338" i="1"/>
  <c r="DA338" i="1"/>
  <c r="CY338" i="1"/>
  <c r="CW338" i="1"/>
  <c r="CU338" i="1"/>
  <c r="CS338" i="1"/>
  <c r="CQ338" i="1"/>
  <c r="CO338" i="1"/>
  <c r="CM338" i="1"/>
  <c r="CK338" i="1"/>
  <c r="CI338" i="1"/>
  <c r="CG338" i="1"/>
  <c r="CE338" i="1"/>
  <c r="CC338" i="1"/>
  <c r="CA338" i="1"/>
  <c r="BY338" i="1"/>
  <c r="BW338" i="1"/>
  <c r="BU338" i="1"/>
  <c r="BS338" i="1"/>
  <c r="BQ338" i="1"/>
  <c r="BO338" i="1"/>
  <c r="BM338" i="1"/>
  <c r="BK338" i="1"/>
  <c r="BI338" i="1"/>
  <c r="BG338" i="1"/>
  <c r="BE338" i="1"/>
  <c r="BC338" i="1"/>
  <c r="BA338" i="1"/>
  <c r="AY338" i="1"/>
  <c r="AW338" i="1"/>
  <c r="AU338" i="1"/>
  <c r="AS338" i="1"/>
  <c r="AQ338" i="1"/>
  <c r="AO338" i="1"/>
  <c r="AM338" i="1"/>
  <c r="AK338" i="1"/>
  <c r="AI338" i="1"/>
  <c r="AG338" i="1"/>
  <c r="AE338" i="1"/>
  <c r="AC338" i="1"/>
  <c r="AA338" i="1"/>
  <c r="Y338" i="1"/>
  <c r="W338" i="1"/>
  <c r="U338" i="1"/>
  <c r="S338" i="1"/>
  <c r="Q338" i="1"/>
  <c r="O338" i="1"/>
  <c r="M338" i="1"/>
  <c r="DJ337" i="1"/>
  <c r="DI337" i="1"/>
  <c r="DG337" i="1"/>
  <c r="DE337" i="1"/>
  <c r="DC337" i="1"/>
  <c r="DA337" i="1"/>
  <c r="CY337" i="1"/>
  <c r="CW337" i="1"/>
  <c r="CU337" i="1"/>
  <c r="CS337" i="1"/>
  <c r="CQ337" i="1"/>
  <c r="CO337" i="1"/>
  <c r="CM337" i="1"/>
  <c r="CK337" i="1"/>
  <c r="CI337" i="1"/>
  <c r="CG337" i="1"/>
  <c r="CE337" i="1"/>
  <c r="CC337" i="1"/>
  <c r="CA337" i="1"/>
  <c r="BY337" i="1"/>
  <c r="BW337" i="1"/>
  <c r="BU337" i="1"/>
  <c r="BS337" i="1"/>
  <c r="BQ337" i="1"/>
  <c r="BO337" i="1"/>
  <c r="BM337" i="1"/>
  <c r="BK337" i="1"/>
  <c r="BI337" i="1"/>
  <c r="BG337" i="1"/>
  <c r="BE337" i="1"/>
  <c r="BC337" i="1"/>
  <c r="BA337" i="1"/>
  <c r="AY337" i="1"/>
  <c r="AW337" i="1"/>
  <c r="AU337" i="1"/>
  <c r="AS337" i="1"/>
  <c r="AQ337" i="1"/>
  <c r="AO337" i="1"/>
  <c r="AM337" i="1"/>
  <c r="AK337" i="1"/>
  <c r="AI337" i="1"/>
  <c r="AG337" i="1"/>
  <c r="AE337" i="1"/>
  <c r="AC337" i="1"/>
  <c r="AA337" i="1"/>
  <c r="Y337" i="1"/>
  <c r="W337" i="1"/>
  <c r="U337" i="1"/>
  <c r="S337" i="1"/>
  <c r="Q337" i="1"/>
  <c r="O337" i="1"/>
  <c r="M337" i="1"/>
  <c r="DJ336" i="1"/>
  <c r="DI336" i="1"/>
  <c r="DG336" i="1"/>
  <c r="DE336" i="1"/>
  <c r="DC336" i="1"/>
  <c r="DA336" i="1"/>
  <c r="CY336" i="1"/>
  <c r="CW336" i="1"/>
  <c r="CU336" i="1"/>
  <c r="CS336" i="1"/>
  <c r="CQ336" i="1"/>
  <c r="CO336" i="1"/>
  <c r="CM336" i="1"/>
  <c r="CK336" i="1"/>
  <c r="CI336" i="1"/>
  <c r="CG336" i="1"/>
  <c r="CE336" i="1"/>
  <c r="CC336" i="1"/>
  <c r="CA336" i="1"/>
  <c r="BY336" i="1"/>
  <c r="BW336" i="1"/>
  <c r="BU336" i="1"/>
  <c r="BS336" i="1"/>
  <c r="BQ336" i="1"/>
  <c r="BO336" i="1"/>
  <c r="BM336" i="1"/>
  <c r="BK336" i="1"/>
  <c r="BI336" i="1"/>
  <c r="BG336" i="1"/>
  <c r="BE336" i="1"/>
  <c r="BC336" i="1"/>
  <c r="BA336" i="1"/>
  <c r="AY336" i="1"/>
  <c r="AW336" i="1"/>
  <c r="AU336" i="1"/>
  <c r="AS336" i="1"/>
  <c r="AQ336" i="1"/>
  <c r="AO336" i="1"/>
  <c r="AM336" i="1"/>
  <c r="AK336" i="1"/>
  <c r="AI336" i="1"/>
  <c r="AG336" i="1"/>
  <c r="AE336" i="1"/>
  <c r="AC336" i="1"/>
  <c r="AA336" i="1"/>
  <c r="Y336" i="1"/>
  <c r="W336" i="1"/>
  <c r="U336" i="1"/>
  <c r="S336" i="1"/>
  <c r="Q336" i="1"/>
  <c r="O336" i="1"/>
  <c r="M336" i="1"/>
  <c r="DJ335" i="1"/>
  <c r="DI335" i="1"/>
  <c r="DG335" i="1"/>
  <c r="DE335" i="1"/>
  <c r="DC335" i="1"/>
  <c r="DA335" i="1"/>
  <c r="CY335" i="1"/>
  <c r="CW335" i="1"/>
  <c r="CU335" i="1"/>
  <c r="CS335" i="1"/>
  <c r="CQ335" i="1"/>
  <c r="CO335" i="1"/>
  <c r="CM335" i="1"/>
  <c r="CK335" i="1"/>
  <c r="CI335" i="1"/>
  <c r="CG335" i="1"/>
  <c r="CE335" i="1"/>
  <c r="CC335" i="1"/>
  <c r="CA335" i="1"/>
  <c r="BY335" i="1"/>
  <c r="BW335" i="1"/>
  <c r="BU335" i="1"/>
  <c r="BS335" i="1"/>
  <c r="BQ335" i="1"/>
  <c r="BO335" i="1"/>
  <c r="BM335" i="1"/>
  <c r="BK335" i="1"/>
  <c r="BI335" i="1"/>
  <c r="BG335" i="1"/>
  <c r="BE335" i="1"/>
  <c r="BC335" i="1"/>
  <c r="BA335" i="1"/>
  <c r="AY335" i="1"/>
  <c r="AW335" i="1"/>
  <c r="AU335" i="1"/>
  <c r="AS335" i="1"/>
  <c r="AQ335" i="1"/>
  <c r="AO335" i="1"/>
  <c r="AM335" i="1"/>
  <c r="AK335" i="1"/>
  <c r="AI335" i="1"/>
  <c r="AG335" i="1"/>
  <c r="AE335" i="1"/>
  <c r="AC335" i="1"/>
  <c r="AA335" i="1"/>
  <c r="Y335" i="1"/>
  <c r="W335" i="1"/>
  <c r="U335" i="1"/>
  <c r="S335" i="1"/>
  <c r="Q335" i="1"/>
  <c r="O335" i="1"/>
  <c r="M335" i="1"/>
  <c r="DJ334" i="1"/>
  <c r="DI334" i="1"/>
  <c r="DG334" i="1"/>
  <c r="DE334" i="1"/>
  <c r="DC334" i="1"/>
  <c r="DA334" i="1"/>
  <c r="CY334" i="1"/>
  <c r="CW334" i="1"/>
  <c r="CU334" i="1"/>
  <c r="CS334" i="1"/>
  <c r="CQ334" i="1"/>
  <c r="CO334" i="1"/>
  <c r="CM334" i="1"/>
  <c r="CK334" i="1"/>
  <c r="CI334" i="1"/>
  <c r="CG334" i="1"/>
  <c r="CE334" i="1"/>
  <c r="CC334" i="1"/>
  <c r="CA334" i="1"/>
  <c r="BY334" i="1"/>
  <c r="BW334" i="1"/>
  <c r="BU334" i="1"/>
  <c r="BS334" i="1"/>
  <c r="BQ334" i="1"/>
  <c r="BO334" i="1"/>
  <c r="BM334" i="1"/>
  <c r="BK334" i="1"/>
  <c r="BI334" i="1"/>
  <c r="BG334" i="1"/>
  <c r="BE334" i="1"/>
  <c r="BC334" i="1"/>
  <c r="BA334" i="1"/>
  <c r="AY334" i="1"/>
  <c r="AW334" i="1"/>
  <c r="AU334" i="1"/>
  <c r="AS334" i="1"/>
  <c r="AQ334" i="1"/>
  <c r="AO334" i="1"/>
  <c r="AM334" i="1"/>
  <c r="AK334" i="1"/>
  <c r="AI334" i="1"/>
  <c r="AG334" i="1"/>
  <c r="AE334" i="1"/>
  <c r="AC334" i="1"/>
  <c r="AA334" i="1"/>
  <c r="Y334" i="1"/>
  <c r="W334" i="1"/>
  <c r="U334" i="1"/>
  <c r="S334" i="1"/>
  <c r="Q334" i="1"/>
  <c r="O334" i="1"/>
  <c r="M334" i="1"/>
  <c r="DJ333" i="1"/>
  <c r="DI333" i="1"/>
  <c r="DG333" i="1"/>
  <c r="DE333" i="1"/>
  <c r="DC333" i="1"/>
  <c r="DA333" i="1"/>
  <c r="CY333" i="1"/>
  <c r="CW333" i="1"/>
  <c r="CU333" i="1"/>
  <c r="CS333" i="1"/>
  <c r="CQ333" i="1"/>
  <c r="CO333" i="1"/>
  <c r="CM333" i="1"/>
  <c r="CK333" i="1"/>
  <c r="CI333" i="1"/>
  <c r="CG333" i="1"/>
  <c r="CE333" i="1"/>
  <c r="CC333" i="1"/>
  <c r="CA333" i="1"/>
  <c r="BY333" i="1"/>
  <c r="BW333" i="1"/>
  <c r="BU333" i="1"/>
  <c r="BS333" i="1"/>
  <c r="BQ333" i="1"/>
  <c r="BO333" i="1"/>
  <c r="BM333" i="1"/>
  <c r="BK333" i="1"/>
  <c r="BI333" i="1"/>
  <c r="BG333" i="1"/>
  <c r="BE333" i="1"/>
  <c r="BC333" i="1"/>
  <c r="BA333" i="1"/>
  <c r="AY333" i="1"/>
  <c r="AW333" i="1"/>
  <c r="AU333" i="1"/>
  <c r="AS333" i="1"/>
  <c r="AQ333" i="1"/>
  <c r="AO333" i="1"/>
  <c r="AM333" i="1"/>
  <c r="AK333" i="1"/>
  <c r="AI333" i="1"/>
  <c r="AG333" i="1"/>
  <c r="AE333" i="1"/>
  <c r="AC333" i="1"/>
  <c r="AA333" i="1"/>
  <c r="Y333" i="1"/>
  <c r="W333" i="1"/>
  <c r="U333" i="1"/>
  <c r="S333" i="1"/>
  <c r="Q333" i="1"/>
  <c r="O333" i="1"/>
  <c r="M333" i="1"/>
  <c r="DJ332" i="1"/>
  <c r="DI332" i="1"/>
  <c r="DG332" i="1"/>
  <c r="DG331" i="1" s="1"/>
  <c r="DE332" i="1"/>
  <c r="DC332" i="1"/>
  <c r="DC331" i="1" s="1"/>
  <c r="DA332" i="1"/>
  <c r="CY332" i="1"/>
  <c r="CY331" i="1" s="1"/>
  <c r="CW332" i="1"/>
  <c r="CU332" i="1"/>
  <c r="CU331" i="1" s="1"/>
  <c r="CS332" i="1"/>
  <c r="CS331" i="1" s="1"/>
  <c r="CQ332" i="1"/>
  <c r="CQ331" i="1" s="1"/>
  <c r="CO332" i="1"/>
  <c r="CO331" i="1" s="1"/>
  <c r="CM332" i="1"/>
  <c r="CK332" i="1"/>
  <c r="CI332" i="1"/>
  <c r="CI331" i="1" s="1"/>
  <c r="CG332" i="1"/>
  <c r="CE332" i="1"/>
  <c r="CE331" i="1" s="1"/>
  <c r="CC332" i="1"/>
  <c r="CA332" i="1"/>
  <c r="CA331" i="1" s="1"/>
  <c r="BY332" i="1"/>
  <c r="BW332" i="1"/>
  <c r="BW331" i="1" s="1"/>
  <c r="BU332" i="1"/>
  <c r="BS332" i="1"/>
  <c r="BS331" i="1" s="1"/>
  <c r="BQ332" i="1"/>
  <c r="BO332" i="1"/>
  <c r="BO331" i="1" s="1"/>
  <c r="BM332" i="1"/>
  <c r="BM331" i="1" s="1"/>
  <c r="BK332" i="1"/>
  <c r="BK331" i="1" s="1"/>
  <c r="BI332" i="1"/>
  <c r="BI331" i="1" s="1"/>
  <c r="BG332" i="1"/>
  <c r="BE332" i="1"/>
  <c r="BC332" i="1"/>
  <c r="BC331" i="1" s="1"/>
  <c r="BA332" i="1"/>
  <c r="AY332" i="1"/>
  <c r="AY331" i="1" s="1"/>
  <c r="AW332" i="1"/>
  <c r="AU332" i="1"/>
  <c r="AU331" i="1" s="1"/>
  <c r="AS332" i="1"/>
  <c r="AQ332" i="1"/>
  <c r="AQ331" i="1" s="1"/>
  <c r="AO332" i="1"/>
  <c r="AM332" i="1"/>
  <c r="AM331" i="1" s="1"/>
  <c r="AK332" i="1"/>
  <c r="AI332" i="1"/>
  <c r="AG332" i="1"/>
  <c r="AE332" i="1"/>
  <c r="AE331" i="1" s="1"/>
  <c r="AC332" i="1"/>
  <c r="AA332" i="1"/>
  <c r="AA331" i="1" s="1"/>
  <c r="Y332" i="1"/>
  <c r="W332" i="1"/>
  <c r="W331" i="1" s="1"/>
  <c r="U332" i="1"/>
  <c r="S332" i="1"/>
  <c r="S331" i="1" s="1"/>
  <c r="Q332" i="1"/>
  <c r="O332" i="1"/>
  <c r="O331" i="1" s="1"/>
  <c r="M332" i="1"/>
  <c r="DH331" i="1"/>
  <c r="DF331" i="1"/>
  <c r="DD331" i="1"/>
  <c r="DB331" i="1"/>
  <c r="CZ331" i="1"/>
  <c r="CX331" i="1"/>
  <c r="CV331" i="1"/>
  <c r="CT331" i="1"/>
  <c r="CR331" i="1"/>
  <c r="CP331" i="1"/>
  <c r="CN331" i="1"/>
  <c r="CL331" i="1"/>
  <c r="CK331" i="1"/>
  <c r="CJ331" i="1"/>
  <c r="CH331" i="1"/>
  <c r="CF331" i="1"/>
  <c r="CD331" i="1"/>
  <c r="CB331" i="1"/>
  <c r="BZ331" i="1"/>
  <c r="BX331" i="1"/>
  <c r="BV331" i="1"/>
  <c r="BT331" i="1"/>
  <c r="BR331" i="1"/>
  <c r="BP331" i="1"/>
  <c r="BN331" i="1"/>
  <c r="BL331" i="1"/>
  <c r="BJ331" i="1"/>
  <c r="BH331" i="1"/>
  <c r="BF331" i="1"/>
  <c r="BE331" i="1"/>
  <c r="BD331" i="1"/>
  <c r="BB331" i="1"/>
  <c r="AZ331" i="1"/>
  <c r="AX331" i="1"/>
  <c r="AV331" i="1"/>
  <c r="AT331" i="1"/>
  <c r="AR331" i="1"/>
  <c r="AP331" i="1"/>
  <c r="AN331" i="1"/>
  <c r="AL331" i="1"/>
  <c r="AJ331" i="1"/>
  <c r="AH331" i="1"/>
  <c r="AG331" i="1"/>
  <c r="AF331" i="1"/>
  <c r="AD331" i="1"/>
  <c r="AB331" i="1"/>
  <c r="Z331" i="1"/>
  <c r="X331" i="1"/>
  <c r="V331" i="1"/>
  <c r="T331" i="1"/>
  <c r="R331" i="1"/>
  <c r="P331" i="1"/>
  <c r="N331" i="1"/>
  <c r="L331" i="1"/>
  <c r="DJ330" i="1"/>
  <c r="DI330" i="1"/>
  <c r="DG330" i="1"/>
  <c r="DE330" i="1"/>
  <c r="DC330" i="1"/>
  <c r="DA330" i="1"/>
  <c r="CY330" i="1"/>
  <c r="CW330" i="1"/>
  <c r="CU330" i="1"/>
  <c r="CS330" i="1"/>
  <c r="CQ330" i="1"/>
  <c r="CO330" i="1"/>
  <c r="CM330" i="1"/>
  <c r="CK330" i="1"/>
  <c r="CI330" i="1"/>
  <c r="CG330" i="1"/>
  <c r="CE330" i="1"/>
  <c r="CC330" i="1"/>
  <c r="CA330" i="1"/>
  <c r="BY330" i="1"/>
  <c r="BW330" i="1"/>
  <c r="BU330" i="1"/>
  <c r="BS330" i="1"/>
  <c r="BQ330" i="1"/>
  <c r="BO330" i="1"/>
  <c r="BM330" i="1"/>
  <c r="BK330" i="1"/>
  <c r="BI330" i="1"/>
  <c r="BG330" i="1"/>
  <c r="BE330" i="1"/>
  <c r="BC330" i="1"/>
  <c r="BA330" i="1"/>
  <c r="AY330" i="1"/>
  <c r="AW330" i="1"/>
  <c r="AU330" i="1"/>
  <c r="AS330" i="1"/>
  <c r="AQ330" i="1"/>
  <c r="AO330" i="1"/>
  <c r="AM330" i="1"/>
  <c r="AK330" i="1"/>
  <c r="AI330" i="1"/>
  <c r="AG330" i="1"/>
  <c r="AE330" i="1"/>
  <c r="AC330" i="1"/>
  <c r="AA330" i="1"/>
  <c r="Y330" i="1"/>
  <c r="W330" i="1"/>
  <c r="U330" i="1"/>
  <c r="S330" i="1"/>
  <c r="Q330" i="1"/>
  <c r="O330" i="1"/>
  <c r="M330" i="1"/>
  <c r="DJ329" i="1"/>
  <c r="DI329" i="1"/>
  <c r="DG329" i="1"/>
  <c r="DE329" i="1"/>
  <c r="DC329" i="1"/>
  <c r="DA329" i="1"/>
  <c r="CY329" i="1"/>
  <c r="CW329" i="1"/>
  <c r="CU329" i="1"/>
  <c r="CS329" i="1"/>
  <c r="CQ329" i="1"/>
  <c r="CO329" i="1"/>
  <c r="CM329" i="1"/>
  <c r="CK329" i="1"/>
  <c r="CI329" i="1"/>
  <c r="CG329" i="1"/>
  <c r="CE329" i="1"/>
  <c r="CC329" i="1"/>
  <c r="CA329" i="1"/>
  <c r="BY329" i="1"/>
  <c r="BW329" i="1"/>
  <c r="BU329" i="1"/>
  <c r="BS329" i="1"/>
  <c r="BQ329" i="1"/>
  <c r="BO329" i="1"/>
  <c r="BM329" i="1"/>
  <c r="BK329" i="1"/>
  <c r="BI329" i="1"/>
  <c r="BG329" i="1"/>
  <c r="BE329" i="1"/>
  <c r="BC329" i="1"/>
  <c r="BA329" i="1"/>
  <c r="AY329" i="1"/>
  <c r="AW329" i="1"/>
  <c r="AU329" i="1"/>
  <c r="AS329" i="1"/>
  <c r="AQ329" i="1"/>
  <c r="AO329" i="1"/>
  <c r="AM329" i="1"/>
  <c r="AK329" i="1"/>
  <c r="AI329" i="1"/>
  <c r="AG329" i="1"/>
  <c r="AE329" i="1"/>
  <c r="AC329" i="1"/>
  <c r="AA329" i="1"/>
  <c r="Y329" i="1"/>
  <c r="W329" i="1"/>
  <c r="U329" i="1"/>
  <c r="S329" i="1"/>
  <c r="Q329" i="1"/>
  <c r="O329" i="1"/>
  <c r="M329" i="1"/>
  <c r="DJ328" i="1"/>
  <c r="DI328" i="1"/>
  <c r="DG328" i="1"/>
  <c r="DE328" i="1"/>
  <c r="DC328" i="1"/>
  <c r="DA328" i="1"/>
  <c r="CY328" i="1"/>
  <c r="CW328" i="1"/>
  <c r="CU328" i="1"/>
  <c r="CS328" i="1"/>
  <c r="CQ328" i="1"/>
  <c r="CO328" i="1"/>
  <c r="CM328" i="1"/>
  <c r="CK328" i="1"/>
  <c r="CI328" i="1"/>
  <c r="CG328" i="1"/>
  <c r="CE328" i="1"/>
  <c r="CC328" i="1"/>
  <c r="CA328" i="1"/>
  <c r="BY328" i="1"/>
  <c r="BW328" i="1"/>
  <c r="BU328" i="1"/>
  <c r="BS328" i="1"/>
  <c r="BQ328" i="1"/>
  <c r="BO328" i="1"/>
  <c r="BM328" i="1"/>
  <c r="BK328" i="1"/>
  <c r="BI328" i="1"/>
  <c r="BG328" i="1"/>
  <c r="BE328" i="1"/>
  <c r="BC328" i="1"/>
  <c r="BA328" i="1"/>
  <c r="AY328" i="1"/>
  <c r="AW328" i="1"/>
  <c r="AU328" i="1"/>
  <c r="AS328" i="1"/>
  <c r="AQ328" i="1"/>
  <c r="AO328" i="1"/>
  <c r="AM328" i="1"/>
  <c r="AK328" i="1"/>
  <c r="AI328" i="1"/>
  <c r="AG328" i="1"/>
  <c r="AE328" i="1"/>
  <c r="AC328" i="1"/>
  <c r="AA328" i="1"/>
  <c r="Y328" i="1"/>
  <c r="W328" i="1"/>
  <c r="U328" i="1"/>
  <c r="S328" i="1"/>
  <c r="Q328" i="1"/>
  <c r="O328" i="1"/>
  <c r="M328" i="1"/>
  <c r="DJ327" i="1"/>
  <c r="DI327" i="1"/>
  <c r="DG327" i="1"/>
  <c r="DE327" i="1"/>
  <c r="DC327" i="1"/>
  <c r="DA327" i="1"/>
  <c r="CY327" i="1"/>
  <c r="CW327" i="1"/>
  <c r="CU327" i="1"/>
  <c r="CS327" i="1"/>
  <c r="CQ327" i="1"/>
  <c r="CO327" i="1"/>
  <c r="CM327" i="1"/>
  <c r="CK327" i="1"/>
  <c r="CI327" i="1"/>
  <c r="CG327" i="1"/>
  <c r="CE327" i="1"/>
  <c r="CC327" i="1"/>
  <c r="CA327" i="1"/>
  <c r="BY327" i="1"/>
  <c r="BW327" i="1"/>
  <c r="BU327" i="1"/>
  <c r="BS327" i="1"/>
  <c r="BQ327" i="1"/>
  <c r="BO327" i="1"/>
  <c r="BM327" i="1"/>
  <c r="BK327" i="1"/>
  <c r="BI327" i="1"/>
  <c r="BG327" i="1"/>
  <c r="BE327" i="1"/>
  <c r="BC327" i="1"/>
  <c r="BA327" i="1"/>
  <c r="AY327" i="1"/>
  <c r="AW327" i="1"/>
  <c r="AU327" i="1"/>
  <c r="AS327" i="1"/>
  <c r="AQ327" i="1"/>
  <c r="AO327" i="1"/>
  <c r="AM327" i="1"/>
  <c r="AK327" i="1"/>
  <c r="AI327" i="1"/>
  <c r="AG327" i="1"/>
  <c r="AE327" i="1"/>
  <c r="AC327" i="1"/>
  <c r="AA327" i="1"/>
  <c r="Y327" i="1"/>
  <c r="W327" i="1"/>
  <c r="U327" i="1"/>
  <c r="S327" i="1"/>
  <c r="Q327" i="1"/>
  <c r="O327" i="1"/>
  <c r="M327" i="1"/>
  <c r="DJ326" i="1"/>
  <c r="DI326" i="1"/>
  <c r="DG326" i="1"/>
  <c r="DE326" i="1"/>
  <c r="DC326" i="1"/>
  <c r="DA326" i="1"/>
  <c r="CY326" i="1"/>
  <c r="CW326" i="1"/>
  <c r="CU326" i="1"/>
  <c r="CS326" i="1"/>
  <c r="CQ326" i="1"/>
  <c r="CO326" i="1"/>
  <c r="CM326" i="1"/>
  <c r="CK326" i="1"/>
  <c r="CI326" i="1"/>
  <c r="CG326" i="1"/>
  <c r="CE326" i="1"/>
  <c r="CC326" i="1"/>
  <c r="CA326" i="1"/>
  <c r="BY326" i="1"/>
  <c r="BW326" i="1"/>
  <c r="BU326" i="1"/>
  <c r="BS326" i="1"/>
  <c r="BQ326" i="1"/>
  <c r="BO326" i="1"/>
  <c r="BM326" i="1"/>
  <c r="BK326" i="1"/>
  <c r="BI326" i="1"/>
  <c r="BG326" i="1"/>
  <c r="BE326" i="1"/>
  <c r="BC326" i="1"/>
  <c r="BA326" i="1"/>
  <c r="AY326" i="1"/>
  <c r="AW326" i="1"/>
  <c r="AU326" i="1"/>
  <c r="AS326" i="1"/>
  <c r="AQ326" i="1"/>
  <c r="AO326" i="1"/>
  <c r="AM326" i="1"/>
  <c r="AK326" i="1"/>
  <c r="AI326" i="1"/>
  <c r="AG326" i="1"/>
  <c r="AE326" i="1"/>
  <c r="AC326" i="1"/>
  <c r="AA326" i="1"/>
  <c r="Y326" i="1"/>
  <c r="W326" i="1"/>
  <c r="U326" i="1"/>
  <c r="S326" i="1"/>
  <c r="Q326" i="1"/>
  <c r="O326" i="1"/>
  <c r="M326" i="1"/>
  <c r="DJ325" i="1"/>
  <c r="DI325" i="1"/>
  <c r="DG325" i="1"/>
  <c r="DE325" i="1"/>
  <c r="DC325" i="1"/>
  <c r="DA325" i="1"/>
  <c r="CY325" i="1"/>
  <c r="CW325" i="1"/>
  <c r="CU325" i="1"/>
  <c r="CS325" i="1"/>
  <c r="CQ325" i="1"/>
  <c r="CO325" i="1"/>
  <c r="CM325" i="1"/>
  <c r="CK325" i="1"/>
  <c r="CI325" i="1"/>
  <c r="CG325" i="1"/>
  <c r="CE325" i="1"/>
  <c r="CC325" i="1"/>
  <c r="CA325" i="1"/>
  <c r="BY325" i="1"/>
  <c r="BW325" i="1"/>
  <c r="BU325" i="1"/>
  <c r="BS325" i="1"/>
  <c r="BQ325" i="1"/>
  <c r="BO325" i="1"/>
  <c r="BM325" i="1"/>
  <c r="BK325" i="1"/>
  <c r="BI325" i="1"/>
  <c r="BG325" i="1"/>
  <c r="BE325" i="1"/>
  <c r="BC325" i="1"/>
  <c r="BA325" i="1"/>
  <c r="AY325" i="1"/>
  <c r="AW325" i="1"/>
  <c r="AU325" i="1"/>
  <c r="AS325" i="1"/>
  <c r="AQ325" i="1"/>
  <c r="AO325" i="1"/>
  <c r="AM325" i="1"/>
  <c r="AK325" i="1"/>
  <c r="AI325" i="1"/>
  <c r="AG325" i="1"/>
  <c r="AE325" i="1"/>
  <c r="AC325" i="1"/>
  <c r="AA325" i="1"/>
  <c r="Y325" i="1"/>
  <c r="W325" i="1"/>
  <c r="U325" i="1"/>
  <c r="S325" i="1"/>
  <c r="Q325" i="1"/>
  <c r="O325" i="1"/>
  <c r="M325" i="1"/>
  <c r="DJ324" i="1"/>
  <c r="DI324" i="1"/>
  <c r="DG324" i="1"/>
  <c r="DE324" i="1"/>
  <c r="DC324" i="1"/>
  <c r="DA324" i="1"/>
  <c r="CY324" i="1"/>
  <c r="CW324" i="1"/>
  <c r="CU324" i="1"/>
  <c r="CS324" i="1"/>
  <c r="CQ324" i="1"/>
  <c r="CO324" i="1"/>
  <c r="CM324" i="1"/>
  <c r="CK324" i="1"/>
  <c r="CI324" i="1"/>
  <c r="CG324" i="1"/>
  <c r="CE324" i="1"/>
  <c r="CC324" i="1"/>
  <c r="CA324" i="1"/>
  <c r="BY324" i="1"/>
  <c r="BW324" i="1"/>
  <c r="BU324" i="1"/>
  <c r="BS324" i="1"/>
  <c r="BQ324" i="1"/>
  <c r="BO324" i="1"/>
  <c r="BM324" i="1"/>
  <c r="BK324" i="1"/>
  <c r="BI324" i="1"/>
  <c r="BG324" i="1"/>
  <c r="BE324" i="1"/>
  <c r="BC324" i="1"/>
  <c r="BA324" i="1"/>
  <c r="AY324" i="1"/>
  <c r="AW324" i="1"/>
  <c r="AU324" i="1"/>
  <c r="AS324" i="1"/>
  <c r="AQ324" i="1"/>
  <c r="AO324" i="1"/>
  <c r="AM324" i="1"/>
  <c r="AK324" i="1"/>
  <c r="AI324" i="1"/>
  <c r="AG324" i="1"/>
  <c r="AE324" i="1"/>
  <c r="AC324" i="1"/>
  <c r="AA324" i="1"/>
  <c r="Y324" i="1"/>
  <c r="W324" i="1"/>
  <c r="U324" i="1"/>
  <c r="S324" i="1"/>
  <c r="Q324" i="1"/>
  <c r="O324" i="1"/>
  <c r="M324" i="1"/>
  <c r="DI323" i="1"/>
  <c r="DG323" i="1"/>
  <c r="DE323" i="1"/>
  <c r="DC323" i="1"/>
  <c r="DA323" i="1"/>
  <c r="CY323" i="1"/>
  <c r="CW323" i="1"/>
  <c r="CU323" i="1"/>
  <c r="CS323" i="1"/>
  <c r="CQ323" i="1"/>
  <c r="CO323" i="1"/>
  <c r="CM323" i="1"/>
  <c r="CK323" i="1"/>
  <c r="CI323" i="1"/>
  <c r="CG323" i="1"/>
  <c r="CE323" i="1"/>
  <c r="CC323" i="1"/>
  <c r="CA323" i="1"/>
  <c r="BY323" i="1"/>
  <c r="BW323" i="1"/>
  <c r="BU323" i="1"/>
  <c r="BS323" i="1"/>
  <c r="BQ323" i="1"/>
  <c r="BO323" i="1"/>
  <c r="BM323" i="1"/>
  <c r="BK323" i="1"/>
  <c r="BI323" i="1"/>
  <c r="BG323" i="1"/>
  <c r="BE323" i="1"/>
  <c r="BC323" i="1"/>
  <c r="BA323" i="1"/>
  <c r="AY323" i="1"/>
  <c r="AW323" i="1"/>
  <c r="AU323" i="1"/>
  <c r="AS323" i="1"/>
  <c r="AQ323" i="1"/>
  <c r="AO323" i="1"/>
  <c r="AL323" i="1"/>
  <c r="AM323" i="1" s="1"/>
  <c r="AK323" i="1"/>
  <c r="AI323" i="1"/>
  <c r="AG323" i="1"/>
  <c r="AE323" i="1"/>
  <c r="AC323" i="1"/>
  <c r="AA323" i="1"/>
  <c r="Y323" i="1"/>
  <c r="W323" i="1"/>
  <c r="U323" i="1"/>
  <c r="S323" i="1"/>
  <c r="Q323" i="1"/>
  <c r="N323" i="1"/>
  <c r="DJ323" i="1" s="1"/>
  <c r="M323" i="1"/>
  <c r="DJ322" i="1"/>
  <c r="DI322" i="1"/>
  <c r="DG322" i="1"/>
  <c r="DE322" i="1"/>
  <c r="DC322" i="1"/>
  <c r="DA322" i="1"/>
  <c r="CY322" i="1"/>
  <c r="CW322" i="1"/>
  <c r="CU322" i="1"/>
  <c r="CS322" i="1"/>
  <c r="CQ322" i="1"/>
  <c r="CO322" i="1"/>
  <c r="CM322" i="1"/>
  <c r="CK322" i="1"/>
  <c r="CI322" i="1"/>
  <c r="CG322" i="1"/>
  <c r="CE322" i="1"/>
  <c r="CC322" i="1"/>
  <c r="CA322" i="1"/>
  <c r="BY322" i="1"/>
  <c r="BW322" i="1"/>
  <c r="BU322" i="1"/>
  <c r="BS322" i="1"/>
  <c r="BQ322" i="1"/>
  <c r="BO322" i="1"/>
  <c r="BM322" i="1"/>
  <c r="BK322" i="1"/>
  <c r="BI322" i="1"/>
  <c r="BG322" i="1"/>
  <c r="BE322" i="1"/>
  <c r="BC322" i="1"/>
  <c r="BA322" i="1"/>
  <c r="AY322" i="1"/>
  <c r="AW322" i="1"/>
  <c r="AU322" i="1"/>
  <c r="AS322" i="1"/>
  <c r="AQ322" i="1"/>
  <c r="AO322" i="1"/>
  <c r="AM322" i="1"/>
  <c r="AK322" i="1"/>
  <c r="AI322" i="1"/>
  <c r="AG322" i="1"/>
  <c r="AE322" i="1"/>
  <c r="AC322" i="1"/>
  <c r="AA322" i="1"/>
  <c r="Y322" i="1"/>
  <c r="W322" i="1"/>
  <c r="U322" i="1"/>
  <c r="S322" i="1"/>
  <c r="Q322" i="1"/>
  <c r="O322" i="1"/>
  <c r="M322" i="1"/>
  <c r="DJ321" i="1"/>
  <c r="DI321" i="1"/>
  <c r="DG321" i="1"/>
  <c r="DE321" i="1"/>
  <c r="DC321" i="1"/>
  <c r="DA321" i="1"/>
  <c r="CY321" i="1"/>
  <c r="CW321" i="1"/>
  <c r="CU321" i="1"/>
  <c r="CS321" i="1"/>
  <c r="CQ321" i="1"/>
  <c r="CO321" i="1"/>
  <c r="CM321" i="1"/>
  <c r="CK321" i="1"/>
  <c r="CI321" i="1"/>
  <c r="CG321" i="1"/>
  <c r="CE321" i="1"/>
  <c r="CC321" i="1"/>
  <c r="CA321" i="1"/>
  <c r="BY321" i="1"/>
  <c r="BW321" i="1"/>
  <c r="BU321" i="1"/>
  <c r="BS321" i="1"/>
  <c r="BQ321" i="1"/>
  <c r="BO321" i="1"/>
  <c r="BM321" i="1"/>
  <c r="BK321" i="1"/>
  <c r="BI321" i="1"/>
  <c r="BG321" i="1"/>
  <c r="BE321" i="1"/>
  <c r="BC321" i="1"/>
  <c r="BA321" i="1"/>
  <c r="AY321" i="1"/>
  <c r="AW321" i="1"/>
  <c r="AU321" i="1"/>
  <c r="AS321" i="1"/>
  <c r="AQ321" i="1"/>
  <c r="AO321" i="1"/>
  <c r="AM321" i="1"/>
  <c r="AK321" i="1"/>
  <c r="AI321" i="1"/>
  <c r="AG321" i="1"/>
  <c r="AE321" i="1"/>
  <c r="AC321" i="1"/>
  <c r="AA321" i="1"/>
  <c r="Y321" i="1"/>
  <c r="W321" i="1"/>
  <c r="U321" i="1"/>
  <c r="S321" i="1"/>
  <c r="Q321" i="1"/>
  <c r="O321" i="1"/>
  <c r="M321" i="1"/>
  <c r="DJ320" i="1"/>
  <c r="DI320" i="1"/>
  <c r="DG320" i="1"/>
  <c r="DE320" i="1"/>
  <c r="DC320" i="1"/>
  <c r="DA320" i="1"/>
  <c r="CY320" i="1"/>
  <c r="CW320" i="1"/>
  <c r="CU320" i="1"/>
  <c r="CS320" i="1"/>
  <c r="CQ320" i="1"/>
  <c r="CO320" i="1"/>
  <c r="CM320" i="1"/>
  <c r="CK320" i="1"/>
  <c r="CI320" i="1"/>
  <c r="CG320" i="1"/>
  <c r="CE320" i="1"/>
  <c r="CC320" i="1"/>
  <c r="CA320" i="1"/>
  <c r="BY320" i="1"/>
  <c r="BW320" i="1"/>
  <c r="BU320" i="1"/>
  <c r="BS320" i="1"/>
  <c r="BQ320" i="1"/>
  <c r="BO320" i="1"/>
  <c r="BM320" i="1"/>
  <c r="BK320" i="1"/>
  <c r="BI320" i="1"/>
  <c r="BG320" i="1"/>
  <c r="BE320" i="1"/>
  <c r="BC320" i="1"/>
  <c r="BA320" i="1"/>
  <c r="AY320" i="1"/>
  <c r="AW320" i="1"/>
  <c r="AU320" i="1"/>
  <c r="AS320" i="1"/>
  <c r="AQ320" i="1"/>
  <c r="AO320" i="1"/>
  <c r="AM320" i="1"/>
  <c r="AK320" i="1"/>
  <c r="AI320" i="1"/>
  <c r="AG320" i="1"/>
  <c r="AE320" i="1"/>
  <c r="AC320" i="1"/>
  <c r="AA320" i="1"/>
  <c r="Y320" i="1"/>
  <c r="W320" i="1"/>
  <c r="U320" i="1"/>
  <c r="S320" i="1"/>
  <c r="Q320" i="1"/>
  <c r="O320" i="1"/>
  <c r="M320" i="1"/>
  <c r="DJ319" i="1"/>
  <c r="DI319" i="1"/>
  <c r="DG319" i="1"/>
  <c r="DE319" i="1"/>
  <c r="DC319" i="1"/>
  <c r="DA319" i="1"/>
  <c r="CY319" i="1"/>
  <c r="CW319" i="1"/>
  <c r="CU319" i="1"/>
  <c r="CS319" i="1"/>
  <c r="CQ319" i="1"/>
  <c r="CO319" i="1"/>
  <c r="CM319" i="1"/>
  <c r="CK319" i="1"/>
  <c r="CI319" i="1"/>
  <c r="CG319" i="1"/>
  <c r="CE319" i="1"/>
  <c r="CC319" i="1"/>
  <c r="CA319" i="1"/>
  <c r="BY319" i="1"/>
  <c r="BW319" i="1"/>
  <c r="BU319" i="1"/>
  <c r="BS319" i="1"/>
  <c r="BQ319" i="1"/>
  <c r="BO319" i="1"/>
  <c r="BM319" i="1"/>
  <c r="BK319" i="1"/>
  <c r="BI319" i="1"/>
  <c r="BG319" i="1"/>
  <c r="BE319" i="1"/>
  <c r="BC319" i="1"/>
  <c r="BA319" i="1"/>
  <c r="AY319" i="1"/>
  <c r="AW319" i="1"/>
  <c r="AU319" i="1"/>
  <c r="AS319" i="1"/>
  <c r="AQ319" i="1"/>
  <c r="AO319" i="1"/>
  <c r="AM319" i="1"/>
  <c r="AK319" i="1"/>
  <c r="AI319" i="1"/>
  <c r="AG319" i="1"/>
  <c r="AE319" i="1"/>
  <c r="AC319" i="1"/>
  <c r="AA319" i="1"/>
  <c r="Y319" i="1"/>
  <c r="W319" i="1"/>
  <c r="U319" i="1"/>
  <c r="S319" i="1"/>
  <c r="Q319" i="1"/>
  <c r="O319" i="1"/>
  <c r="M319" i="1"/>
  <c r="DJ318" i="1"/>
  <c r="DI318" i="1"/>
  <c r="DG318" i="1"/>
  <c r="DE318" i="1"/>
  <c r="DC318" i="1"/>
  <c r="DA318" i="1"/>
  <c r="CY318" i="1"/>
  <c r="CW318" i="1"/>
  <c r="CU318" i="1"/>
  <c r="CS318" i="1"/>
  <c r="CQ318" i="1"/>
  <c r="CO318" i="1"/>
  <c r="CM318" i="1"/>
  <c r="CK318" i="1"/>
  <c r="CI318" i="1"/>
  <c r="CG318" i="1"/>
  <c r="CE318" i="1"/>
  <c r="CC318" i="1"/>
  <c r="CA318" i="1"/>
  <c r="BY318" i="1"/>
  <c r="BW318" i="1"/>
  <c r="BU318" i="1"/>
  <c r="BS318" i="1"/>
  <c r="BQ318" i="1"/>
  <c r="BO318" i="1"/>
  <c r="BM318" i="1"/>
  <c r="BK318" i="1"/>
  <c r="BI318" i="1"/>
  <c r="BG318" i="1"/>
  <c r="BE318" i="1"/>
  <c r="BC318" i="1"/>
  <c r="BA318" i="1"/>
  <c r="AY318" i="1"/>
  <c r="AW318" i="1"/>
  <c r="AU318" i="1"/>
  <c r="AS318" i="1"/>
  <c r="AQ318" i="1"/>
  <c r="AO318" i="1"/>
  <c r="AM318" i="1"/>
  <c r="AK318" i="1"/>
  <c r="AI318" i="1"/>
  <c r="AG318" i="1"/>
  <c r="AE318" i="1"/>
  <c r="AC318" i="1"/>
  <c r="AA318" i="1"/>
  <c r="Y318" i="1"/>
  <c r="W318" i="1"/>
  <c r="U318" i="1"/>
  <c r="S318" i="1"/>
  <c r="Q318" i="1"/>
  <c r="O318" i="1"/>
  <c r="M318" i="1"/>
  <c r="DJ317" i="1"/>
  <c r="DI317" i="1"/>
  <c r="DG317" i="1"/>
  <c r="DE317" i="1"/>
  <c r="DC317" i="1"/>
  <c r="DA317" i="1"/>
  <c r="CY317" i="1"/>
  <c r="CW317" i="1"/>
  <c r="CU317" i="1"/>
  <c r="CS317" i="1"/>
  <c r="CQ317" i="1"/>
  <c r="CO317" i="1"/>
  <c r="CM317" i="1"/>
  <c r="CK317" i="1"/>
  <c r="CI317" i="1"/>
  <c r="CG317" i="1"/>
  <c r="CE317" i="1"/>
  <c r="CC317" i="1"/>
  <c r="CA317" i="1"/>
  <c r="BY317" i="1"/>
  <c r="BW317" i="1"/>
  <c r="BU317" i="1"/>
  <c r="BS317" i="1"/>
  <c r="BQ317" i="1"/>
  <c r="BO317" i="1"/>
  <c r="BM317" i="1"/>
  <c r="BK317" i="1"/>
  <c r="BI317" i="1"/>
  <c r="BG317" i="1"/>
  <c r="BE317" i="1"/>
  <c r="BC317" i="1"/>
  <c r="BA317" i="1"/>
  <c r="AY317" i="1"/>
  <c r="AW317" i="1"/>
  <c r="AU317" i="1"/>
  <c r="AS317" i="1"/>
  <c r="AQ317" i="1"/>
  <c r="AO317" i="1"/>
  <c r="AM317" i="1"/>
  <c r="AK317" i="1"/>
  <c r="AI317" i="1"/>
  <c r="AG317" i="1"/>
  <c r="AE317" i="1"/>
  <c r="AC317" i="1"/>
  <c r="AA317" i="1"/>
  <c r="Y317" i="1"/>
  <c r="W317" i="1"/>
  <c r="U317" i="1"/>
  <c r="S317" i="1"/>
  <c r="Q317" i="1"/>
  <c r="O317" i="1"/>
  <c r="M317" i="1"/>
  <c r="DJ316" i="1"/>
  <c r="DI316" i="1"/>
  <c r="DG316" i="1"/>
  <c r="DE316" i="1"/>
  <c r="DC316" i="1"/>
  <c r="DA316" i="1"/>
  <c r="CY316" i="1"/>
  <c r="CW316" i="1"/>
  <c r="CU316" i="1"/>
  <c r="CS316" i="1"/>
  <c r="CQ316" i="1"/>
  <c r="CO316" i="1"/>
  <c r="CM316" i="1"/>
  <c r="CK316" i="1"/>
  <c r="CI316" i="1"/>
  <c r="CG316" i="1"/>
  <c r="CE316" i="1"/>
  <c r="CC316" i="1"/>
  <c r="CA316" i="1"/>
  <c r="BY316" i="1"/>
  <c r="BW316" i="1"/>
  <c r="BU316" i="1"/>
  <c r="BS316" i="1"/>
  <c r="BQ316" i="1"/>
  <c r="BO316" i="1"/>
  <c r="BM316" i="1"/>
  <c r="BK316" i="1"/>
  <c r="BI316" i="1"/>
  <c r="BG316" i="1"/>
  <c r="BE316" i="1"/>
  <c r="BC316" i="1"/>
  <c r="BA316" i="1"/>
  <c r="AY316" i="1"/>
  <c r="AW316" i="1"/>
  <c r="AU316" i="1"/>
  <c r="AS316" i="1"/>
  <c r="AQ316" i="1"/>
  <c r="AO316" i="1"/>
  <c r="AM316" i="1"/>
  <c r="AK316" i="1"/>
  <c r="AI316" i="1"/>
  <c r="AG316" i="1"/>
  <c r="AE316" i="1"/>
  <c r="AC316" i="1"/>
  <c r="AA316" i="1"/>
  <c r="Y316" i="1"/>
  <c r="W316" i="1"/>
  <c r="U316" i="1"/>
  <c r="S316" i="1"/>
  <c r="Q316" i="1"/>
  <c r="O316" i="1"/>
  <c r="M316" i="1"/>
  <c r="DJ315" i="1"/>
  <c r="DI315" i="1"/>
  <c r="DG315" i="1"/>
  <c r="DE315" i="1"/>
  <c r="DC315" i="1"/>
  <c r="DA315" i="1"/>
  <c r="CY315" i="1"/>
  <c r="CW315" i="1"/>
  <c r="CU315" i="1"/>
  <c r="CS315" i="1"/>
  <c r="CQ315" i="1"/>
  <c r="CO315" i="1"/>
  <c r="CM315" i="1"/>
  <c r="CK315" i="1"/>
  <c r="CI315" i="1"/>
  <c r="CG315" i="1"/>
  <c r="CE315" i="1"/>
  <c r="CC315" i="1"/>
  <c r="CA315" i="1"/>
  <c r="BY315" i="1"/>
  <c r="BW315" i="1"/>
  <c r="BU315" i="1"/>
  <c r="BS315" i="1"/>
  <c r="BQ315" i="1"/>
  <c r="BO315" i="1"/>
  <c r="BM315" i="1"/>
  <c r="BK315" i="1"/>
  <c r="BI315" i="1"/>
  <c r="BG315" i="1"/>
  <c r="BE315" i="1"/>
  <c r="BC315" i="1"/>
  <c r="BA315" i="1"/>
  <c r="AY315" i="1"/>
  <c r="AW315" i="1"/>
  <c r="AU315" i="1"/>
  <c r="AS315" i="1"/>
  <c r="AQ315" i="1"/>
  <c r="AO315" i="1"/>
  <c r="AM315" i="1"/>
  <c r="AK315" i="1"/>
  <c r="AI315" i="1"/>
  <c r="AG315" i="1"/>
  <c r="AE315" i="1"/>
  <c r="AC315" i="1"/>
  <c r="AA315" i="1"/>
  <c r="Y315" i="1"/>
  <c r="W315" i="1"/>
  <c r="U315" i="1"/>
  <c r="S315" i="1"/>
  <c r="Q315" i="1"/>
  <c r="O315" i="1"/>
  <c r="M315" i="1"/>
  <c r="DJ314" i="1"/>
  <c r="DI314" i="1"/>
  <c r="DG314" i="1"/>
  <c r="DE314" i="1"/>
  <c r="DC314" i="1"/>
  <c r="DA314" i="1"/>
  <c r="CY314" i="1"/>
  <c r="CW314" i="1"/>
  <c r="CU314" i="1"/>
  <c r="CS314" i="1"/>
  <c r="CQ314" i="1"/>
  <c r="CO314" i="1"/>
  <c r="CM314" i="1"/>
  <c r="CK314" i="1"/>
  <c r="CI314" i="1"/>
  <c r="CG314" i="1"/>
  <c r="CE314" i="1"/>
  <c r="CC314" i="1"/>
  <c r="CA314" i="1"/>
  <c r="BY314" i="1"/>
  <c r="BW314" i="1"/>
  <c r="BU314" i="1"/>
  <c r="BS314" i="1"/>
  <c r="BQ314" i="1"/>
  <c r="BO314" i="1"/>
  <c r="BM314" i="1"/>
  <c r="BK314" i="1"/>
  <c r="BI314" i="1"/>
  <c r="BG314" i="1"/>
  <c r="BE314" i="1"/>
  <c r="BC314" i="1"/>
  <c r="BA314" i="1"/>
  <c r="AY314" i="1"/>
  <c r="AW314" i="1"/>
  <c r="AU314" i="1"/>
  <c r="AS314" i="1"/>
  <c r="AQ314" i="1"/>
  <c r="AO314" i="1"/>
  <c r="AM314" i="1"/>
  <c r="AK314" i="1"/>
  <c r="AI314" i="1"/>
  <c r="AG314" i="1"/>
  <c r="AE314" i="1"/>
  <c r="AC314" i="1"/>
  <c r="AA314" i="1"/>
  <c r="Y314" i="1"/>
  <c r="W314" i="1"/>
  <c r="U314" i="1"/>
  <c r="S314" i="1"/>
  <c r="Q314" i="1"/>
  <c r="O314" i="1"/>
  <c r="N314" i="1"/>
  <c r="M314" i="1"/>
  <c r="DJ313" i="1"/>
  <c r="DI313" i="1"/>
  <c r="DG313" i="1"/>
  <c r="DE313" i="1"/>
  <c r="DC313" i="1"/>
  <c r="DA313" i="1"/>
  <c r="CY313" i="1"/>
  <c r="CW313" i="1"/>
  <c r="CU313" i="1"/>
  <c r="CS313" i="1"/>
  <c r="CQ313" i="1"/>
  <c r="CO313" i="1"/>
  <c r="CM313" i="1"/>
  <c r="CK313" i="1"/>
  <c r="CI313" i="1"/>
  <c r="CG313" i="1"/>
  <c r="CE313" i="1"/>
  <c r="CC313" i="1"/>
  <c r="CA313" i="1"/>
  <c r="BY313" i="1"/>
  <c r="BW313" i="1"/>
  <c r="BU313" i="1"/>
  <c r="BS313" i="1"/>
  <c r="BQ313" i="1"/>
  <c r="BO313" i="1"/>
  <c r="BM313" i="1"/>
  <c r="BK313" i="1"/>
  <c r="BI313" i="1"/>
  <c r="BG313" i="1"/>
  <c r="BE313" i="1"/>
  <c r="BC313" i="1"/>
  <c r="BA313" i="1"/>
  <c r="AY313" i="1"/>
  <c r="AW313" i="1"/>
  <c r="AU313" i="1"/>
  <c r="AS313" i="1"/>
  <c r="AQ313" i="1"/>
  <c r="AO313" i="1"/>
  <c r="AM313" i="1"/>
  <c r="AK313" i="1"/>
  <c r="AI313" i="1"/>
  <c r="AG313" i="1"/>
  <c r="AE313" i="1"/>
  <c r="AC313" i="1"/>
  <c r="AA313" i="1"/>
  <c r="Y313" i="1"/>
  <c r="W313" i="1"/>
  <c r="U313" i="1"/>
  <c r="S313" i="1"/>
  <c r="Q313" i="1"/>
  <c r="O313" i="1"/>
  <c r="M313" i="1"/>
  <c r="DJ312" i="1"/>
  <c r="DI312" i="1"/>
  <c r="DG312" i="1"/>
  <c r="DE312" i="1"/>
  <c r="DC312" i="1"/>
  <c r="DA312" i="1"/>
  <c r="CY312" i="1"/>
  <c r="CW312" i="1"/>
  <c r="CU312" i="1"/>
  <c r="CS312" i="1"/>
  <c r="CQ312" i="1"/>
  <c r="CO312" i="1"/>
  <c r="CM312" i="1"/>
  <c r="CK312" i="1"/>
  <c r="CI312" i="1"/>
  <c r="CG312" i="1"/>
  <c r="CE312" i="1"/>
  <c r="CC312" i="1"/>
  <c r="CA312" i="1"/>
  <c r="BY312" i="1"/>
  <c r="BW312" i="1"/>
  <c r="BU312" i="1"/>
  <c r="BS312" i="1"/>
  <c r="BQ312" i="1"/>
  <c r="BO312" i="1"/>
  <c r="BM312" i="1"/>
  <c r="BK312" i="1"/>
  <c r="BI312" i="1"/>
  <c r="BG312" i="1"/>
  <c r="BE312" i="1"/>
  <c r="BC312" i="1"/>
  <c r="BA312" i="1"/>
  <c r="AY312" i="1"/>
  <c r="AW312" i="1"/>
  <c r="AU312" i="1"/>
  <c r="AS312" i="1"/>
  <c r="AQ312" i="1"/>
  <c r="AO312" i="1"/>
  <c r="AM312" i="1"/>
  <c r="AK312" i="1"/>
  <c r="AI312" i="1"/>
  <c r="AG312" i="1"/>
  <c r="AE312" i="1"/>
  <c r="AC312" i="1"/>
  <c r="AA312" i="1"/>
  <c r="Y312" i="1"/>
  <c r="W312" i="1"/>
  <c r="U312" i="1"/>
  <c r="S312" i="1"/>
  <c r="Q312" i="1"/>
  <c r="O312" i="1"/>
  <c r="M312" i="1"/>
  <c r="DH311" i="1"/>
  <c r="DG311" i="1"/>
  <c r="DF311" i="1"/>
  <c r="DD311" i="1"/>
  <c r="DB311" i="1"/>
  <c r="CZ311" i="1"/>
  <c r="CX311" i="1"/>
  <c r="CV311" i="1"/>
  <c r="CT311" i="1"/>
  <c r="CR311" i="1"/>
  <c r="CP311" i="1"/>
  <c r="CN311" i="1"/>
  <c r="CL311" i="1"/>
  <c r="CJ311" i="1"/>
  <c r="CH311" i="1"/>
  <c r="CF311" i="1"/>
  <c r="CD311" i="1"/>
  <c r="CB311" i="1"/>
  <c r="BZ311" i="1"/>
  <c r="BX311" i="1"/>
  <c r="BV311" i="1"/>
  <c r="BT311" i="1"/>
  <c r="BR311" i="1"/>
  <c r="BP311" i="1"/>
  <c r="BN311" i="1"/>
  <c r="BL311" i="1"/>
  <c r="BJ311" i="1"/>
  <c r="BH311" i="1"/>
  <c r="BF311" i="1"/>
  <c r="BD311" i="1"/>
  <c r="BB311" i="1"/>
  <c r="AZ311" i="1"/>
  <c r="AX311" i="1"/>
  <c r="AV311" i="1"/>
  <c r="AT311" i="1"/>
  <c r="AR311" i="1"/>
  <c r="AP311" i="1"/>
  <c r="AN311" i="1"/>
  <c r="AL311" i="1"/>
  <c r="AJ311" i="1"/>
  <c r="AH311" i="1"/>
  <c r="AF311" i="1"/>
  <c r="AD311" i="1"/>
  <c r="AB311" i="1"/>
  <c r="Z311" i="1"/>
  <c r="X311" i="1"/>
  <c r="V311" i="1"/>
  <c r="T311" i="1"/>
  <c r="R311" i="1"/>
  <c r="P311" i="1"/>
  <c r="N311" i="1"/>
  <c r="L311" i="1"/>
  <c r="DJ310" i="1"/>
  <c r="DI310" i="1"/>
  <c r="DG310" i="1"/>
  <c r="DE310" i="1"/>
  <c r="DC310" i="1"/>
  <c r="DA310" i="1"/>
  <c r="CY310" i="1"/>
  <c r="CW310" i="1"/>
  <c r="CU310" i="1"/>
  <c r="CS310" i="1"/>
  <c r="CQ310" i="1"/>
  <c r="CO310" i="1"/>
  <c r="CM310" i="1"/>
  <c r="CK310" i="1"/>
  <c r="CI310" i="1"/>
  <c r="CG310" i="1"/>
  <c r="CE310" i="1"/>
  <c r="CC310" i="1"/>
  <c r="CA310" i="1"/>
  <c r="BY310" i="1"/>
  <c r="BW310" i="1"/>
  <c r="BU310" i="1"/>
  <c r="BS310" i="1"/>
  <c r="BQ310" i="1"/>
  <c r="BO310" i="1"/>
  <c r="BM310" i="1"/>
  <c r="BK310" i="1"/>
  <c r="BI310" i="1"/>
  <c r="BG310" i="1"/>
  <c r="BE310" i="1"/>
  <c r="BC310" i="1"/>
  <c r="BA310" i="1"/>
  <c r="AY310" i="1"/>
  <c r="AW310" i="1"/>
  <c r="AU310" i="1"/>
  <c r="AS310" i="1"/>
  <c r="AQ310" i="1"/>
  <c r="AO310" i="1"/>
  <c r="AM310" i="1"/>
  <c r="AK310" i="1"/>
  <c r="AI310" i="1"/>
  <c r="AG310" i="1"/>
  <c r="AE310" i="1"/>
  <c r="AC310" i="1"/>
  <c r="AA310" i="1"/>
  <c r="Y310" i="1"/>
  <c r="W310" i="1"/>
  <c r="U310" i="1"/>
  <c r="S310" i="1"/>
  <c r="Q310" i="1"/>
  <c r="O310" i="1"/>
  <c r="M310" i="1"/>
  <c r="DJ309" i="1"/>
  <c r="DI309" i="1"/>
  <c r="DG309" i="1"/>
  <c r="DE309" i="1"/>
  <c r="DC309" i="1"/>
  <c r="DA309" i="1"/>
  <c r="CY309" i="1"/>
  <c r="CW309" i="1"/>
  <c r="CU309" i="1"/>
  <c r="CS309" i="1"/>
  <c r="CQ309" i="1"/>
  <c r="CO309" i="1"/>
  <c r="CM309" i="1"/>
  <c r="CK309" i="1"/>
  <c r="CI309" i="1"/>
  <c r="CG309" i="1"/>
  <c r="CE309" i="1"/>
  <c r="CC309" i="1"/>
  <c r="CA309" i="1"/>
  <c r="BY309" i="1"/>
  <c r="BW309" i="1"/>
  <c r="BU309" i="1"/>
  <c r="BS309" i="1"/>
  <c r="BQ309" i="1"/>
  <c r="BO309" i="1"/>
  <c r="BM309" i="1"/>
  <c r="BK309" i="1"/>
  <c r="BI309" i="1"/>
  <c r="BG309" i="1"/>
  <c r="BE309" i="1"/>
  <c r="BC309" i="1"/>
  <c r="BA309" i="1"/>
  <c r="AY309" i="1"/>
  <c r="AW309" i="1"/>
  <c r="AU309" i="1"/>
  <c r="AS309" i="1"/>
  <c r="AQ309" i="1"/>
  <c r="AO309" i="1"/>
  <c r="AM309" i="1"/>
  <c r="AK309" i="1"/>
  <c r="AI309" i="1"/>
  <c r="AG309" i="1"/>
  <c r="AE309" i="1"/>
  <c r="AC309" i="1"/>
  <c r="AA309" i="1"/>
  <c r="Y309" i="1"/>
  <c r="W309" i="1"/>
  <c r="U309" i="1"/>
  <c r="S309" i="1"/>
  <c r="Q309" i="1"/>
  <c r="O309" i="1"/>
  <c r="M309" i="1"/>
  <c r="DJ308" i="1"/>
  <c r="DI308" i="1"/>
  <c r="DG308" i="1"/>
  <c r="DE308" i="1"/>
  <c r="DC308" i="1"/>
  <c r="DA308" i="1"/>
  <c r="CY308" i="1"/>
  <c r="CW308" i="1"/>
  <c r="CU308" i="1"/>
  <c r="CS308" i="1"/>
  <c r="CQ308" i="1"/>
  <c r="CO308" i="1"/>
  <c r="CM308" i="1"/>
  <c r="CK308" i="1"/>
  <c r="CI308" i="1"/>
  <c r="CG308" i="1"/>
  <c r="CE308" i="1"/>
  <c r="CC308" i="1"/>
  <c r="CA308" i="1"/>
  <c r="BY308" i="1"/>
  <c r="BW308" i="1"/>
  <c r="BU308" i="1"/>
  <c r="BS308" i="1"/>
  <c r="BQ308" i="1"/>
  <c r="BO308" i="1"/>
  <c r="BM308" i="1"/>
  <c r="BK308" i="1"/>
  <c r="BI308" i="1"/>
  <c r="BG308" i="1"/>
  <c r="BE308" i="1"/>
  <c r="BC308" i="1"/>
  <c r="BA308" i="1"/>
  <c r="AY308" i="1"/>
  <c r="AW308" i="1"/>
  <c r="AU308" i="1"/>
  <c r="AS308" i="1"/>
  <c r="AQ308" i="1"/>
  <c r="AO308" i="1"/>
  <c r="AM308" i="1"/>
  <c r="AK308" i="1"/>
  <c r="AI308" i="1"/>
  <c r="AG308" i="1"/>
  <c r="AE308" i="1"/>
  <c r="AC308" i="1"/>
  <c r="AA308" i="1"/>
  <c r="Y308" i="1"/>
  <c r="W308" i="1"/>
  <c r="U308" i="1"/>
  <c r="S308" i="1"/>
  <c r="Q308" i="1"/>
  <c r="O308" i="1"/>
  <c r="M308" i="1"/>
  <c r="DJ307" i="1"/>
  <c r="DI307" i="1"/>
  <c r="DG307" i="1"/>
  <c r="DE307" i="1"/>
  <c r="DC307" i="1"/>
  <c r="DA307" i="1"/>
  <c r="CY307" i="1"/>
  <c r="CW307" i="1"/>
  <c r="CU307" i="1"/>
  <c r="CS307" i="1"/>
  <c r="CQ307" i="1"/>
  <c r="CO307" i="1"/>
  <c r="CM307" i="1"/>
  <c r="CK307" i="1"/>
  <c r="CI307" i="1"/>
  <c r="CG307" i="1"/>
  <c r="CE307" i="1"/>
  <c r="CC307" i="1"/>
  <c r="CA307" i="1"/>
  <c r="BY307" i="1"/>
  <c r="BW307" i="1"/>
  <c r="BU307" i="1"/>
  <c r="BS307" i="1"/>
  <c r="BQ307" i="1"/>
  <c r="BO307" i="1"/>
  <c r="BM307" i="1"/>
  <c r="BK307" i="1"/>
  <c r="BI307" i="1"/>
  <c r="BG307" i="1"/>
  <c r="BE307" i="1"/>
  <c r="BC307" i="1"/>
  <c r="BA307" i="1"/>
  <c r="AY307" i="1"/>
  <c r="AW307" i="1"/>
  <c r="AU307" i="1"/>
  <c r="AS307" i="1"/>
  <c r="AQ307" i="1"/>
  <c r="AO307" i="1"/>
  <c r="AM307" i="1"/>
  <c r="AK307" i="1"/>
  <c r="AI307" i="1"/>
  <c r="AG307" i="1"/>
  <c r="AE307" i="1"/>
  <c r="AC307" i="1"/>
  <c r="AA307" i="1"/>
  <c r="Y307" i="1"/>
  <c r="W307" i="1"/>
  <c r="U307" i="1"/>
  <c r="S307" i="1"/>
  <c r="Q307" i="1"/>
  <c r="O307" i="1"/>
  <c r="M307" i="1"/>
  <c r="DJ306" i="1"/>
  <c r="DI306" i="1"/>
  <c r="DG306" i="1"/>
  <c r="DE306" i="1"/>
  <c r="DC306" i="1"/>
  <c r="DA306" i="1"/>
  <c r="CY306" i="1"/>
  <c r="CW306" i="1"/>
  <c r="CU306" i="1"/>
  <c r="CS306" i="1"/>
  <c r="CQ306" i="1"/>
  <c r="CO306" i="1"/>
  <c r="CM306" i="1"/>
  <c r="CK306" i="1"/>
  <c r="CI306" i="1"/>
  <c r="CG306" i="1"/>
  <c r="CE306" i="1"/>
  <c r="CC306" i="1"/>
  <c r="CA306" i="1"/>
  <c r="BY306" i="1"/>
  <c r="BW306" i="1"/>
  <c r="BU306" i="1"/>
  <c r="BS306" i="1"/>
  <c r="BQ306" i="1"/>
  <c r="BO306" i="1"/>
  <c r="BM306" i="1"/>
  <c r="BK306" i="1"/>
  <c r="BI306" i="1"/>
  <c r="BG306" i="1"/>
  <c r="BE306" i="1"/>
  <c r="BC306" i="1"/>
  <c r="BA306" i="1"/>
  <c r="AY306" i="1"/>
  <c r="AW306" i="1"/>
  <c r="AU306" i="1"/>
  <c r="AS306" i="1"/>
  <c r="AQ306" i="1"/>
  <c r="AO306" i="1"/>
  <c r="AM306" i="1"/>
  <c r="AK306" i="1"/>
  <c r="AI306" i="1"/>
  <c r="AG306" i="1"/>
  <c r="AE306" i="1"/>
  <c r="AC306" i="1"/>
  <c r="AA306" i="1"/>
  <c r="Y306" i="1"/>
  <c r="W306" i="1"/>
  <c r="U306" i="1"/>
  <c r="S306" i="1"/>
  <c r="Q306" i="1"/>
  <c r="O306" i="1"/>
  <c r="M306" i="1"/>
  <c r="DJ305" i="1"/>
  <c r="DI305" i="1"/>
  <c r="DG305" i="1"/>
  <c r="DE305" i="1"/>
  <c r="DC305" i="1"/>
  <c r="DA305" i="1"/>
  <c r="CY305" i="1"/>
  <c r="CW305" i="1"/>
  <c r="CU305" i="1"/>
  <c r="CS305" i="1"/>
  <c r="CQ305" i="1"/>
  <c r="CO305" i="1"/>
  <c r="CM305" i="1"/>
  <c r="CK305" i="1"/>
  <c r="CI305" i="1"/>
  <c r="CG305" i="1"/>
  <c r="CE305" i="1"/>
  <c r="CC305" i="1"/>
  <c r="CA305" i="1"/>
  <c r="BY305" i="1"/>
  <c r="BW305" i="1"/>
  <c r="BU305" i="1"/>
  <c r="BS305" i="1"/>
  <c r="BQ305" i="1"/>
  <c r="BO305" i="1"/>
  <c r="BM305" i="1"/>
  <c r="BK305" i="1"/>
  <c r="BI305" i="1"/>
  <c r="BG305" i="1"/>
  <c r="BE305" i="1"/>
  <c r="BC305" i="1"/>
  <c r="BA305" i="1"/>
  <c r="AY305" i="1"/>
  <c r="AW305" i="1"/>
  <c r="AU305" i="1"/>
  <c r="AS305" i="1"/>
  <c r="AQ305" i="1"/>
  <c r="AO305" i="1"/>
  <c r="AM305" i="1"/>
  <c r="AK305" i="1"/>
  <c r="AI305" i="1"/>
  <c r="AG305" i="1"/>
  <c r="AE305" i="1"/>
  <c r="AC305" i="1"/>
  <c r="AA305" i="1"/>
  <c r="Y305" i="1"/>
  <c r="W305" i="1"/>
  <c r="U305" i="1"/>
  <c r="S305" i="1"/>
  <c r="Q305" i="1"/>
  <c r="O305" i="1"/>
  <c r="M305" i="1"/>
  <c r="DJ304" i="1"/>
  <c r="DI304" i="1"/>
  <c r="DG304" i="1"/>
  <c r="DE304" i="1"/>
  <c r="DC304" i="1"/>
  <c r="DA304" i="1"/>
  <c r="CY304" i="1"/>
  <c r="CW304" i="1"/>
  <c r="CU304" i="1"/>
  <c r="CS304" i="1"/>
  <c r="CQ304" i="1"/>
  <c r="CO304" i="1"/>
  <c r="CM304" i="1"/>
  <c r="CK304" i="1"/>
  <c r="CI304" i="1"/>
  <c r="CG304" i="1"/>
  <c r="CE304" i="1"/>
  <c r="CC304" i="1"/>
  <c r="CA304" i="1"/>
  <c r="BY304" i="1"/>
  <c r="BW304" i="1"/>
  <c r="BU304" i="1"/>
  <c r="BS304" i="1"/>
  <c r="BQ304" i="1"/>
  <c r="BO304" i="1"/>
  <c r="BM304" i="1"/>
  <c r="BK304" i="1"/>
  <c r="BI304" i="1"/>
  <c r="BG304" i="1"/>
  <c r="BE304" i="1"/>
  <c r="BC304" i="1"/>
  <c r="BA304" i="1"/>
  <c r="AY304" i="1"/>
  <c r="AW304" i="1"/>
  <c r="AU304" i="1"/>
  <c r="AS304" i="1"/>
  <c r="AQ304" i="1"/>
  <c r="AO304" i="1"/>
  <c r="AM304" i="1"/>
  <c r="AK304" i="1"/>
  <c r="AI304" i="1"/>
  <c r="AG304" i="1"/>
  <c r="AE304" i="1"/>
  <c r="AC304" i="1"/>
  <c r="AA304" i="1"/>
  <c r="Y304" i="1"/>
  <c r="W304" i="1"/>
  <c r="U304" i="1"/>
  <c r="S304" i="1"/>
  <c r="Q304" i="1"/>
  <c r="O304" i="1"/>
  <c r="M304" i="1"/>
  <c r="DJ303" i="1"/>
  <c r="DI303" i="1"/>
  <c r="DG303" i="1"/>
  <c r="DE303" i="1"/>
  <c r="DC303" i="1"/>
  <c r="DA303" i="1"/>
  <c r="CY303" i="1"/>
  <c r="CW303" i="1"/>
  <c r="CU303" i="1"/>
  <c r="CS303" i="1"/>
  <c r="CQ303" i="1"/>
  <c r="CO303" i="1"/>
  <c r="CM303" i="1"/>
  <c r="CK303" i="1"/>
  <c r="CI303" i="1"/>
  <c r="CG303" i="1"/>
  <c r="CE303" i="1"/>
  <c r="CC303" i="1"/>
  <c r="CA303" i="1"/>
  <c r="BY303" i="1"/>
  <c r="BW303" i="1"/>
  <c r="BU303" i="1"/>
  <c r="BS303" i="1"/>
  <c r="BQ303" i="1"/>
  <c r="BO303" i="1"/>
  <c r="BM303" i="1"/>
  <c r="BK303" i="1"/>
  <c r="BI303" i="1"/>
  <c r="BG303" i="1"/>
  <c r="BE303" i="1"/>
  <c r="BC303" i="1"/>
  <c r="BA303" i="1"/>
  <c r="AY303" i="1"/>
  <c r="AW303" i="1"/>
  <c r="AU303" i="1"/>
  <c r="AS303" i="1"/>
  <c r="AQ303" i="1"/>
  <c r="AO303" i="1"/>
  <c r="AM303" i="1"/>
  <c r="AK303" i="1"/>
  <c r="AI303" i="1"/>
  <c r="AG303" i="1"/>
  <c r="AE303" i="1"/>
  <c r="AC303" i="1"/>
  <c r="AA303" i="1"/>
  <c r="Y303" i="1"/>
  <c r="W303" i="1"/>
  <c r="U303" i="1"/>
  <c r="S303" i="1"/>
  <c r="Q303" i="1"/>
  <c r="O303" i="1"/>
  <c r="M303" i="1"/>
  <c r="DJ302" i="1"/>
  <c r="DI302" i="1"/>
  <c r="DG302" i="1"/>
  <c r="DE302" i="1"/>
  <c r="DC302" i="1"/>
  <c r="DA302" i="1"/>
  <c r="CY302" i="1"/>
  <c r="CW302" i="1"/>
  <c r="CU302" i="1"/>
  <c r="CS302" i="1"/>
  <c r="CQ302" i="1"/>
  <c r="CO302" i="1"/>
  <c r="CM302" i="1"/>
  <c r="CK302" i="1"/>
  <c r="CI302" i="1"/>
  <c r="CG302" i="1"/>
  <c r="CE302" i="1"/>
  <c r="CC302" i="1"/>
  <c r="CA302" i="1"/>
  <c r="BY302" i="1"/>
  <c r="BW302" i="1"/>
  <c r="BU302" i="1"/>
  <c r="BS302" i="1"/>
  <c r="BQ302" i="1"/>
  <c r="BO302" i="1"/>
  <c r="BM302" i="1"/>
  <c r="BK302" i="1"/>
  <c r="BI302" i="1"/>
  <c r="BG302" i="1"/>
  <c r="BE302" i="1"/>
  <c r="BC302" i="1"/>
  <c r="BA302" i="1"/>
  <c r="AY302" i="1"/>
  <c r="AW302" i="1"/>
  <c r="AU302" i="1"/>
  <c r="AS302" i="1"/>
  <c r="AQ302" i="1"/>
  <c r="AO302" i="1"/>
  <c r="AM302" i="1"/>
  <c r="AK302" i="1"/>
  <c r="AI302" i="1"/>
  <c r="AG302" i="1"/>
  <c r="AE302" i="1"/>
  <c r="AC302" i="1"/>
  <c r="AA302" i="1"/>
  <c r="Y302" i="1"/>
  <c r="W302" i="1"/>
  <c r="U302" i="1"/>
  <c r="S302" i="1"/>
  <c r="Q302" i="1"/>
  <c r="O302" i="1"/>
  <c r="M302" i="1"/>
  <c r="DJ301" i="1"/>
  <c r="DI301" i="1"/>
  <c r="DG301" i="1"/>
  <c r="DE301" i="1"/>
  <c r="DC301" i="1"/>
  <c r="DA301" i="1"/>
  <c r="CY301" i="1"/>
  <c r="CW301" i="1"/>
  <c r="CU301" i="1"/>
  <c r="CS301" i="1"/>
  <c r="CQ301" i="1"/>
  <c r="CO301" i="1"/>
  <c r="CM301" i="1"/>
  <c r="CK301" i="1"/>
  <c r="CI301" i="1"/>
  <c r="CG301" i="1"/>
  <c r="CE301" i="1"/>
  <c r="CC301" i="1"/>
  <c r="CA301" i="1"/>
  <c r="BY301" i="1"/>
  <c r="BW301" i="1"/>
  <c r="BU301" i="1"/>
  <c r="BS301" i="1"/>
  <c r="BQ301" i="1"/>
  <c r="BO301" i="1"/>
  <c r="BM301" i="1"/>
  <c r="BK301" i="1"/>
  <c r="BI301" i="1"/>
  <c r="BG301" i="1"/>
  <c r="BE301" i="1"/>
  <c r="BC301" i="1"/>
  <c r="BA301" i="1"/>
  <c r="AY301" i="1"/>
  <c r="AW301" i="1"/>
  <c r="AU301" i="1"/>
  <c r="AS301" i="1"/>
  <c r="AQ301" i="1"/>
  <c r="AO301" i="1"/>
  <c r="AM301" i="1"/>
  <c r="AK301" i="1"/>
  <c r="AI301" i="1"/>
  <c r="AG301" i="1"/>
  <c r="AE301" i="1"/>
  <c r="AC301" i="1"/>
  <c r="AA301" i="1"/>
  <c r="Y301" i="1"/>
  <c r="W301" i="1"/>
  <c r="U301" i="1"/>
  <c r="S301" i="1"/>
  <c r="Q301" i="1"/>
  <c r="O301" i="1"/>
  <c r="M301" i="1"/>
  <c r="DJ300" i="1"/>
  <c r="DI300" i="1"/>
  <c r="DG300" i="1"/>
  <c r="DE300" i="1"/>
  <c r="DC300" i="1"/>
  <c r="DA300" i="1"/>
  <c r="CY300" i="1"/>
  <c r="CW300" i="1"/>
  <c r="CU300" i="1"/>
  <c r="CS300" i="1"/>
  <c r="CQ300" i="1"/>
  <c r="CO300" i="1"/>
  <c r="CM300" i="1"/>
  <c r="CK300" i="1"/>
  <c r="CI300" i="1"/>
  <c r="CG300" i="1"/>
  <c r="CE300" i="1"/>
  <c r="CC300" i="1"/>
  <c r="CA300" i="1"/>
  <c r="BY300" i="1"/>
  <c r="BW300" i="1"/>
  <c r="BU300" i="1"/>
  <c r="BS300" i="1"/>
  <c r="BQ300" i="1"/>
  <c r="BO300" i="1"/>
  <c r="BM300" i="1"/>
  <c r="BK300" i="1"/>
  <c r="BI300" i="1"/>
  <c r="BG300" i="1"/>
  <c r="BE300" i="1"/>
  <c r="BC300" i="1"/>
  <c r="BA300" i="1"/>
  <c r="AY300" i="1"/>
  <c r="AW300" i="1"/>
  <c r="AU300" i="1"/>
  <c r="AS300" i="1"/>
  <c r="AQ300" i="1"/>
  <c r="AO300" i="1"/>
  <c r="AM300" i="1"/>
  <c r="AK300" i="1"/>
  <c r="AI300" i="1"/>
  <c r="AG300" i="1"/>
  <c r="AE300" i="1"/>
  <c r="AC300" i="1"/>
  <c r="AA300" i="1"/>
  <c r="Y300" i="1"/>
  <c r="W300" i="1"/>
  <c r="U300" i="1"/>
  <c r="S300" i="1"/>
  <c r="Q300" i="1"/>
  <c r="O300" i="1"/>
  <c r="M300" i="1"/>
  <c r="DJ299" i="1"/>
  <c r="DI299" i="1"/>
  <c r="DG299" i="1"/>
  <c r="DE299" i="1"/>
  <c r="DC299" i="1"/>
  <c r="DA299" i="1"/>
  <c r="CY299" i="1"/>
  <c r="CW299" i="1"/>
  <c r="CU299" i="1"/>
  <c r="CS299" i="1"/>
  <c r="CQ299" i="1"/>
  <c r="CO299" i="1"/>
  <c r="CM299" i="1"/>
  <c r="CK299" i="1"/>
  <c r="CI299" i="1"/>
  <c r="CG299" i="1"/>
  <c r="CE299" i="1"/>
  <c r="CC299" i="1"/>
  <c r="CA299" i="1"/>
  <c r="BY299" i="1"/>
  <c r="BW299" i="1"/>
  <c r="BU299" i="1"/>
  <c r="BS299" i="1"/>
  <c r="BQ299" i="1"/>
  <c r="BO299" i="1"/>
  <c r="BM299" i="1"/>
  <c r="BK299" i="1"/>
  <c r="BI299" i="1"/>
  <c r="BG299" i="1"/>
  <c r="BE299" i="1"/>
  <c r="BC299" i="1"/>
  <c r="BA299" i="1"/>
  <c r="AY299" i="1"/>
  <c r="AW299" i="1"/>
  <c r="AU299" i="1"/>
  <c r="AS299" i="1"/>
  <c r="AQ299" i="1"/>
  <c r="AO299" i="1"/>
  <c r="AM299" i="1"/>
  <c r="AK299" i="1"/>
  <c r="AI299" i="1"/>
  <c r="AG299" i="1"/>
  <c r="AE299" i="1"/>
  <c r="AC299" i="1"/>
  <c r="AA299" i="1"/>
  <c r="Y299" i="1"/>
  <c r="W299" i="1"/>
  <c r="U299" i="1"/>
  <c r="S299" i="1"/>
  <c r="Q299" i="1"/>
  <c r="O299" i="1"/>
  <c r="M299" i="1"/>
  <c r="DJ298" i="1"/>
  <c r="DI298" i="1"/>
  <c r="DG298" i="1"/>
  <c r="DE298" i="1"/>
  <c r="DC298" i="1"/>
  <c r="DA298" i="1"/>
  <c r="CY298" i="1"/>
  <c r="CW298" i="1"/>
  <c r="CU298" i="1"/>
  <c r="CS298" i="1"/>
  <c r="CQ298" i="1"/>
  <c r="CO298" i="1"/>
  <c r="CM298" i="1"/>
  <c r="CK298" i="1"/>
  <c r="CI298" i="1"/>
  <c r="CG298" i="1"/>
  <c r="CE298" i="1"/>
  <c r="CC298" i="1"/>
  <c r="CA298" i="1"/>
  <c r="BY298" i="1"/>
  <c r="BW298" i="1"/>
  <c r="BU298" i="1"/>
  <c r="BS298" i="1"/>
  <c r="BQ298" i="1"/>
  <c r="BO298" i="1"/>
  <c r="BM298" i="1"/>
  <c r="BK298" i="1"/>
  <c r="BI298" i="1"/>
  <c r="BG298" i="1"/>
  <c r="BE298" i="1"/>
  <c r="BC298" i="1"/>
  <c r="BA298" i="1"/>
  <c r="AY298" i="1"/>
  <c r="AW298" i="1"/>
  <c r="AU298" i="1"/>
  <c r="AS298" i="1"/>
  <c r="AQ298" i="1"/>
  <c r="AO298" i="1"/>
  <c r="AM298" i="1"/>
  <c r="AK298" i="1"/>
  <c r="AI298" i="1"/>
  <c r="AG298" i="1"/>
  <c r="AE298" i="1"/>
  <c r="AC298" i="1"/>
  <c r="AA298" i="1"/>
  <c r="Y298" i="1"/>
  <c r="W298" i="1"/>
  <c r="U298" i="1"/>
  <c r="S298" i="1"/>
  <c r="Q298" i="1"/>
  <c r="O298" i="1"/>
  <c r="M298" i="1"/>
  <c r="DJ297" i="1"/>
  <c r="DI297" i="1"/>
  <c r="DG297" i="1"/>
  <c r="DE297" i="1"/>
  <c r="DC297" i="1"/>
  <c r="DA297" i="1"/>
  <c r="CY297" i="1"/>
  <c r="CW297" i="1"/>
  <c r="CU297" i="1"/>
  <c r="CS297" i="1"/>
  <c r="CQ297" i="1"/>
  <c r="CO297" i="1"/>
  <c r="CM297" i="1"/>
  <c r="CK297" i="1"/>
  <c r="CI297" i="1"/>
  <c r="CG297" i="1"/>
  <c r="CE297" i="1"/>
  <c r="CC297" i="1"/>
  <c r="CA297" i="1"/>
  <c r="BY297" i="1"/>
  <c r="BW297" i="1"/>
  <c r="BU297" i="1"/>
  <c r="BS297" i="1"/>
  <c r="BQ297" i="1"/>
  <c r="BO297" i="1"/>
  <c r="BM297" i="1"/>
  <c r="BK297" i="1"/>
  <c r="BI297" i="1"/>
  <c r="BG297" i="1"/>
  <c r="BE297" i="1"/>
  <c r="BC297" i="1"/>
  <c r="BA297" i="1"/>
  <c r="AY297" i="1"/>
  <c r="AW297" i="1"/>
  <c r="AU297" i="1"/>
  <c r="AS297" i="1"/>
  <c r="AQ297" i="1"/>
  <c r="AO297" i="1"/>
  <c r="AM297" i="1"/>
  <c r="AK297" i="1"/>
  <c r="AI297" i="1"/>
  <c r="AG297" i="1"/>
  <c r="AE297" i="1"/>
  <c r="AC297" i="1"/>
  <c r="AA297" i="1"/>
  <c r="Y297" i="1"/>
  <c r="W297" i="1"/>
  <c r="U297" i="1"/>
  <c r="S297" i="1"/>
  <c r="Q297" i="1"/>
  <c r="O297" i="1"/>
  <c r="M297" i="1"/>
  <c r="DJ296" i="1"/>
  <c r="DI296" i="1"/>
  <c r="DI295" i="1" s="1"/>
  <c r="DG296" i="1"/>
  <c r="DE296" i="1"/>
  <c r="DE295" i="1" s="1"/>
  <c r="DC296" i="1"/>
  <c r="DC295" i="1" s="1"/>
  <c r="DA296" i="1"/>
  <c r="DA295" i="1" s="1"/>
  <c r="CY296" i="1"/>
  <c r="CY295" i="1" s="1"/>
  <c r="CW296" i="1"/>
  <c r="CW295" i="1" s="1"/>
  <c r="CU296" i="1"/>
  <c r="CU295" i="1" s="1"/>
  <c r="CS296" i="1"/>
  <c r="CS295" i="1" s="1"/>
  <c r="CQ296" i="1"/>
  <c r="CQ295" i="1" s="1"/>
  <c r="CO296" i="1"/>
  <c r="CO295" i="1" s="1"/>
  <c r="CM296" i="1"/>
  <c r="CM295" i="1" s="1"/>
  <c r="CK296" i="1"/>
  <c r="CK295" i="1" s="1"/>
  <c r="CI296" i="1"/>
  <c r="CI295" i="1" s="1"/>
  <c r="CG296" i="1"/>
  <c r="CG295" i="1" s="1"/>
  <c r="CE296" i="1"/>
  <c r="CE295" i="1" s="1"/>
  <c r="CC296" i="1"/>
  <c r="CC295" i="1" s="1"/>
  <c r="CA296" i="1"/>
  <c r="BY296" i="1"/>
  <c r="BY295" i="1" s="1"/>
  <c r="BW296" i="1"/>
  <c r="BW295" i="1" s="1"/>
  <c r="BU296" i="1"/>
  <c r="BU295" i="1" s="1"/>
  <c r="BS296" i="1"/>
  <c r="BS295" i="1" s="1"/>
  <c r="BQ296" i="1"/>
  <c r="BQ295" i="1" s="1"/>
  <c r="BO296" i="1"/>
  <c r="BO295" i="1" s="1"/>
  <c r="BM296" i="1"/>
  <c r="BM295" i="1" s="1"/>
  <c r="BK296" i="1"/>
  <c r="BK295" i="1" s="1"/>
  <c r="BI296" i="1"/>
  <c r="BI295" i="1" s="1"/>
  <c r="BG296" i="1"/>
  <c r="BG295" i="1" s="1"/>
  <c r="BE296" i="1"/>
  <c r="BE295" i="1" s="1"/>
  <c r="BC296" i="1"/>
  <c r="BC295" i="1" s="1"/>
  <c r="BA296" i="1"/>
  <c r="BA295" i="1" s="1"/>
  <c r="AY296" i="1"/>
  <c r="AY295" i="1" s="1"/>
  <c r="AW296" i="1"/>
  <c r="AW295" i="1" s="1"/>
  <c r="AU296" i="1"/>
  <c r="AU295" i="1" s="1"/>
  <c r="AS296" i="1"/>
  <c r="AS295" i="1" s="1"/>
  <c r="AQ296" i="1"/>
  <c r="AQ295" i="1" s="1"/>
  <c r="AO296" i="1"/>
  <c r="AO295" i="1" s="1"/>
  <c r="AM296" i="1"/>
  <c r="AM295" i="1" s="1"/>
  <c r="AK296" i="1"/>
  <c r="AK295" i="1" s="1"/>
  <c r="AI296" i="1"/>
  <c r="AI295" i="1" s="1"/>
  <c r="AG296" i="1"/>
  <c r="AG295" i="1" s="1"/>
  <c r="AE296" i="1"/>
  <c r="AE295" i="1" s="1"/>
  <c r="AC296" i="1"/>
  <c r="AC295" i="1" s="1"/>
  <c r="AA296" i="1"/>
  <c r="AA295" i="1" s="1"/>
  <c r="Y296" i="1"/>
  <c r="Y295" i="1" s="1"/>
  <c r="W296" i="1"/>
  <c r="W295" i="1" s="1"/>
  <c r="U296" i="1"/>
  <c r="U295" i="1" s="1"/>
  <c r="S296" i="1"/>
  <c r="S295" i="1" s="1"/>
  <c r="Q296" i="1"/>
  <c r="Q295" i="1" s="1"/>
  <c r="O296" i="1"/>
  <c r="O295" i="1" s="1"/>
  <c r="M296" i="1"/>
  <c r="DH295" i="1"/>
  <c r="DG295" i="1"/>
  <c r="DF295" i="1"/>
  <c r="DD295" i="1"/>
  <c r="DB295" i="1"/>
  <c r="CZ295" i="1"/>
  <c r="CX295" i="1"/>
  <c r="CV295" i="1"/>
  <c r="CT295" i="1"/>
  <c r="CR295" i="1"/>
  <c r="CP295" i="1"/>
  <c r="CN295" i="1"/>
  <c r="CL295" i="1"/>
  <c r="CJ295" i="1"/>
  <c r="CH295" i="1"/>
  <c r="CF295" i="1"/>
  <c r="CD295" i="1"/>
  <c r="CB295" i="1"/>
  <c r="CA295" i="1"/>
  <c r="BZ295" i="1"/>
  <c r="BX295" i="1"/>
  <c r="BV295" i="1"/>
  <c r="BT295" i="1"/>
  <c r="BR295" i="1"/>
  <c r="BP295" i="1"/>
  <c r="BN295" i="1"/>
  <c r="BL295" i="1"/>
  <c r="BJ295" i="1"/>
  <c r="BH295" i="1"/>
  <c r="BF295" i="1"/>
  <c r="BD295" i="1"/>
  <c r="BB295" i="1"/>
  <c r="AZ295" i="1"/>
  <c r="AX295" i="1"/>
  <c r="AV295" i="1"/>
  <c r="AT295" i="1"/>
  <c r="AR295" i="1"/>
  <c r="AP295" i="1"/>
  <c r="AN295" i="1"/>
  <c r="AL295" i="1"/>
  <c r="AJ295" i="1"/>
  <c r="AH295" i="1"/>
  <c r="AF295" i="1"/>
  <c r="AD295" i="1"/>
  <c r="AB295" i="1"/>
  <c r="Z295" i="1"/>
  <c r="X295" i="1"/>
  <c r="V295" i="1"/>
  <c r="T295" i="1"/>
  <c r="R295" i="1"/>
  <c r="P295" i="1"/>
  <c r="N295" i="1"/>
  <c r="L295" i="1"/>
  <c r="DJ294" i="1"/>
  <c r="DI294" i="1"/>
  <c r="DG294" i="1"/>
  <c r="DE294" i="1"/>
  <c r="DC294" i="1"/>
  <c r="DA294" i="1"/>
  <c r="CY294" i="1"/>
  <c r="CW294" i="1"/>
  <c r="CU294" i="1"/>
  <c r="CS294" i="1"/>
  <c r="CQ294" i="1"/>
  <c r="CO294" i="1"/>
  <c r="CM294" i="1"/>
  <c r="CK294" i="1"/>
  <c r="CI294" i="1"/>
  <c r="CG294" i="1"/>
  <c r="CE294" i="1"/>
  <c r="CC294" i="1"/>
  <c r="CA294" i="1"/>
  <c r="BY294" i="1"/>
  <c r="BW294" i="1"/>
  <c r="BU294" i="1"/>
  <c r="BS294" i="1"/>
  <c r="BQ294" i="1"/>
  <c r="BO294" i="1"/>
  <c r="BM294" i="1"/>
  <c r="BK294" i="1"/>
  <c r="BI294" i="1"/>
  <c r="BG294" i="1"/>
  <c r="BE294" i="1"/>
  <c r="BC294" i="1"/>
  <c r="BA294" i="1"/>
  <c r="AY294" i="1"/>
  <c r="AW294" i="1"/>
  <c r="AU294" i="1"/>
  <c r="AS294" i="1"/>
  <c r="AQ294" i="1"/>
  <c r="AO294" i="1"/>
  <c r="AM294" i="1"/>
  <c r="AK294" i="1"/>
  <c r="AI294" i="1"/>
  <c r="AG294" i="1"/>
  <c r="AE294" i="1"/>
  <c r="AC294" i="1"/>
  <c r="AA294" i="1"/>
  <c r="Y294" i="1"/>
  <c r="W294" i="1"/>
  <c r="U294" i="1"/>
  <c r="S294" i="1"/>
  <c r="Q294" i="1"/>
  <c r="O294" i="1"/>
  <c r="M294" i="1"/>
  <c r="DJ293" i="1"/>
  <c r="DI293" i="1"/>
  <c r="DG293" i="1"/>
  <c r="DE293" i="1"/>
  <c r="DC293" i="1"/>
  <c r="DA293" i="1"/>
  <c r="CY293" i="1"/>
  <c r="CW293" i="1"/>
  <c r="CU293" i="1"/>
  <c r="CS293" i="1"/>
  <c r="CQ293" i="1"/>
  <c r="CO293" i="1"/>
  <c r="CM293" i="1"/>
  <c r="CK293" i="1"/>
  <c r="CI293" i="1"/>
  <c r="CG293" i="1"/>
  <c r="CE293" i="1"/>
  <c r="CC293" i="1"/>
  <c r="CA293" i="1"/>
  <c r="BY293" i="1"/>
  <c r="BW293" i="1"/>
  <c r="BU293" i="1"/>
  <c r="BS293" i="1"/>
  <c r="BQ293" i="1"/>
  <c r="BO293" i="1"/>
  <c r="BM293" i="1"/>
  <c r="BK293" i="1"/>
  <c r="BI293" i="1"/>
  <c r="BG293" i="1"/>
  <c r="BE293" i="1"/>
  <c r="BC293" i="1"/>
  <c r="BA293" i="1"/>
  <c r="AY293" i="1"/>
  <c r="AW293" i="1"/>
  <c r="AU293" i="1"/>
  <c r="AS293" i="1"/>
  <c r="AQ293" i="1"/>
  <c r="AO293" i="1"/>
  <c r="AM293" i="1"/>
  <c r="AK293" i="1"/>
  <c r="AI293" i="1"/>
  <c r="AG293" i="1"/>
  <c r="AE293" i="1"/>
  <c r="AC293" i="1"/>
  <c r="AA293" i="1"/>
  <c r="Y293" i="1"/>
  <c r="W293" i="1"/>
  <c r="U293" i="1"/>
  <c r="S293" i="1"/>
  <c r="Q293" i="1"/>
  <c r="O293" i="1"/>
  <c r="M293" i="1"/>
  <c r="DJ292" i="1"/>
  <c r="DI292" i="1"/>
  <c r="DG292" i="1"/>
  <c r="DE292" i="1"/>
  <c r="DC292" i="1"/>
  <c r="DA292" i="1"/>
  <c r="CY292" i="1"/>
  <c r="CW292" i="1"/>
  <c r="CU292" i="1"/>
  <c r="CS292" i="1"/>
  <c r="CQ292" i="1"/>
  <c r="CO292" i="1"/>
  <c r="CM292" i="1"/>
  <c r="CK292" i="1"/>
  <c r="CI292" i="1"/>
  <c r="CG292" i="1"/>
  <c r="CE292" i="1"/>
  <c r="CC292" i="1"/>
  <c r="CA292" i="1"/>
  <c r="BY292" i="1"/>
  <c r="BW292" i="1"/>
  <c r="BU292" i="1"/>
  <c r="BS292" i="1"/>
  <c r="BQ292" i="1"/>
  <c r="BO292" i="1"/>
  <c r="BM292" i="1"/>
  <c r="BK292" i="1"/>
  <c r="BI292" i="1"/>
  <c r="BG292" i="1"/>
  <c r="BE292" i="1"/>
  <c r="BC292" i="1"/>
  <c r="BA292" i="1"/>
  <c r="AY292" i="1"/>
  <c r="AW292" i="1"/>
  <c r="AU292" i="1"/>
  <c r="AS292" i="1"/>
  <c r="AQ292" i="1"/>
  <c r="AO292" i="1"/>
  <c r="AM292" i="1"/>
  <c r="AK292" i="1"/>
  <c r="AI292" i="1"/>
  <c r="AG292" i="1"/>
  <c r="AE292" i="1"/>
  <c r="AC292" i="1"/>
  <c r="AA292" i="1"/>
  <c r="Y292" i="1"/>
  <c r="W292" i="1"/>
  <c r="U292" i="1"/>
  <c r="S292" i="1"/>
  <c r="Q292" i="1"/>
  <c r="O292" i="1"/>
  <c r="M292" i="1"/>
  <c r="DJ291" i="1"/>
  <c r="DI291" i="1"/>
  <c r="DG291" i="1"/>
  <c r="DE291" i="1"/>
  <c r="DC291" i="1"/>
  <c r="DA291" i="1"/>
  <c r="CY291" i="1"/>
  <c r="CW291" i="1"/>
  <c r="CU291" i="1"/>
  <c r="CS291" i="1"/>
  <c r="CQ291" i="1"/>
  <c r="CO291" i="1"/>
  <c r="CM291" i="1"/>
  <c r="CK291" i="1"/>
  <c r="CI291" i="1"/>
  <c r="CG291" i="1"/>
  <c r="CE291" i="1"/>
  <c r="CC291" i="1"/>
  <c r="CA291" i="1"/>
  <c r="BY291" i="1"/>
  <c r="BW291" i="1"/>
  <c r="BU291" i="1"/>
  <c r="BS291" i="1"/>
  <c r="BQ291" i="1"/>
  <c r="BO291" i="1"/>
  <c r="BM291" i="1"/>
  <c r="BK291" i="1"/>
  <c r="BI291" i="1"/>
  <c r="BG291" i="1"/>
  <c r="BE291" i="1"/>
  <c r="BC291" i="1"/>
  <c r="BA291" i="1"/>
  <c r="AY291" i="1"/>
  <c r="AW291" i="1"/>
  <c r="AU291" i="1"/>
  <c r="AS291" i="1"/>
  <c r="AQ291" i="1"/>
  <c r="AO291" i="1"/>
  <c r="AM291" i="1"/>
  <c r="AK291" i="1"/>
  <c r="AI291" i="1"/>
  <c r="AG291" i="1"/>
  <c r="AE291" i="1"/>
  <c r="AC291" i="1"/>
  <c r="AA291" i="1"/>
  <c r="Y291" i="1"/>
  <c r="W291" i="1"/>
  <c r="U291" i="1"/>
  <c r="S291" i="1"/>
  <c r="Q291" i="1"/>
  <c r="O291" i="1"/>
  <c r="M291" i="1"/>
  <c r="DJ290" i="1"/>
  <c r="DI290" i="1"/>
  <c r="DG290" i="1"/>
  <c r="DE290" i="1"/>
  <c r="DC290" i="1"/>
  <c r="DA290" i="1"/>
  <c r="CY290" i="1"/>
  <c r="CW290" i="1"/>
  <c r="CU290" i="1"/>
  <c r="CS290" i="1"/>
  <c r="CQ290" i="1"/>
  <c r="CO290" i="1"/>
  <c r="CM290" i="1"/>
  <c r="CK290" i="1"/>
  <c r="CI290" i="1"/>
  <c r="CG290" i="1"/>
  <c r="CE290" i="1"/>
  <c r="CC290" i="1"/>
  <c r="CA290" i="1"/>
  <c r="BY290" i="1"/>
  <c r="BW290" i="1"/>
  <c r="BU290" i="1"/>
  <c r="BS290" i="1"/>
  <c r="BQ290" i="1"/>
  <c r="BO290" i="1"/>
  <c r="BM290" i="1"/>
  <c r="BK290" i="1"/>
  <c r="BI290" i="1"/>
  <c r="BG290" i="1"/>
  <c r="BE290" i="1"/>
  <c r="BC290" i="1"/>
  <c r="BA290" i="1"/>
  <c r="AY290" i="1"/>
  <c r="AW290" i="1"/>
  <c r="AU290" i="1"/>
  <c r="AS290" i="1"/>
  <c r="AQ290" i="1"/>
  <c r="AO290" i="1"/>
  <c r="AM290" i="1"/>
  <c r="AK290" i="1"/>
  <c r="AI290" i="1"/>
  <c r="AG290" i="1"/>
  <c r="AE290" i="1"/>
  <c r="AC290" i="1"/>
  <c r="AA290" i="1"/>
  <c r="Y290" i="1"/>
  <c r="W290" i="1"/>
  <c r="U290" i="1"/>
  <c r="S290" i="1"/>
  <c r="Q290" i="1"/>
  <c r="O290" i="1"/>
  <c r="M290" i="1"/>
  <c r="DJ289" i="1"/>
  <c r="DI289" i="1"/>
  <c r="DG289" i="1"/>
  <c r="DE289" i="1"/>
  <c r="DC289" i="1"/>
  <c r="DA289" i="1"/>
  <c r="CY289" i="1"/>
  <c r="CW289" i="1"/>
  <c r="CU289" i="1"/>
  <c r="CS289" i="1"/>
  <c r="CQ289" i="1"/>
  <c r="CO289" i="1"/>
  <c r="CM289" i="1"/>
  <c r="CK289" i="1"/>
  <c r="CI289" i="1"/>
  <c r="CG289" i="1"/>
  <c r="CE289" i="1"/>
  <c r="CC289" i="1"/>
  <c r="CA289" i="1"/>
  <c r="BY289" i="1"/>
  <c r="BW289" i="1"/>
  <c r="BU289" i="1"/>
  <c r="BS289" i="1"/>
  <c r="BQ289" i="1"/>
  <c r="BO289" i="1"/>
  <c r="BM289" i="1"/>
  <c r="BK289" i="1"/>
  <c r="BI289" i="1"/>
  <c r="BG289" i="1"/>
  <c r="BE289" i="1"/>
  <c r="BC289" i="1"/>
  <c r="BA289" i="1"/>
  <c r="AY289" i="1"/>
  <c r="AW289" i="1"/>
  <c r="AU289" i="1"/>
  <c r="AS289" i="1"/>
  <c r="AQ289" i="1"/>
  <c r="AO289" i="1"/>
  <c r="AM289" i="1"/>
  <c r="AK289" i="1"/>
  <c r="AI289" i="1"/>
  <c r="AG289" i="1"/>
  <c r="AE289" i="1"/>
  <c r="AC289" i="1"/>
  <c r="AA289" i="1"/>
  <c r="Y289" i="1"/>
  <c r="W289" i="1"/>
  <c r="U289" i="1"/>
  <c r="S289" i="1"/>
  <c r="Q289" i="1"/>
  <c r="O289" i="1"/>
  <c r="M289" i="1"/>
  <c r="DJ288" i="1"/>
  <c r="DI288" i="1"/>
  <c r="DG288" i="1"/>
  <c r="DE288" i="1"/>
  <c r="DC288" i="1"/>
  <c r="DA288" i="1"/>
  <c r="CY288" i="1"/>
  <c r="CW288" i="1"/>
  <c r="CU288" i="1"/>
  <c r="CS288" i="1"/>
  <c r="CQ288" i="1"/>
  <c r="CO288" i="1"/>
  <c r="CM288" i="1"/>
  <c r="CK288" i="1"/>
  <c r="CI288" i="1"/>
  <c r="CG288" i="1"/>
  <c r="CE288" i="1"/>
  <c r="CC288" i="1"/>
  <c r="CA288" i="1"/>
  <c r="BY288" i="1"/>
  <c r="BW288" i="1"/>
  <c r="BU288" i="1"/>
  <c r="BS288" i="1"/>
  <c r="BQ288" i="1"/>
  <c r="BO288" i="1"/>
  <c r="BM288" i="1"/>
  <c r="BK288" i="1"/>
  <c r="BI288" i="1"/>
  <c r="BG288" i="1"/>
  <c r="BE288" i="1"/>
  <c r="BC288" i="1"/>
  <c r="BA288" i="1"/>
  <c r="AY288" i="1"/>
  <c r="AW288" i="1"/>
  <c r="AU288" i="1"/>
  <c r="AS288" i="1"/>
  <c r="AQ288" i="1"/>
  <c r="AO288" i="1"/>
  <c r="AM288" i="1"/>
  <c r="AK288" i="1"/>
  <c r="AI288" i="1"/>
  <c r="AG288" i="1"/>
  <c r="AE288" i="1"/>
  <c r="AC288" i="1"/>
  <c r="AA288" i="1"/>
  <c r="Y288" i="1"/>
  <c r="W288" i="1"/>
  <c r="U288" i="1"/>
  <c r="S288" i="1"/>
  <c r="Q288" i="1"/>
  <c r="O288" i="1"/>
  <c r="M288" i="1"/>
  <c r="DJ287" i="1"/>
  <c r="DI287" i="1"/>
  <c r="DG287" i="1"/>
  <c r="DE287" i="1"/>
  <c r="DC287" i="1"/>
  <c r="DA287" i="1"/>
  <c r="CY287" i="1"/>
  <c r="CW287" i="1"/>
  <c r="CU287" i="1"/>
  <c r="CS287" i="1"/>
  <c r="CQ287" i="1"/>
  <c r="CO287" i="1"/>
  <c r="CM287" i="1"/>
  <c r="CK287" i="1"/>
  <c r="CI287" i="1"/>
  <c r="CG287" i="1"/>
  <c r="CE287" i="1"/>
  <c r="CC287" i="1"/>
  <c r="CA287" i="1"/>
  <c r="BY287" i="1"/>
  <c r="BW287" i="1"/>
  <c r="BU287" i="1"/>
  <c r="BS287" i="1"/>
  <c r="BQ287" i="1"/>
  <c r="BO287" i="1"/>
  <c r="BM287" i="1"/>
  <c r="BK287" i="1"/>
  <c r="BI287" i="1"/>
  <c r="BG287" i="1"/>
  <c r="BE287" i="1"/>
  <c r="BC287" i="1"/>
  <c r="BA287" i="1"/>
  <c r="AY287" i="1"/>
  <c r="AW287" i="1"/>
  <c r="AU287" i="1"/>
  <c r="AS287" i="1"/>
  <c r="AQ287" i="1"/>
  <c r="AO287" i="1"/>
  <c r="AM287" i="1"/>
  <c r="AK287" i="1"/>
  <c r="AI287" i="1"/>
  <c r="AG287" i="1"/>
  <c r="AE287" i="1"/>
  <c r="AC287" i="1"/>
  <c r="AA287" i="1"/>
  <c r="Y287" i="1"/>
  <c r="W287" i="1"/>
  <c r="U287" i="1"/>
  <c r="S287" i="1"/>
  <c r="Q287" i="1"/>
  <c r="O287" i="1"/>
  <c r="M287" i="1"/>
  <c r="DJ286" i="1"/>
  <c r="DI286" i="1"/>
  <c r="DG286" i="1"/>
  <c r="DE286" i="1"/>
  <c r="DC286" i="1"/>
  <c r="DA286" i="1"/>
  <c r="CY286" i="1"/>
  <c r="CW286" i="1"/>
  <c r="CU286" i="1"/>
  <c r="CS286" i="1"/>
  <c r="CQ286" i="1"/>
  <c r="CO286" i="1"/>
  <c r="CM286" i="1"/>
  <c r="CK286" i="1"/>
  <c r="CI286" i="1"/>
  <c r="CG286" i="1"/>
  <c r="CE286" i="1"/>
  <c r="CC286" i="1"/>
  <c r="CA286" i="1"/>
  <c r="BY286" i="1"/>
  <c r="BW286" i="1"/>
  <c r="BU286" i="1"/>
  <c r="BS286" i="1"/>
  <c r="BQ286" i="1"/>
  <c r="BO286" i="1"/>
  <c r="BM286" i="1"/>
  <c r="BK286" i="1"/>
  <c r="BI286" i="1"/>
  <c r="BG286" i="1"/>
  <c r="BE286" i="1"/>
  <c r="BC286" i="1"/>
  <c r="BA286" i="1"/>
  <c r="AY286" i="1"/>
  <c r="AW286" i="1"/>
  <c r="AU286" i="1"/>
  <c r="AS286" i="1"/>
  <c r="AQ286" i="1"/>
  <c r="AO286" i="1"/>
  <c r="AM286" i="1"/>
  <c r="AK286" i="1"/>
  <c r="AI286" i="1"/>
  <c r="AG286" i="1"/>
  <c r="AE286" i="1"/>
  <c r="AC286" i="1"/>
  <c r="AA286" i="1"/>
  <c r="Y286" i="1"/>
  <c r="W286" i="1"/>
  <c r="U286" i="1"/>
  <c r="S286" i="1"/>
  <c r="Q286" i="1"/>
  <c r="O286" i="1"/>
  <c r="M286" i="1"/>
  <c r="DJ285" i="1"/>
  <c r="DI285" i="1"/>
  <c r="DG285" i="1"/>
  <c r="DE285" i="1"/>
  <c r="DC285" i="1"/>
  <c r="DA285" i="1"/>
  <c r="CY285" i="1"/>
  <c r="CW285" i="1"/>
  <c r="CU285" i="1"/>
  <c r="CS285" i="1"/>
  <c r="CQ285" i="1"/>
  <c r="CO285" i="1"/>
  <c r="CM285" i="1"/>
  <c r="CK285" i="1"/>
  <c r="CI285" i="1"/>
  <c r="CG285" i="1"/>
  <c r="CE285" i="1"/>
  <c r="CC285" i="1"/>
  <c r="CA285" i="1"/>
  <c r="BY285" i="1"/>
  <c r="BW285" i="1"/>
  <c r="BU285" i="1"/>
  <c r="BS285" i="1"/>
  <c r="BQ285" i="1"/>
  <c r="BO285" i="1"/>
  <c r="BM285" i="1"/>
  <c r="BK285" i="1"/>
  <c r="BI285" i="1"/>
  <c r="BG285" i="1"/>
  <c r="BE285" i="1"/>
  <c r="BC285" i="1"/>
  <c r="BA285" i="1"/>
  <c r="AY285" i="1"/>
  <c r="AW285" i="1"/>
  <c r="AU285" i="1"/>
  <c r="AS285" i="1"/>
  <c r="AQ285" i="1"/>
  <c r="AO285" i="1"/>
  <c r="AM285" i="1"/>
  <c r="AK285" i="1"/>
  <c r="AI285" i="1"/>
  <c r="AG285" i="1"/>
  <c r="AE285" i="1"/>
  <c r="AC285" i="1"/>
  <c r="AA285" i="1"/>
  <c r="Y285" i="1"/>
  <c r="W285" i="1"/>
  <c r="U285" i="1"/>
  <c r="S285" i="1"/>
  <c r="Q285" i="1"/>
  <c r="O285" i="1"/>
  <c r="M285" i="1"/>
  <c r="DJ284" i="1"/>
  <c r="DI284" i="1"/>
  <c r="DG284" i="1"/>
  <c r="DE284" i="1"/>
  <c r="DC284" i="1"/>
  <c r="DA284" i="1"/>
  <c r="CY284" i="1"/>
  <c r="CW284" i="1"/>
  <c r="CU284" i="1"/>
  <c r="CS284" i="1"/>
  <c r="CQ284" i="1"/>
  <c r="CO284" i="1"/>
  <c r="CM284" i="1"/>
  <c r="CK284" i="1"/>
  <c r="CI284" i="1"/>
  <c r="CG284" i="1"/>
  <c r="CE284" i="1"/>
  <c r="CC284" i="1"/>
  <c r="CA284" i="1"/>
  <c r="BY284" i="1"/>
  <c r="BW284" i="1"/>
  <c r="BU284" i="1"/>
  <c r="BS284" i="1"/>
  <c r="BQ284" i="1"/>
  <c r="BO284" i="1"/>
  <c r="BM284" i="1"/>
  <c r="BK284" i="1"/>
  <c r="BI284" i="1"/>
  <c r="BG284" i="1"/>
  <c r="BE284" i="1"/>
  <c r="BC284" i="1"/>
  <c r="BA284" i="1"/>
  <c r="AY284" i="1"/>
  <c r="AW284" i="1"/>
  <c r="AU284" i="1"/>
  <c r="AS284" i="1"/>
  <c r="AQ284" i="1"/>
  <c r="AO284" i="1"/>
  <c r="AM284" i="1"/>
  <c r="AK284" i="1"/>
  <c r="AI284" i="1"/>
  <c r="AG284" i="1"/>
  <c r="AE284" i="1"/>
  <c r="AC284" i="1"/>
  <c r="AA284" i="1"/>
  <c r="Y284" i="1"/>
  <c r="W284" i="1"/>
  <c r="U284" i="1"/>
  <c r="S284" i="1"/>
  <c r="Q284" i="1"/>
  <c r="O284" i="1"/>
  <c r="M284" i="1"/>
  <c r="DJ283" i="1"/>
  <c r="DI283" i="1"/>
  <c r="DG283" i="1"/>
  <c r="DE283" i="1"/>
  <c r="DC283" i="1"/>
  <c r="DA283" i="1"/>
  <c r="CY283" i="1"/>
  <c r="CW283" i="1"/>
  <c r="CU283" i="1"/>
  <c r="CS283" i="1"/>
  <c r="CQ283" i="1"/>
  <c r="CO283" i="1"/>
  <c r="CM283" i="1"/>
  <c r="CK283" i="1"/>
  <c r="CI283" i="1"/>
  <c r="CG283" i="1"/>
  <c r="CE283" i="1"/>
  <c r="CC283" i="1"/>
  <c r="CA283" i="1"/>
  <c r="BY283" i="1"/>
  <c r="BW283" i="1"/>
  <c r="BU283" i="1"/>
  <c r="BS283" i="1"/>
  <c r="BQ283" i="1"/>
  <c r="BO283" i="1"/>
  <c r="BM283" i="1"/>
  <c r="BK283" i="1"/>
  <c r="BI283" i="1"/>
  <c r="BG283" i="1"/>
  <c r="BE283" i="1"/>
  <c r="BC283" i="1"/>
  <c r="BA283" i="1"/>
  <c r="AY283" i="1"/>
  <c r="AW283" i="1"/>
  <c r="AU283" i="1"/>
  <c r="AS283" i="1"/>
  <c r="AQ283" i="1"/>
  <c r="AO283" i="1"/>
  <c r="AM283" i="1"/>
  <c r="AK283" i="1"/>
  <c r="AI283" i="1"/>
  <c r="AG283" i="1"/>
  <c r="AE283" i="1"/>
  <c r="AC283" i="1"/>
  <c r="AA283" i="1"/>
  <c r="Y283" i="1"/>
  <c r="W283" i="1"/>
  <c r="U283" i="1"/>
  <c r="S283" i="1"/>
  <c r="Q283" i="1"/>
  <c r="O283" i="1"/>
  <c r="M283" i="1"/>
  <c r="DJ282" i="1"/>
  <c r="DI282" i="1"/>
  <c r="DG282" i="1"/>
  <c r="DG281" i="1" s="1"/>
  <c r="DE282" i="1"/>
  <c r="DC282" i="1"/>
  <c r="DA282" i="1"/>
  <c r="CY282" i="1"/>
  <c r="CY281" i="1" s="1"/>
  <c r="CW282" i="1"/>
  <c r="CU282" i="1"/>
  <c r="CS282" i="1"/>
  <c r="CQ282" i="1"/>
  <c r="CQ281" i="1" s="1"/>
  <c r="CO282" i="1"/>
  <c r="CM282" i="1"/>
  <c r="CK282" i="1"/>
  <c r="CI282" i="1"/>
  <c r="CI281" i="1" s="1"/>
  <c r="CG282" i="1"/>
  <c r="CE282" i="1"/>
  <c r="CC282" i="1"/>
  <c r="CA282" i="1"/>
  <c r="CA281" i="1" s="1"/>
  <c r="BY282" i="1"/>
  <c r="BW282" i="1"/>
  <c r="BU282" i="1"/>
  <c r="BS282" i="1"/>
  <c r="BS281" i="1" s="1"/>
  <c r="BQ282" i="1"/>
  <c r="BO282" i="1"/>
  <c r="BM282" i="1"/>
  <c r="BK282" i="1"/>
  <c r="BK281" i="1" s="1"/>
  <c r="BI282" i="1"/>
  <c r="BG282" i="1"/>
  <c r="BE282" i="1"/>
  <c r="BC282" i="1"/>
  <c r="BC281" i="1" s="1"/>
  <c r="BA282" i="1"/>
  <c r="AY282" i="1"/>
  <c r="AW282" i="1"/>
  <c r="AU282" i="1"/>
  <c r="AU281" i="1" s="1"/>
  <c r="AS282" i="1"/>
  <c r="AQ282" i="1"/>
  <c r="AO282" i="1"/>
  <c r="AM282" i="1"/>
  <c r="AM281" i="1" s="1"/>
  <c r="AK282" i="1"/>
  <c r="AI282" i="1"/>
  <c r="AG282" i="1"/>
  <c r="AE282" i="1"/>
  <c r="AE281" i="1" s="1"/>
  <c r="AC282" i="1"/>
  <c r="AA282" i="1"/>
  <c r="Y282" i="1"/>
  <c r="W282" i="1"/>
  <c r="W281" i="1" s="1"/>
  <c r="U282" i="1"/>
  <c r="S282" i="1"/>
  <c r="Q282" i="1"/>
  <c r="O282" i="1"/>
  <c r="O281" i="1" s="1"/>
  <c r="M282" i="1"/>
  <c r="DH281" i="1"/>
  <c r="DF281" i="1"/>
  <c r="DD281" i="1"/>
  <c r="DB281" i="1"/>
  <c r="CZ281" i="1"/>
  <c r="CX281" i="1"/>
  <c r="CV281" i="1"/>
  <c r="CT281" i="1"/>
  <c r="CR281" i="1"/>
  <c r="CP281" i="1"/>
  <c r="CN281" i="1"/>
  <c r="CL281" i="1"/>
  <c r="CJ281" i="1"/>
  <c r="CH281" i="1"/>
  <c r="CF281" i="1"/>
  <c r="CD281" i="1"/>
  <c r="CB281" i="1"/>
  <c r="BZ281" i="1"/>
  <c r="BX281" i="1"/>
  <c r="BV281" i="1"/>
  <c r="BT281" i="1"/>
  <c r="BR281" i="1"/>
  <c r="BP281" i="1"/>
  <c r="BN281" i="1"/>
  <c r="BL281" i="1"/>
  <c r="BJ281" i="1"/>
  <c r="BH281" i="1"/>
  <c r="BF281" i="1"/>
  <c r="BD281" i="1"/>
  <c r="BB281" i="1"/>
  <c r="AZ281" i="1"/>
  <c r="AX281" i="1"/>
  <c r="AV281" i="1"/>
  <c r="AT281" i="1"/>
  <c r="AR281" i="1"/>
  <c r="AP281" i="1"/>
  <c r="AN281" i="1"/>
  <c r="AL281" i="1"/>
  <c r="AJ281" i="1"/>
  <c r="AH281" i="1"/>
  <c r="AF281" i="1"/>
  <c r="AD281" i="1"/>
  <c r="AB281" i="1"/>
  <c r="Z281" i="1"/>
  <c r="X281" i="1"/>
  <c r="V281" i="1"/>
  <c r="T281" i="1"/>
  <c r="R281" i="1"/>
  <c r="P281" i="1"/>
  <c r="N281" i="1"/>
  <c r="L281" i="1"/>
  <c r="DJ280" i="1"/>
  <c r="DI280" i="1"/>
  <c r="DG280" i="1"/>
  <c r="DE280" i="1"/>
  <c r="DC280" i="1"/>
  <c r="DA280" i="1"/>
  <c r="CY280" i="1"/>
  <c r="CW280" i="1"/>
  <c r="CU280" i="1"/>
  <c r="CS280" i="1"/>
  <c r="CQ280" i="1"/>
  <c r="CO280" i="1"/>
  <c r="CM280" i="1"/>
  <c r="CK280" i="1"/>
  <c r="CI280" i="1"/>
  <c r="CG280" i="1"/>
  <c r="CE280" i="1"/>
  <c r="CC280" i="1"/>
  <c r="CA280" i="1"/>
  <c r="BY280" i="1"/>
  <c r="BW280" i="1"/>
  <c r="BU280" i="1"/>
  <c r="BS280" i="1"/>
  <c r="BQ280" i="1"/>
  <c r="BO280" i="1"/>
  <c r="BM280" i="1"/>
  <c r="BK280" i="1"/>
  <c r="BI280" i="1"/>
  <c r="BG280" i="1"/>
  <c r="BE280" i="1"/>
  <c r="BC280" i="1"/>
  <c r="BA280" i="1"/>
  <c r="AY280" i="1"/>
  <c r="AW280" i="1"/>
  <c r="AU280" i="1"/>
  <c r="AS280" i="1"/>
  <c r="AQ280" i="1"/>
  <c r="AO280" i="1"/>
  <c r="AM280" i="1"/>
  <c r="AK280" i="1"/>
  <c r="AI280" i="1"/>
  <c r="AG280" i="1"/>
  <c r="AE280" i="1"/>
  <c r="AC280" i="1"/>
  <c r="AA280" i="1"/>
  <c r="Y280" i="1"/>
  <c r="W280" i="1"/>
  <c r="U280" i="1"/>
  <c r="S280" i="1"/>
  <c r="Q280" i="1"/>
  <c r="O280" i="1"/>
  <c r="M280" i="1"/>
  <c r="DJ279" i="1"/>
  <c r="DI279" i="1"/>
  <c r="DG279" i="1"/>
  <c r="DE279" i="1"/>
  <c r="DC279" i="1"/>
  <c r="DA279" i="1"/>
  <c r="CY279" i="1"/>
  <c r="CW279" i="1"/>
  <c r="CU279" i="1"/>
  <c r="CS279" i="1"/>
  <c r="CQ279" i="1"/>
  <c r="CO279" i="1"/>
  <c r="CM279" i="1"/>
  <c r="CK279" i="1"/>
  <c r="CI279" i="1"/>
  <c r="CG279" i="1"/>
  <c r="CE279" i="1"/>
  <c r="CC279" i="1"/>
  <c r="CA279" i="1"/>
  <c r="BY279" i="1"/>
  <c r="BW279" i="1"/>
  <c r="BU279" i="1"/>
  <c r="BS279" i="1"/>
  <c r="BQ279" i="1"/>
  <c r="BO279" i="1"/>
  <c r="BM279" i="1"/>
  <c r="BK279" i="1"/>
  <c r="BI279" i="1"/>
  <c r="BG279" i="1"/>
  <c r="BE279" i="1"/>
  <c r="BC279" i="1"/>
  <c r="BA279" i="1"/>
  <c r="AY279" i="1"/>
  <c r="AW279" i="1"/>
  <c r="AU279" i="1"/>
  <c r="AS279" i="1"/>
  <c r="AQ279" i="1"/>
  <c r="AO279" i="1"/>
  <c r="AM279" i="1"/>
  <c r="AK279" i="1"/>
  <c r="AI279" i="1"/>
  <c r="AG279" i="1"/>
  <c r="AE279" i="1"/>
  <c r="AC279" i="1"/>
  <c r="AA279" i="1"/>
  <c r="Y279" i="1"/>
  <c r="W279" i="1"/>
  <c r="U279" i="1"/>
  <c r="S279" i="1"/>
  <c r="Q279" i="1"/>
  <c r="O279" i="1"/>
  <c r="M279" i="1"/>
  <c r="DJ278" i="1"/>
  <c r="DI278" i="1"/>
  <c r="DG278" i="1"/>
  <c r="DE278" i="1"/>
  <c r="DC278" i="1"/>
  <c r="DA278" i="1"/>
  <c r="CY278" i="1"/>
  <c r="CW278" i="1"/>
  <c r="CU278" i="1"/>
  <c r="CS278" i="1"/>
  <c r="CQ278" i="1"/>
  <c r="CO278" i="1"/>
  <c r="CM278" i="1"/>
  <c r="CK278" i="1"/>
  <c r="CI278" i="1"/>
  <c r="CG278" i="1"/>
  <c r="CE278" i="1"/>
  <c r="CC278" i="1"/>
  <c r="CA278" i="1"/>
  <c r="BY278" i="1"/>
  <c r="BW278" i="1"/>
  <c r="BU278" i="1"/>
  <c r="BS278" i="1"/>
  <c r="BQ278" i="1"/>
  <c r="BO278" i="1"/>
  <c r="BM278" i="1"/>
  <c r="BK278" i="1"/>
  <c r="BI278" i="1"/>
  <c r="BG278" i="1"/>
  <c r="BE278" i="1"/>
  <c r="BC278" i="1"/>
  <c r="BA278" i="1"/>
  <c r="AY278" i="1"/>
  <c r="AW278" i="1"/>
  <c r="AU278" i="1"/>
  <c r="AS278" i="1"/>
  <c r="AQ278" i="1"/>
  <c r="AO278" i="1"/>
  <c r="AM278" i="1"/>
  <c r="AK278" i="1"/>
  <c r="AI278" i="1"/>
  <c r="AG278" i="1"/>
  <c r="AE278" i="1"/>
  <c r="AC278" i="1"/>
  <c r="AA278" i="1"/>
  <c r="Y278" i="1"/>
  <c r="W278" i="1"/>
  <c r="U278" i="1"/>
  <c r="S278" i="1"/>
  <c r="Q278" i="1"/>
  <c r="O278" i="1"/>
  <c r="M278" i="1"/>
  <c r="DJ277" i="1"/>
  <c r="DI277" i="1"/>
  <c r="DG277" i="1"/>
  <c r="DE277" i="1"/>
  <c r="DC277" i="1"/>
  <c r="DA277" i="1"/>
  <c r="CY277" i="1"/>
  <c r="CW277" i="1"/>
  <c r="CU277" i="1"/>
  <c r="CS277" i="1"/>
  <c r="CQ277" i="1"/>
  <c r="CO277" i="1"/>
  <c r="CM277" i="1"/>
  <c r="CK277" i="1"/>
  <c r="CI277" i="1"/>
  <c r="CG277" i="1"/>
  <c r="CE277" i="1"/>
  <c r="CC277" i="1"/>
  <c r="CA277" i="1"/>
  <c r="BY277" i="1"/>
  <c r="BW277" i="1"/>
  <c r="BU277" i="1"/>
  <c r="BS277" i="1"/>
  <c r="BQ277" i="1"/>
  <c r="BO277" i="1"/>
  <c r="BM277" i="1"/>
  <c r="BK277" i="1"/>
  <c r="BI277" i="1"/>
  <c r="BG277" i="1"/>
  <c r="BE277" i="1"/>
  <c r="BC277" i="1"/>
  <c r="BA277" i="1"/>
  <c r="AY277" i="1"/>
  <c r="AW277" i="1"/>
  <c r="AU277" i="1"/>
  <c r="AS277" i="1"/>
  <c r="AQ277" i="1"/>
  <c r="AO277" i="1"/>
  <c r="AM277" i="1"/>
  <c r="AK277" i="1"/>
  <c r="AI277" i="1"/>
  <c r="AG277" i="1"/>
  <c r="AE277" i="1"/>
  <c r="AC277" i="1"/>
  <c r="AA277" i="1"/>
  <c r="Y277" i="1"/>
  <c r="W277" i="1"/>
  <c r="U277" i="1"/>
  <c r="S277" i="1"/>
  <c r="Q277" i="1"/>
  <c r="O277" i="1"/>
  <c r="M277" i="1"/>
  <c r="DJ276" i="1"/>
  <c r="DI276" i="1"/>
  <c r="DG276" i="1"/>
  <c r="DE276" i="1"/>
  <c r="DC276" i="1"/>
  <c r="DC275" i="1" s="1"/>
  <c r="DA276" i="1"/>
  <c r="CY276" i="1"/>
  <c r="CY275" i="1" s="1"/>
  <c r="CW276" i="1"/>
  <c r="CU276" i="1"/>
  <c r="CU275" i="1" s="1"/>
  <c r="CS276" i="1"/>
  <c r="CQ276" i="1"/>
  <c r="CO276" i="1"/>
  <c r="CM276" i="1"/>
  <c r="CK276" i="1"/>
  <c r="CI276" i="1"/>
  <c r="CI275" i="1" s="1"/>
  <c r="CG276" i="1"/>
  <c r="CE276" i="1"/>
  <c r="CC276" i="1"/>
  <c r="CA276" i="1"/>
  <c r="BY276" i="1"/>
  <c r="BW276" i="1"/>
  <c r="BW275" i="1" s="1"/>
  <c r="BU276" i="1"/>
  <c r="BS276" i="1"/>
  <c r="BS275" i="1" s="1"/>
  <c r="BQ276" i="1"/>
  <c r="BO276" i="1"/>
  <c r="BM276" i="1"/>
  <c r="BK276" i="1"/>
  <c r="BI276" i="1"/>
  <c r="BG276" i="1"/>
  <c r="BE276" i="1"/>
  <c r="BC276" i="1"/>
  <c r="BC275" i="1" s="1"/>
  <c r="BA276" i="1"/>
  <c r="AY276" i="1"/>
  <c r="AW276" i="1"/>
  <c r="AU276" i="1"/>
  <c r="AS276" i="1"/>
  <c r="AQ276" i="1"/>
  <c r="AQ275" i="1" s="1"/>
  <c r="AO276" i="1"/>
  <c r="AM276" i="1"/>
  <c r="AM275" i="1" s="1"/>
  <c r="AK276" i="1"/>
  <c r="AI276" i="1"/>
  <c r="AG276" i="1"/>
  <c r="AE276" i="1"/>
  <c r="AC276" i="1"/>
  <c r="AA276" i="1"/>
  <c r="Y276" i="1"/>
  <c r="W276" i="1"/>
  <c r="W275" i="1" s="1"/>
  <c r="U276" i="1"/>
  <c r="S276" i="1"/>
  <c r="S275" i="1" s="1"/>
  <c r="Q276" i="1"/>
  <c r="O276" i="1"/>
  <c r="M276" i="1"/>
  <c r="DJ275" i="1"/>
  <c r="DH275" i="1"/>
  <c r="DG275" i="1"/>
  <c r="DF275" i="1"/>
  <c r="DD275" i="1"/>
  <c r="DB275" i="1"/>
  <c r="CZ275" i="1"/>
  <c r="CX275" i="1"/>
  <c r="CV275" i="1"/>
  <c r="CT275" i="1"/>
  <c r="CR275" i="1"/>
  <c r="CP275" i="1"/>
  <c r="CN275" i="1"/>
  <c r="CM275" i="1"/>
  <c r="CL275" i="1"/>
  <c r="CJ275" i="1"/>
  <c r="CH275" i="1"/>
  <c r="CF275" i="1"/>
  <c r="CE275" i="1"/>
  <c r="CD275" i="1"/>
  <c r="CB275" i="1"/>
  <c r="BZ275" i="1"/>
  <c r="BX275" i="1"/>
  <c r="BV275" i="1"/>
  <c r="BT275" i="1"/>
  <c r="BR275" i="1"/>
  <c r="BP275" i="1"/>
  <c r="BO275" i="1"/>
  <c r="BN275" i="1"/>
  <c r="BL275" i="1"/>
  <c r="BJ275" i="1"/>
  <c r="BH275" i="1"/>
  <c r="BG275" i="1"/>
  <c r="BF275" i="1"/>
  <c r="BD275" i="1"/>
  <c r="BB275" i="1"/>
  <c r="AZ275" i="1"/>
  <c r="AY275" i="1"/>
  <c r="AX275" i="1"/>
  <c r="AV275" i="1"/>
  <c r="AT275" i="1"/>
  <c r="AR275" i="1"/>
  <c r="AP275" i="1"/>
  <c r="AN275" i="1"/>
  <c r="AL275" i="1"/>
  <c r="AJ275" i="1"/>
  <c r="AI275" i="1"/>
  <c r="AH275" i="1"/>
  <c r="AF275" i="1"/>
  <c r="AD275" i="1"/>
  <c r="AB275" i="1"/>
  <c r="AA275" i="1"/>
  <c r="Z275" i="1"/>
  <c r="X275" i="1"/>
  <c r="V275" i="1"/>
  <c r="T275" i="1"/>
  <c r="R275" i="1"/>
  <c r="P275" i="1"/>
  <c r="N275" i="1"/>
  <c r="L275" i="1"/>
  <c r="DI274" i="1"/>
  <c r="DG274" i="1"/>
  <c r="DE274" i="1"/>
  <c r="DC274" i="1"/>
  <c r="DA274" i="1"/>
  <c r="CY274" i="1"/>
  <c r="CW274" i="1"/>
  <c r="CU274" i="1"/>
  <c r="CS274" i="1"/>
  <c r="CQ274" i="1"/>
  <c r="CO274" i="1"/>
  <c r="CM274" i="1"/>
  <c r="CK274" i="1"/>
  <c r="CI274" i="1"/>
  <c r="CG274" i="1"/>
  <c r="CE274" i="1"/>
  <c r="CC274" i="1"/>
  <c r="CA274" i="1"/>
  <c r="BY274" i="1"/>
  <c r="BW274" i="1"/>
  <c r="BU274" i="1"/>
  <c r="BS274" i="1"/>
  <c r="BQ274" i="1"/>
  <c r="BO274" i="1"/>
  <c r="BM274" i="1"/>
  <c r="BK274" i="1"/>
  <c r="BI274" i="1"/>
  <c r="BG274" i="1"/>
  <c r="BE274" i="1"/>
  <c r="BC274" i="1"/>
  <c r="BA274" i="1"/>
  <c r="AY274" i="1"/>
  <c r="AW274" i="1"/>
  <c r="AU274" i="1"/>
  <c r="AS274" i="1"/>
  <c r="AQ274" i="1"/>
  <c r="AO274" i="1"/>
  <c r="AM274" i="1"/>
  <c r="AK274" i="1"/>
  <c r="AI274" i="1"/>
  <c r="AG274" i="1"/>
  <c r="AE274" i="1"/>
  <c r="AC274" i="1"/>
  <c r="AA274" i="1"/>
  <c r="Y274" i="1"/>
  <c r="W274" i="1"/>
  <c r="U274" i="1"/>
  <c r="S274" i="1"/>
  <c r="Q274" i="1"/>
  <c r="O274" i="1"/>
  <c r="L274" i="1"/>
  <c r="M274" i="1" s="1"/>
  <c r="DJ273" i="1"/>
  <c r="DI273" i="1"/>
  <c r="DG273" i="1"/>
  <c r="DE273" i="1"/>
  <c r="DC273" i="1"/>
  <c r="DA273" i="1"/>
  <c r="CY273" i="1"/>
  <c r="CW273" i="1"/>
  <c r="CU273" i="1"/>
  <c r="CS273" i="1"/>
  <c r="CQ273" i="1"/>
  <c r="CO273" i="1"/>
  <c r="CM273" i="1"/>
  <c r="CK273" i="1"/>
  <c r="CI273" i="1"/>
  <c r="CG273" i="1"/>
  <c r="CE273" i="1"/>
  <c r="CC273" i="1"/>
  <c r="CA273" i="1"/>
  <c r="BY273" i="1"/>
  <c r="BW273" i="1"/>
  <c r="BU273" i="1"/>
  <c r="BS273" i="1"/>
  <c r="BQ273" i="1"/>
  <c r="BO273" i="1"/>
  <c r="BM273" i="1"/>
  <c r="BK273" i="1"/>
  <c r="BI273" i="1"/>
  <c r="BG273" i="1"/>
  <c r="BE273" i="1"/>
  <c r="BC273" i="1"/>
  <c r="BA273" i="1"/>
  <c r="AY273" i="1"/>
  <c r="AW273" i="1"/>
  <c r="AU273" i="1"/>
  <c r="AS273" i="1"/>
  <c r="AQ273" i="1"/>
  <c r="AO273" i="1"/>
  <c r="AM273" i="1"/>
  <c r="AK273" i="1"/>
  <c r="AI273" i="1"/>
  <c r="AG273" i="1"/>
  <c r="AE273" i="1"/>
  <c r="AC273" i="1"/>
  <c r="AA273" i="1"/>
  <c r="Y273" i="1"/>
  <c r="W273" i="1"/>
  <c r="U273" i="1"/>
  <c r="S273" i="1"/>
  <c r="Q273" i="1"/>
  <c r="O273" i="1"/>
  <c r="M273" i="1"/>
  <c r="DJ272" i="1"/>
  <c r="DI272" i="1"/>
  <c r="DG272" i="1"/>
  <c r="DE272" i="1"/>
  <c r="DC272" i="1"/>
  <c r="DA272" i="1"/>
  <c r="CY272" i="1"/>
  <c r="CW272" i="1"/>
  <c r="CU272" i="1"/>
  <c r="CS272" i="1"/>
  <c r="CQ272" i="1"/>
  <c r="CO272" i="1"/>
  <c r="CM272" i="1"/>
  <c r="CK272" i="1"/>
  <c r="CI272" i="1"/>
  <c r="CG272" i="1"/>
  <c r="CE272" i="1"/>
  <c r="CC272" i="1"/>
  <c r="CA272" i="1"/>
  <c r="BY272" i="1"/>
  <c r="BW272" i="1"/>
  <c r="BU272" i="1"/>
  <c r="BS272" i="1"/>
  <c r="BQ272" i="1"/>
  <c r="BO272" i="1"/>
  <c r="BM272" i="1"/>
  <c r="BK272" i="1"/>
  <c r="BI272" i="1"/>
  <c r="BG272" i="1"/>
  <c r="BE272" i="1"/>
  <c r="BC272" i="1"/>
  <c r="BA272" i="1"/>
  <c r="AY272" i="1"/>
  <c r="AW272" i="1"/>
  <c r="AU272" i="1"/>
  <c r="AS272" i="1"/>
  <c r="AQ272" i="1"/>
  <c r="AO272" i="1"/>
  <c r="AM272" i="1"/>
  <c r="AK272" i="1"/>
  <c r="AI272" i="1"/>
  <c r="AG272" i="1"/>
  <c r="AE272" i="1"/>
  <c r="AC272" i="1"/>
  <c r="AA272" i="1"/>
  <c r="Y272" i="1"/>
  <c r="W272" i="1"/>
  <c r="U272" i="1"/>
  <c r="S272" i="1"/>
  <c r="Q272" i="1"/>
  <c r="O272" i="1"/>
  <c r="M272" i="1"/>
  <c r="DJ271" i="1"/>
  <c r="DI271" i="1"/>
  <c r="DG271" i="1"/>
  <c r="DE271" i="1"/>
  <c r="DC271" i="1"/>
  <c r="DA271" i="1"/>
  <c r="CY271" i="1"/>
  <c r="CW271" i="1"/>
  <c r="CU271" i="1"/>
  <c r="CS271" i="1"/>
  <c r="CQ271" i="1"/>
  <c r="CO271" i="1"/>
  <c r="CM271" i="1"/>
  <c r="CK271" i="1"/>
  <c r="CI271" i="1"/>
  <c r="CG271" i="1"/>
  <c r="CE271" i="1"/>
  <c r="CC271" i="1"/>
  <c r="CA271" i="1"/>
  <c r="BY271" i="1"/>
  <c r="BW271" i="1"/>
  <c r="BU271" i="1"/>
  <c r="BS271" i="1"/>
  <c r="BQ271" i="1"/>
  <c r="BO271" i="1"/>
  <c r="BM271" i="1"/>
  <c r="BK271" i="1"/>
  <c r="BI271" i="1"/>
  <c r="BG271" i="1"/>
  <c r="BE271" i="1"/>
  <c r="BC271" i="1"/>
  <c r="BA271" i="1"/>
  <c r="AY271" i="1"/>
  <c r="AW271" i="1"/>
  <c r="AU271" i="1"/>
  <c r="AS271" i="1"/>
  <c r="AQ271" i="1"/>
  <c r="AO271" i="1"/>
  <c r="AM271" i="1"/>
  <c r="AK271" i="1"/>
  <c r="AI271" i="1"/>
  <c r="AG271" i="1"/>
  <c r="AE271" i="1"/>
  <c r="AC271" i="1"/>
  <c r="AA271" i="1"/>
  <c r="Y271" i="1"/>
  <c r="W271" i="1"/>
  <c r="U271" i="1"/>
  <c r="S271" i="1"/>
  <c r="Q271" i="1"/>
  <c r="O271" i="1"/>
  <c r="M271" i="1"/>
  <c r="DJ270" i="1"/>
  <c r="DI270" i="1"/>
  <c r="DG270" i="1"/>
  <c r="DE270" i="1"/>
  <c r="DC270" i="1"/>
  <c r="DA270" i="1"/>
  <c r="CY270" i="1"/>
  <c r="CW270" i="1"/>
  <c r="CU270" i="1"/>
  <c r="CS270" i="1"/>
  <c r="CQ270" i="1"/>
  <c r="CO270" i="1"/>
  <c r="CM270" i="1"/>
  <c r="CK270" i="1"/>
  <c r="CI270" i="1"/>
  <c r="CG270" i="1"/>
  <c r="CE270" i="1"/>
  <c r="CC270" i="1"/>
  <c r="CA270" i="1"/>
  <c r="BY270" i="1"/>
  <c r="BW270" i="1"/>
  <c r="BU270" i="1"/>
  <c r="BS270" i="1"/>
  <c r="BQ270" i="1"/>
  <c r="BO270" i="1"/>
  <c r="BM270" i="1"/>
  <c r="BK270" i="1"/>
  <c r="BI270" i="1"/>
  <c r="BG270" i="1"/>
  <c r="BE270" i="1"/>
  <c r="BC270" i="1"/>
  <c r="BA270" i="1"/>
  <c r="AY270" i="1"/>
  <c r="AW270" i="1"/>
  <c r="AU270" i="1"/>
  <c r="AS270" i="1"/>
  <c r="AQ270" i="1"/>
  <c r="AO270" i="1"/>
  <c r="AM270" i="1"/>
  <c r="AK270" i="1"/>
  <c r="AI270" i="1"/>
  <c r="AG270" i="1"/>
  <c r="AE270" i="1"/>
  <c r="AC270" i="1"/>
  <c r="AA270" i="1"/>
  <c r="Y270" i="1"/>
  <c r="W270" i="1"/>
  <c r="U270" i="1"/>
  <c r="S270" i="1"/>
  <c r="Q270" i="1"/>
  <c r="O270" i="1"/>
  <c r="M270" i="1"/>
  <c r="DJ269" i="1"/>
  <c r="DI269" i="1"/>
  <c r="DG269" i="1"/>
  <c r="DE269" i="1"/>
  <c r="DC269" i="1"/>
  <c r="DA269" i="1"/>
  <c r="CY269" i="1"/>
  <c r="CW269" i="1"/>
  <c r="CU269" i="1"/>
  <c r="CS269" i="1"/>
  <c r="CQ269" i="1"/>
  <c r="CO269" i="1"/>
  <c r="CM269" i="1"/>
  <c r="CK269" i="1"/>
  <c r="CI269" i="1"/>
  <c r="CG269" i="1"/>
  <c r="CE269" i="1"/>
  <c r="CC269" i="1"/>
  <c r="CA269" i="1"/>
  <c r="BY269" i="1"/>
  <c r="BW269" i="1"/>
  <c r="BU269" i="1"/>
  <c r="BS269" i="1"/>
  <c r="BQ269" i="1"/>
  <c r="BO269" i="1"/>
  <c r="BM269" i="1"/>
  <c r="BK269" i="1"/>
  <c r="BI269" i="1"/>
  <c r="BG269" i="1"/>
  <c r="BE269" i="1"/>
  <c r="BC269" i="1"/>
  <c r="BA269" i="1"/>
  <c r="AY269" i="1"/>
  <c r="AW269" i="1"/>
  <c r="AU269" i="1"/>
  <c r="AS269" i="1"/>
  <c r="AQ269" i="1"/>
  <c r="AO269" i="1"/>
  <c r="AM269" i="1"/>
  <c r="AK269" i="1"/>
  <c r="AI269" i="1"/>
  <c r="AG269" i="1"/>
  <c r="AE269" i="1"/>
  <c r="AC269" i="1"/>
  <c r="AA269" i="1"/>
  <c r="Y269" i="1"/>
  <c r="W269" i="1"/>
  <c r="U269" i="1"/>
  <c r="S269" i="1"/>
  <c r="Q269" i="1"/>
  <c r="O269" i="1"/>
  <c r="M269" i="1"/>
  <c r="DJ268" i="1"/>
  <c r="DI268" i="1"/>
  <c r="DG268" i="1"/>
  <c r="DE268" i="1"/>
  <c r="DC268" i="1"/>
  <c r="DA268" i="1"/>
  <c r="CY268" i="1"/>
  <c r="CW268" i="1"/>
  <c r="CU268" i="1"/>
  <c r="CS268" i="1"/>
  <c r="CQ268" i="1"/>
  <c r="CO268" i="1"/>
  <c r="CM268" i="1"/>
  <c r="CK268" i="1"/>
  <c r="CI268" i="1"/>
  <c r="CG268" i="1"/>
  <c r="CE268" i="1"/>
  <c r="CC268" i="1"/>
  <c r="CA268" i="1"/>
  <c r="BY268" i="1"/>
  <c r="BW268" i="1"/>
  <c r="BU268" i="1"/>
  <c r="BS268" i="1"/>
  <c r="BQ268" i="1"/>
  <c r="BO268" i="1"/>
  <c r="BM268" i="1"/>
  <c r="BK268" i="1"/>
  <c r="BI268" i="1"/>
  <c r="BG268" i="1"/>
  <c r="BE268" i="1"/>
  <c r="BC268" i="1"/>
  <c r="BA268" i="1"/>
  <c r="AY268" i="1"/>
  <c r="AW268" i="1"/>
  <c r="AU268" i="1"/>
  <c r="AS268" i="1"/>
  <c r="AQ268" i="1"/>
  <c r="AO268" i="1"/>
  <c r="AM268" i="1"/>
  <c r="AK268" i="1"/>
  <c r="AI268" i="1"/>
  <c r="AG268" i="1"/>
  <c r="AE268" i="1"/>
  <c r="AC268" i="1"/>
  <c r="AA268" i="1"/>
  <c r="Y268" i="1"/>
  <c r="W268" i="1"/>
  <c r="U268" i="1"/>
  <c r="S268" i="1"/>
  <c r="Q268" i="1"/>
  <c r="O268" i="1"/>
  <c r="M268" i="1"/>
  <c r="DJ267" i="1"/>
  <c r="DI267" i="1"/>
  <c r="DG267" i="1"/>
  <c r="DE267" i="1"/>
  <c r="DC267" i="1"/>
  <c r="DA267" i="1"/>
  <c r="CY267" i="1"/>
  <c r="CW267" i="1"/>
  <c r="CU267" i="1"/>
  <c r="CS267" i="1"/>
  <c r="CQ267" i="1"/>
  <c r="CO267" i="1"/>
  <c r="CM267" i="1"/>
  <c r="CK267" i="1"/>
  <c r="CI267" i="1"/>
  <c r="CG267" i="1"/>
  <c r="CE267" i="1"/>
  <c r="CC267" i="1"/>
  <c r="CA267" i="1"/>
  <c r="BY267" i="1"/>
  <c r="BW267" i="1"/>
  <c r="BU267" i="1"/>
  <c r="BS267" i="1"/>
  <c r="BQ267" i="1"/>
  <c r="BO267" i="1"/>
  <c r="BM267" i="1"/>
  <c r="BK267" i="1"/>
  <c r="BI267" i="1"/>
  <c r="BG267" i="1"/>
  <c r="BE267" i="1"/>
  <c r="BC267" i="1"/>
  <c r="BA267" i="1"/>
  <c r="AY267" i="1"/>
  <c r="AW267" i="1"/>
  <c r="AU267" i="1"/>
  <c r="AS267" i="1"/>
  <c r="AQ267" i="1"/>
  <c r="AO267" i="1"/>
  <c r="AM267" i="1"/>
  <c r="AK267" i="1"/>
  <c r="AI267" i="1"/>
  <c r="AG267" i="1"/>
  <c r="AE267" i="1"/>
  <c r="AC267" i="1"/>
  <c r="AA267" i="1"/>
  <c r="Y267" i="1"/>
  <c r="W267" i="1"/>
  <c r="U267" i="1"/>
  <c r="S267" i="1"/>
  <c r="Q267" i="1"/>
  <c r="O267" i="1"/>
  <c r="M267" i="1"/>
  <c r="DI266" i="1"/>
  <c r="DG266" i="1"/>
  <c r="DE266" i="1"/>
  <c r="DC266" i="1"/>
  <c r="DA266" i="1"/>
  <c r="CY266" i="1"/>
  <c r="CW266" i="1"/>
  <c r="CU266" i="1"/>
  <c r="CS266" i="1"/>
  <c r="CQ266" i="1"/>
  <c r="CO266" i="1"/>
  <c r="CM266" i="1"/>
  <c r="CK266" i="1"/>
  <c r="CI266" i="1"/>
  <c r="CG266" i="1"/>
  <c r="CE266" i="1"/>
  <c r="CC266" i="1"/>
  <c r="CA266" i="1"/>
  <c r="BY266" i="1"/>
  <c r="BW266" i="1"/>
  <c r="BU266" i="1"/>
  <c r="BS266" i="1"/>
  <c r="BQ266" i="1"/>
  <c r="BO266" i="1"/>
  <c r="BM266" i="1"/>
  <c r="BK266" i="1"/>
  <c r="BI266" i="1"/>
  <c r="BG266" i="1"/>
  <c r="BE266" i="1"/>
  <c r="BC266" i="1"/>
  <c r="BA266" i="1"/>
  <c r="AY266" i="1"/>
  <c r="AW266" i="1"/>
  <c r="AU266" i="1"/>
  <c r="AS266" i="1"/>
  <c r="AQ266" i="1"/>
  <c r="AO266" i="1"/>
  <c r="AM266" i="1"/>
  <c r="AK266" i="1"/>
  <c r="AI266" i="1"/>
  <c r="AG266" i="1"/>
  <c r="AE266" i="1"/>
  <c r="AC266" i="1"/>
  <c r="AA266" i="1"/>
  <c r="Y266" i="1"/>
  <c r="W266" i="1"/>
  <c r="U266" i="1"/>
  <c r="S266" i="1"/>
  <c r="Q266" i="1"/>
  <c r="N266" i="1"/>
  <c r="O266" i="1" s="1"/>
  <c r="M266" i="1"/>
  <c r="DI265" i="1"/>
  <c r="DG265" i="1"/>
  <c r="DE265" i="1"/>
  <c r="DC265" i="1"/>
  <c r="DA265" i="1"/>
  <c r="CY265" i="1"/>
  <c r="CW265" i="1"/>
  <c r="CU265" i="1"/>
  <c r="CS265" i="1"/>
  <c r="CQ265" i="1"/>
  <c r="CO265" i="1"/>
  <c r="CM265" i="1"/>
  <c r="CK265" i="1"/>
  <c r="CI265" i="1"/>
  <c r="CG265" i="1"/>
  <c r="CE265" i="1"/>
  <c r="CC265" i="1"/>
  <c r="CA265" i="1"/>
  <c r="BY265" i="1"/>
  <c r="BW265" i="1"/>
  <c r="BU265" i="1"/>
  <c r="BS265" i="1"/>
  <c r="BQ265" i="1"/>
  <c r="BO265" i="1"/>
  <c r="BM265" i="1"/>
  <c r="BK265" i="1"/>
  <c r="BI265" i="1"/>
  <c r="BG265" i="1"/>
  <c r="BE265" i="1"/>
  <c r="BC265" i="1"/>
  <c r="BA265" i="1"/>
  <c r="AY265" i="1"/>
  <c r="AW265" i="1"/>
  <c r="AU265" i="1"/>
  <c r="AS265" i="1"/>
  <c r="AQ265" i="1"/>
  <c r="AO265" i="1"/>
  <c r="AM265" i="1"/>
  <c r="AK265" i="1"/>
  <c r="AI265" i="1"/>
  <c r="AG265" i="1"/>
  <c r="AE265" i="1"/>
  <c r="AC265" i="1"/>
  <c r="AA265" i="1"/>
  <c r="Y265" i="1"/>
  <c r="W265" i="1"/>
  <c r="U265" i="1"/>
  <c r="S265" i="1"/>
  <c r="Q265" i="1"/>
  <c r="N265" i="1"/>
  <c r="O265" i="1" s="1"/>
  <c r="L265" i="1"/>
  <c r="DJ265" i="1" s="1"/>
  <c r="DI264" i="1"/>
  <c r="DG264" i="1"/>
  <c r="DE264" i="1"/>
  <c r="DC264" i="1"/>
  <c r="DA264" i="1"/>
  <c r="CY264" i="1"/>
  <c r="CW264" i="1"/>
  <c r="CU264" i="1"/>
  <c r="CS264" i="1"/>
  <c r="CQ264" i="1"/>
  <c r="CO264" i="1"/>
  <c r="CM264" i="1"/>
  <c r="CK264" i="1"/>
  <c r="CI264" i="1"/>
  <c r="CG264" i="1"/>
  <c r="CE264" i="1"/>
  <c r="CC264" i="1"/>
  <c r="CA264" i="1"/>
  <c r="BY264" i="1"/>
  <c r="BW264" i="1"/>
  <c r="BU264" i="1"/>
  <c r="BS264" i="1"/>
  <c r="BQ264" i="1"/>
  <c r="BO264" i="1"/>
  <c r="BM264" i="1"/>
  <c r="BK264" i="1"/>
  <c r="BI264" i="1"/>
  <c r="BG264" i="1"/>
  <c r="BE264" i="1"/>
  <c r="BC264" i="1"/>
  <c r="BA264" i="1"/>
  <c r="AY264" i="1"/>
  <c r="AW264" i="1"/>
  <c r="AU264" i="1"/>
  <c r="AS264" i="1"/>
  <c r="AQ264" i="1"/>
  <c r="AO264" i="1"/>
  <c r="AM264" i="1"/>
  <c r="AK264" i="1"/>
  <c r="AI264" i="1"/>
  <c r="AG264" i="1"/>
  <c r="AE264" i="1"/>
  <c r="AC264" i="1"/>
  <c r="AA264" i="1"/>
  <c r="Y264" i="1"/>
  <c r="W264" i="1"/>
  <c r="U264" i="1"/>
  <c r="S264" i="1"/>
  <c r="Q264" i="1"/>
  <c r="O264" i="1"/>
  <c r="L264" i="1"/>
  <c r="DI263" i="1"/>
  <c r="DG263" i="1"/>
  <c r="DE263" i="1"/>
  <c r="DC263" i="1"/>
  <c r="DA263" i="1"/>
  <c r="CY263" i="1"/>
  <c r="CW263" i="1"/>
  <c r="CU263" i="1"/>
  <c r="CS263" i="1"/>
  <c r="CQ263" i="1"/>
  <c r="CO263" i="1"/>
  <c r="CM263" i="1"/>
  <c r="CK263" i="1"/>
  <c r="CI263" i="1"/>
  <c r="CG263" i="1"/>
  <c r="CE263" i="1"/>
  <c r="CC263" i="1"/>
  <c r="CA263" i="1"/>
  <c r="BY263" i="1"/>
  <c r="BW263" i="1"/>
  <c r="BU263" i="1"/>
  <c r="BS263" i="1"/>
  <c r="BQ263" i="1"/>
  <c r="BO263" i="1"/>
  <c r="BM263" i="1"/>
  <c r="BK263" i="1"/>
  <c r="BI263" i="1"/>
  <c r="BG263" i="1"/>
  <c r="BE263" i="1"/>
  <c r="BC263" i="1"/>
  <c r="BA263" i="1"/>
  <c r="AY263" i="1"/>
  <c r="AW263" i="1"/>
  <c r="AU263" i="1"/>
  <c r="AS263" i="1"/>
  <c r="AQ263" i="1"/>
  <c r="AO263" i="1"/>
  <c r="AM263" i="1"/>
  <c r="AJ263" i="1"/>
  <c r="AJ260" i="1" s="1"/>
  <c r="AI263" i="1"/>
  <c r="AG263" i="1"/>
  <c r="AE263" i="1"/>
  <c r="AC263" i="1"/>
  <c r="AA263" i="1"/>
  <c r="Y263" i="1"/>
  <c r="W263" i="1"/>
  <c r="U263" i="1"/>
  <c r="S263" i="1"/>
  <c r="Q263" i="1"/>
  <c r="O263" i="1"/>
  <c r="L263" i="1"/>
  <c r="M263" i="1" s="1"/>
  <c r="DJ262" i="1"/>
  <c r="DI262" i="1"/>
  <c r="DG262" i="1"/>
  <c r="DE262" i="1"/>
  <c r="DC262" i="1"/>
  <c r="DA262" i="1"/>
  <c r="CY262" i="1"/>
  <c r="CW262" i="1"/>
  <c r="CU262" i="1"/>
  <c r="CS262" i="1"/>
  <c r="CQ262" i="1"/>
  <c r="CO262" i="1"/>
  <c r="CM262" i="1"/>
  <c r="CK262" i="1"/>
  <c r="CI262" i="1"/>
  <c r="CG262" i="1"/>
  <c r="CE262" i="1"/>
  <c r="CC262" i="1"/>
  <c r="CA262" i="1"/>
  <c r="BY262" i="1"/>
  <c r="BW262" i="1"/>
  <c r="BU262" i="1"/>
  <c r="BS262" i="1"/>
  <c r="BQ262" i="1"/>
  <c r="BO262" i="1"/>
  <c r="BM262" i="1"/>
  <c r="BK262" i="1"/>
  <c r="BI262" i="1"/>
  <c r="BG262" i="1"/>
  <c r="BE262" i="1"/>
  <c r="BC262" i="1"/>
  <c r="BA262" i="1"/>
  <c r="AY262" i="1"/>
  <c r="AW262" i="1"/>
  <c r="AU262" i="1"/>
  <c r="AS262" i="1"/>
  <c r="AQ262" i="1"/>
  <c r="AO262" i="1"/>
  <c r="AM262" i="1"/>
  <c r="AK262" i="1"/>
  <c r="AI262" i="1"/>
  <c r="AG262" i="1"/>
  <c r="AE262" i="1"/>
  <c r="AC262" i="1"/>
  <c r="AA262" i="1"/>
  <c r="Y262" i="1"/>
  <c r="W262" i="1"/>
  <c r="U262" i="1"/>
  <c r="S262" i="1"/>
  <c r="Q262" i="1"/>
  <c r="O262" i="1"/>
  <c r="M262" i="1"/>
  <c r="DJ261" i="1"/>
  <c r="DI261" i="1"/>
  <c r="DG261" i="1"/>
  <c r="DE261" i="1"/>
  <c r="DC261" i="1"/>
  <c r="DA261" i="1"/>
  <c r="CY261" i="1"/>
  <c r="CW261" i="1"/>
  <c r="CU261" i="1"/>
  <c r="CS261" i="1"/>
  <c r="CS260" i="1" s="1"/>
  <c r="CQ261" i="1"/>
  <c r="CO261" i="1"/>
  <c r="CM261" i="1"/>
  <c r="CK261" i="1"/>
  <c r="CI261" i="1"/>
  <c r="CG261" i="1"/>
  <c r="CE261" i="1"/>
  <c r="CC261" i="1"/>
  <c r="CA261" i="1"/>
  <c r="BY261" i="1"/>
  <c r="BW261" i="1"/>
  <c r="BU261" i="1"/>
  <c r="BS261" i="1"/>
  <c r="BQ261" i="1"/>
  <c r="BO261" i="1"/>
  <c r="BM261" i="1"/>
  <c r="BK261" i="1"/>
  <c r="BI261" i="1"/>
  <c r="BG261" i="1"/>
  <c r="BE261" i="1"/>
  <c r="BC261" i="1"/>
  <c r="BA261" i="1"/>
  <c r="AY261" i="1"/>
  <c r="AW261" i="1"/>
  <c r="AU261" i="1"/>
  <c r="AS261" i="1"/>
  <c r="AQ261" i="1"/>
  <c r="AO261" i="1"/>
  <c r="AM261" i="1"/>
  <c r="AK261" i="1"/>
  <c r="AI261" i="1"/>
  <c r="AG261" i="1"/>
  <c r="AE261" i="1"/>
  <c r="AC261" i="1"/>
  <c r="AA261" i="1"/>
  <c r="Y261" i="1"/>
  <c r="W261" i="1"/>
  <c r="U261" i="1"/>
  <c r="S261" i="1"/>
  <c r="Q261" i="1"/>
  <c r="O261" i="1"/>
  <c r="M261" i="1"/>
  <c r="DH260" i="1"/>
  <c r="DF260" i="1"/>
  <c r="DD260" i="1"/>
  <c r="DB260" i="1"/>
  <c r="CZ260" i="1"/>
  <c r="CX260" i="1"/>
  <c r="CV260" i="1"/>
  <c r="CT260" i="1"/>
  <c r="CR260" i="1"/>
  <c r="CP260" i="1"/>
  <c r="CN260" i="1"/>
  <c r="CL260" i="1"/>
  <c r="CJ260" i="1"/>
  <c r="CH260" i="1"/>
  <c r="CF260" i="1"/>
  <c r="CD260" i="1"/>
  <c r="CB260" i="1"/>
  <c r="BZ260" i="1"/>
  <c r="BX260" i="1"/>
  <c r="BV260" i="1"/>
  <c r="BT260" i="1"/>
  <c r="BR260" i="1"/>
  <c r="BP260" i="1"/>
  <c r="BN260" i="1"/>
  <c r="BL260" i="1"/>
  <c r="BJ260" i="1"/>
  <c r="BH260" i="1"/>
  <c r="BF260" i="1"/>
  <c r="BD260" i="1"/>
  <c r="BB260" i="1"/>
  <c r="AZ260" i="1"/>
  <c r="AX260" i="1"/>
  <c r="AV260" i="1"/>
  <c r="AT260" i="1"/>
  <c r="AR260" i="1"/>
  <c r="AP260" i="1"/>
  <c r="AN260" i="1"/>
  <c r="AL260" i="1"/>
  <c r="AH260" i="1"/>
  <c r="AF260" i="1"/>
  <c r="AD260" i="1"/>
  <c r="AB260" i="1"/>
  <c r="Z260" i="1"/>
  <c r="X260" i="1"/>
  <c r="V260" i="1"/>
  <c r="T260" i="1"/>
  <c r="R260" i="1"/>
  <c r="P260" i="1"/>
  <c r="N260" i="1"/>
  <c r="DJ259" i="1"/>
  <c r="DI259" i="1"/>
  <c r="DI258" i="1" s="1"/>
  <c r="DG259" i="1"/>
  <c r="DG258" i="1" s="1"/>
  <c r="DE259" i="1"/>
  <c r="DC259" i="1"/>
  <c r="DC258" i="1" s="1"/>
  <c r="DA259" i="1"/>
  <c r="DA258" i="1" s="1"/>
  <c r="CY259" i="1"/>
  <c r="CY258" i="1" s="1"/>
  <c r="CW259" i="1"/>
  <c r="CW258" i="1" s="1"/>
  <c r="CU259" i="1"/>
  <c r="CU258" i="1" s="1"/>
  <c r="CS259" i="1"/>
  <c r="CS258" i="1" s="1"/>
  <c r="CQ259" i="1"/>
  <c r="CQ258" i="1" s="1"/>
  <c r="CO259" i="1"/>
  <c r="CO258" i="1" s="1"/>
  <c r="CM259" i="1"/>
  <c r="CK259" i="1"/>
  <c r="CK258" i="1" s="1"/>
  <c r="CI259" i="1"/>
  <c r="CI258" i="1" s="1"/>
  <c r="CG259" i="1"/>
  <c r="CG258" i="1" s="1"/>
  <c r="CE259" i="1"/>
  <c r="CC259" i="1"/>
  <c r="CC258" i="1" s="1"/>
  <c r="CA259" i="1"/>
  <c r="CA258" i="1" s="1"/>
  <c r="BY259" i="1"/>
  <c r="BY258" i="1" s="1"/>
  <c r="BW259" i="1"/>
  <c r="BW258" i="1" s="1"/>
  <c r="BU259" i="1"/>
  <c r="BU258" i="1" s="1"/>
  <c r="BS259" i="1"/>
  <c r="BS258" i="1" s="1"/>
  <c r="BQ259" i="1"/>
  <c r="BQ258" i="1" s="1"/>
  <c r="BO259" i="1"/>
  <c r="BO258" i="1" s="1"/>
  <c r="BM259" i="1"/>
  <c r="BM258" i="1" s="1"/>
  <c r="BK259" i="1"/>
  <c r="BK258" i="1" s="1"/>
  <c r="BI259" i="1"/>
  <c r="BI258" i="1" s="1"/>
  <c r="BG259" i="1"/>
  <c r="BE259" i="1"/>
  <c r="BE258" i="1" s="1"/>
  <c r="BC259" i="1"/>
  <c r="BC258" i="1" s="1"/>
  <c r="BA259" i="1"/>
  <c r="BA258" i="1" s="1"/>
  <c r="AY259" i="1"/>
  <c r="AW259" i="1"/>
  <c r="AW258" i="1" s="1"/>
  <c r="AU259" i="1"/>
  <c r="AU258" i="1" s="1"/>
  <c r="AS259" i="1"/>
  <c r="AS258" i="1" s="1"/>
  <c r="AQ259" i="1"/>
  <c r="AQ258" i="1" s="1"/>
  <c r="AO259" i="1"/>
  <c r="AO258" i="1" s="1"/>
  <c r="AM259" i="1"/>
  <c r="AM258" i="1" s="1"/>
  <c r="AK259" i="1"/>
  <c r="AK258" i="1" s="1"/>
  <c r="AI259" i="1"/>
  <c r="AI258" i="1" s="1"/>
  <c r="AG259" i="1"/>
  <c r="AG258" i="1" s="1"/>
  <c r="AE259" i="1"/>
  <c r="AE258" i="1" s="1"/>
  <c r="AC259" i="1"/>
  <c r="AC258" i="1" s="1"/>
  <c r="AA259" i="1"/>
  <c r="Y259" i="1"/>
  <c r="Y258" i="1" s="1"/>
  <c r="W259" i="1"/>
  <c r="W258" i="1" s="1"/>
  <c r="U259" i="1"/>
  <c r="U258" i="1" s="1"/>
  <c r="S259" i="1"/>
  <c r="Q259" i="1"/>
  <c r="Q258" i="1" s="1"/>
  <c r="O259" i="1"/>
  <c r="O258" i="1" s="1"/>
  <c r="M259" i="1"/>
  <c r="M258" i="1" s="1"/>
  <c r="DJ258" i="1"/>
  <c r="DH258" i="1"/>
  <c r="DF258" i="1"/>
  <c r="DE258" i="1"/>
  <c r="DD258" i="1"/>
  <c r="DB258" i="1"/>
  <c r="CZ258" i="1"/>
  <c r="CX258" i="1"/>
  <c r="CV258" i="1"/>
  <c r="CT258" i="1"/>
  <c r="CR258" i="1"/>
  <c r="CP258" i="1"/>
  <c r="CN258" i="1"/>
  <c r="CM258" i="1"/>
  <c r="CL258" i="1"/>
  <c r="CJ258" i="1"/>
  <c r="CH258" i="1"/>
  <c r="CF258" i="1"/>
  <c r="CE258" i="1"/>
  <c r="CD258" i="1"/>
  <c r="CB258" i="1"/>
  <c r="BZ258" i="1"/>
  <c r="BX258" i="1"/>
  <c r="BV258" i="1"/>
  <c r="BT258" i="1"/>
  <c r="BR258" i="1"/>
  <c r="BP258" i="1"/>
  <c r="BN258" i="1"/>
  <c r="BL258" i="1"/>
  <c r="BJ258" i="1"/>
  <c r="BH258" i="1"/>
  <c r="BG258" i="1"/>
  <c r="BF258" i="1"/>
  <c r="BD258" i="1"/>
  <c r="BB258" i="1"/>
  <c r="AZ258" i="1"/>
  <c r="AY258" i="1"/>
  <c r="AX258" i="1"/>
  <c r="AV258" i="1"/>
  <c r="AT258" i="1"/>
  <c r="AR258" i="1"/>
  <c r="AP258" i="1"/>
  <c r="AN258" i="1"/>
  <c r="AL258" i="1"/>
  <c r="AJ258" i="1"/>
  <c r="AH258" i="1"/>
  <c r="AF258" i="1"/>
  <c r="AD258" i="1"/>
  <c r="AB258" i="1"/>
  <c r="AA258" i="1"/>
  <c r="Z258" i="1"/>
  <c r="X258" i="1"/>
  <c r="V258" i="1"/>
  <c r="T258" i="1"/>
  <c r="S258" i="1"/>
  <c r="R258" i="1"/>
  <c r="P258" i="1"/>
  <c r="N258" i="1"/>
  <c r="L258" i="1"/>
  <c r="DI257" i="1"/>
  <c r="DG257" i="1"/>
  <c r="DE257" i="1"/>
  <c r="DC257" i="1"/>
  <c r="DA257" i="1"/>
  <c r="CY257" i="1"/>
  <c r="CW257" i="1"/>
  <c r="CU257" i="1"/>
  <c r="CS257" i="1"/>
  <c r="CQ257" i="1"/>
  <c r="CO257" i="1"/>
  <c r="CM257" i="1"/>
  <c r="CK257" i="1"/>
  <c r="CI257" i="1"/>
  <c r="CG257" i="1"/>
  <c r="CE257" i="1"/>
  <c r="CC257" i="1"/>
  <c r="CA257" i="1"/>
  <c r="BY257" i="1"/>
  <c r="BW257" i="1"/>
  <c r="BU257" i="1"/>
  <c r="BS257" i="1"/>
  <c r="BQ257" i="1"/>
  <c r="BO257" i="1"/>
  <c r="BM257" i="1"/>
  <c r="BK257" i="1"/>
  <c r="BI257" i="1"/>
  <c r="BG257" i="1"/>
  <c r="BE257" i="1"/>
  <c r="BC257" i="1"/>
  <c r="BA257" i="1"/>
  <c r="AY257" i="1"/>
  <c r="AW257" i="1"/>
  <c r="AU257" i="1"/>
  <c r="AS257" i="1"/>
  <c r="AQ257" i="1"/>
  <c r="AO257" i="1"/>
  <c r="AM257" i="1"/>
  <c r="AK257" i="1"/>
  <c r="AI257" i="1"/>
  <c r="AG257" i="1"/>
  <c r="AE257" i="1"/>
  <c r="AC257" i="1"/>
  <c r="AA257" i="1"/>
  <c r="Y257" i="1"/>
  <c r="W257" i="1"/>
  <c r="U257" i="1"/>
  <c r="S257" i="1"/>
  <c r="Q257" i="1"/>
  <c r="N257" i="1"/>
  <c r="O257" i="1" s="1"/>
  <c r="M257" i="1"/>
  <c r="DI256" i="1"/>
  <c r="DG256" i="1"/>
  <c r="DE256" i="1"/>
  <c r="DC256" i="1"/>
  <c r="DA256" i="1"/>
  <c r="CY256" i="1"/>
  <c r="CW256" i="1"/>
  <c r="CU256" i="1"/>
  <c r="CS256" i="1"/>
  <c r="CQ256" i="1"/>
  <c r="CO256" i="1"/>
  <c r="CM256" i="1"/>
  <c r="CK256" i="1"/>
  <c r="CI256" i="1"/>
  <c r="CG256" i="1"/>
  <c r="CE256" i="1"/>
  <c r="CC256" i="1"/>
  <c r="CA256" i="1"/>
  <c r="BY256" i="1"/>
  <c r="BW256" i="1"/>
  <c r="BU256" i="1"/>
  <c r="BS256" i="1"/>
  <c r="BQ256" i="1"/>
  <c r="BO256" i="1"/>
  <c r="BM256" i="1"/>
  <c r="BK256" i="1"/>
  <c r="BI256" i="1"/>
  <c r="BG256" i="1"/>
  <c r="BE256" i="1"/>
  <c r="BC256" i="1"/>
  <c r="BA256" i="1"/>
  <c r="AY256" i="1"/>
  <c r="AW256" i="1"/>
  <c r="AU256" i="1"/>
  <c r="AS256" i="1"/>
  <c r="AQ256" i="1"/>
  <c r="AO256" i="1"/>
  <c r="AM256" i="1"/>
  <c r="AK256" i="1"/>
  <c r="AI256" i="1"/>
  <c r="AG256" i="1"/>
  <c r="AE256" i="1"/>
  <c r="AC256" i="1"/>
  <c r="AA256" i="1"/>
  <c r="Y256" i="1"/>
  <c r="W256" i="1"/>
  <c r="U256" i="1"/>
  <c r="S256" i="1"/>
  <c r="Q256" i="1"/>
  <c r="N256" i="1"/>
  <c r="O256" i="1" s="1"/>
  <c r="M256" i="1"/>
  <c r="DJ255" i="1"/>
  <c r="DI255" i="1"/>
  <c r="DG255" i="1"/>
  <c r="DE255" i="1"/>
  <c r="DC255" i="1"/>
  <c r="DA255" i="1"/>
  <c r="CY255" i="1"/>
  <c r="CW255" i="1"/>
  <c r="CU255" i="1"/>
  <c r="CS255" i="1"/>
  <c r="CQ255" i="1"/>
  <c r="CO255" i="1"/>
  <c r="CM255" i="1"/>
  <c r="CK255" i="1"/>
  <c r="CI255" i="1"/>
  <c r="CG255" i="1"/>
  <c r="CE255" i="1"/>
  <c r="CC255" i="1"/>
  <c r="CA255" i="1"/>
  <c r="BY255" i="1"/>
  <c r="BW255" i="1"/>
  <c r="BU255" i="1"/>
  <c r="BS255" i="1"/>
  <c r="BQ255" i="1"/>
  <c r="BO255" i="1"/>
  <c r="BM255" i="1"/>
  <c r="BK255" i="1"/>
  <c r="BI255" i="1"/>
  <c r="BG255" i="1"/>
  <c r="BE255" i="1"/>
  <c r="BC255" i="1"/>
  <c r="BA255" i="1"/>
  <c r="AY255" i="1"/>
  <c r="AW255" i="1"/>
  <c r="AU255" i="1"/>
  <c r="AS255" i="1"/>
  <c r="AQ255" i="1"/>
  <c r="AO255" i="1"/>
  <c r="AM255" i="1"/>
  <c r="AK255" i="1"/>
  <c r="AI255" i="1"/>
  <c r="AG255" i="1"/>
  <c r="AE255" i="1"/>
  <c r="AC255" i="1"/>
  <c r="AA255" i="1"/>
  <c r="Y255" i="1"/>
  <c r="W255" i="1"/>
  <c r="U255" i="1"/>
  <c r="S255" i="1"/>
  <c r="Q255" i="1"/>
  <c r="O255" i="1"/>
  <c r="M255" i="1"/>
  <c r="DJ254" i="1"/>
  <c r="DI254" i="1"/>
  <c r="DG254" i="1"/>
  <c r="DE254" i="1"/>
  <c r="DC254" i="1"/>
  <c r="DA254" i="1"/>
  <c r="CY254" i="1"/>
  <c r="CW254" i="1"/>
  <c r="CU254" i="1"/>
  <c r="CS254" i="1"/>
  <c r="CQ254" i="1"/>
  <c r="CO254" i="1"/>
  <c r="CM254" i="1"/>
  <c r="CK254" i="1"/>
  <c r="CI254" i="1"/>
  <c r="CG254" i="1"/>
  <c r="CE254" i="1"/>
  <c r="CC254" i="1"/>
  <c r="CA254" i="1"/>
  <c r="BY254" i="1"/>
  <c r="BW254" i="1"/>
  <c r="BU254" i="1"/>
  <c r="BS254" i="1"/>
  <c r="BQ254" i="1"/>
  <c r="BO254" i="1"/>
  <c r="BM254" i="1"/>
  <c r="BK254" i="1"/>
  <c r="BI254" i="1"/>
  <c r="BG254" i="1"/>
  <c r="BE254" i="1"/>
  <c r="BC254" i="1"/>
  <c r="BA254" i="1"/>
  <c r="AY254" i="1"/>
  <c r="AW254" i="1"/>
  <c r="AU254" i="1"/>
  <c r="AS254" i="1"/>
  <c r="AQ254" i="1"/>
  <c r="AO254" i="1"/>
  <c r="AM254" i="1"/>
  <c r="AK254" i="1"/>
  <c r="AI254" i="1"/>
  <c r="AG254" i="1"/>
  <c r="AE254" i="1"/>
  <c r="AC254" i="1"/>
  <c r="AA254" i="1"/>
  <c r="Y254" i="1"/>
  <c r="W254" i="1"/>
  <c r="U254" i="1"/>
  <c r="S254" i="1"/>
  <c r="Q254" i="1"/>
  <c r="O254" i="1"/>
  <c r="M254" i="1"/>
  <c r="DJ253" i="1"/>
  <c r="DI253" i="1"/>
  <c r="DG253" i="1"/>
  <c r="DE253" i="1"/>
  <c r="DC253" i="1"/>
  <c r="DA253" i="1"/>
  <c r="CY253" i="1"/>
  <c r="CW253" i="1"/>
  <c r="CU253" i="1"/>
  <c r="CS253" i="1"/>
  <c r="CQ253" i="1"/>
  <c r="CO253" i="1"/>
  <c r="CM253" i="1"/>
  <c r="CK253" i="1"/>
  <c r="CI253" i="1"/>
  <c r="CG253" i="1"/>
  <c r="CE253" i="1"/>
  <c r="CC253" i="1"/>
  <c r="CA253" i="1"/>
  <c r="BY253" i="1"/>
  <c r="BW253" i="1"/>
  <c r="BU253" i="1"/>
  <c r="BS253" i="1"/>
  <c r="BQ253" i="1"/>
  <c r="BO253" i="1"/>
  <c r="BM253" i="1"/>
  <c r="BK253" i="1"/>
  <c r="BI253" i="1"/>
  <c r="BG253" i="1"/>
  <c r="BE253" i="1"/>
  <c r="BC253" i="1"/>
  <c r="BA253" i="1"/>
  <c r="AY253" i="1"/>
  <c r="AW253" i="1"/>
  <c r="AU253" i="1"/>
  <c r="AS253" i="1"/>
  <c r="AQ253" i="1"/>
  <c r="AO253" i="1"/>
  <c r="AM253" i="1"/>
  <c r="AK253" i="1"/>
  <c r="AI253" i="1"/>
  <c r="AG253" i="1"/>
  <c r="AE253" i="1"/>
  <c r="AC253" i="1"/>
  <c r="AA253" i="1"/>
  <c r="Y253" i="1"/>
  <c r="W253" i="1"/>
  <c r="U253" i="1"/>
  <c r="S253" i="1"/>
  <c r="Q253" i="1"/>
  <c r="O253" i="1"/>
  <c r="M253" i="1"/>
  <c r="DI252" i="1"/>
  <c r="DG252" i="1"/>
  <c r="DE252" i="1"/>
  <c r="DC252" i="1"/>
  <c r="DA252" i="1"/>
  <c r="CY252" i="1"/>
  <c r="CW252" i="1"/>
  <c r="CU252" i="1"/>
  <c r="CS252" i="1"/>
  <c r="CQ252" i="1"/>
  <c r="CO252" i="1"/>
  <c r="CM252" i="1"/>
  <c r="CK252" i="1"/>
  <c r="CI252" i="1"/>
  <c r="CG252" i="1"/>
  <c r="CE252" i="1"/>
  <c r="CC252" i="1"/>
  <c r="CA252" i="1"/>
  <c r="BY252" i="1"/>
  <c r="BW252" i="1"/>
  <c r="BU252" i="1"/>
  <c r="BS252" i="1"/>
  <c r="BQ252" i="1"/>
  <c r="BO252" i="1"/>
  <c r="BM252" i="1"/>
  <c r="BK252" i="1"/>
  <c r="BI252" i="1"/>
  <c r="BG252" i="1"/>
  <c r="BE252" i="1"/>
  <c r="BC252" i="1"/>
  <c r="BA252" i="1"/>
  <c r="AY252" i="1"/>
  <c r="AW252" i="1"/>
  <c r="AU252" i="1"/>
  <c r="AS252" i="1"/>
  <c r="AQ252" i="1"/>
  <c r="AO252" i="1"/>
  <c r="AM252" i="1"/>
  <c r="AK252" i="1"/>
  <c r="AI252" i="1"/>
  <c r="AG252" i="1"/>
  <c r="AE252" i="1"/>
  <c r="AC252" i="1"/>
  <c r="AA252" i="1"/>
  <c r="Y252" i="1"/>
  <c r="W252" i="1"/>
  <c r="U252" i="1"/>
  <c r="S252" i="1"/>
  <c r="Q252" i="1"/>
  <c r="O252" i="1"/>
  <c r="N252" i="1"/>
  <c r="DJ252" i="1" s="1"/>
  <c r="M252" i="1"/>
  <c r="DJ251" i="1"/>
  <c r="DI251" i="1"/>
  <c r="DG251" i="1"/>
  <c r="DE251" i="1"/>
  <c r="DC251" i="1"/>
  <c r="DA251" i="1"/>
  <c r="CY251" i="1"/>
  <c r="CW251" i="1"/>
  <c r="CU251" i="1"/>
  <c r="CS251" i="1"/>
  <c r="CQ251" i="1"/>
  <c r="CO251" i="1"/>
  <c r="CM251" i="1"/>
  <c r="CK251" i="1"/>
  <c r="CI251" i="1"/>
  <c r="CG251" i="1"/>
  <c r="CE251" i="1"/>
  <c r="CC251" i="1"/>
  <c r="CA251" i="1"/>
  <c r="BY251" i="1"/>
  <c r="BW251" i="1"/>
  <c r="BU251" i="1"/>
  <c r="BS251" i="1"/>
  <c r="BQ251" i="1"/>
  <c r="BO251" i="1"/>
  <c r="BM251" i="1"/>
  <c r="BK251" i="1"/>
  <c r="BI251" i="1"/>
  <c r="BG251" i="1"/>
  <c r="BE251" i="1"/>
  <c r="BC251" i="1"/>
  <c r="BA251" i="1"/>
  <c r="AY251" i="1"/>
  <c r="AW251" i="1"/>
  <c r="AU251" i="1"/>
  <c r="AS251" i="1"/>
  <c r="AQ251" i="1"/>
  <c r="AO251" i="1"/>
  <c r="AM251" i="1"/>
  <c r="AK251" i="1"/>
  <c r="AI251" i="1"/>
  <c r="AG251" i="1"/>
  <c r="AE251" i="1"/>
  <c r="AC251" i="1"/>
  <c r="AA251" i="1"/>
  <c r="Y251" i="1"/>
  <c r="W251" i="1"/>
  <c r="U251" i="1"/>
  <c r="S251" i="1"/>
  <c r="Q251" i="1"/>
  <c r="O251" i="1"/>
  <c r="M251" i="1"/>
  <c r="DJ250" i="1"/>
  <c r="DI250" i="1"/>
  <c r="DG250" i="1"/>
  <c r="DE250" i="1"/>
  <c r="DC250" i="1"/>
  <c r="DA250" i="1"/>
  <c r="CY250" i="1"/>
  <c r="CW250" i="1"/>
  <c r="CU250" i="1"/>
  <c r="CS250" i="1"/>
  <c r="CQ250" i="1"/>
  <c r="CO250" i="1"/>
  <c r="CM250" i="1"/>
  <c r="CK250" i="1"/>
  <c r="CI250" i="1"/>
  <c r="CG250" i="1"/>
  <c r="CE250" i="1"/>
  <c r="CC250" i="1"/>
  <c r="CA250" i="1"/>
  <c r="BY250" i="1"/>
  <c r="BW250" i="1"/>
  <c r="BU250" i="1"/>
  <c r="BS250" i="1"/>
  <c r="BQ250" i="1"/>
  <c r="BO250" i="1"/>
  <c r="BM250" i="1"/>
  <c r="BK250" i="1"/>
  <c r="BI250" i="1"/>
  <c r="BG250" i="1"/>
  <c r="BE250" i="1"/>
  <c r="BC250" i="1"/>
  <c r="BA250" i="1"/>
  <c r="AY250" i="1"/>
  <c r="AW250" i="1"/>
  <c r="AU250" i="1"/>
  <c r="AS250" i="1"/>
  <c r="AQ250" i="1"/>
  <c r="AO250" i="1"/>
  <c r="AM250" i="1"/>
  <c r="AK250" i="1"/>
  <c r="AI250" i="1"/>
  <c r="AG250" i="1"/>
  <c r="AE250" i="1"/>
  <c r="AC250" i="1"/>
  <c r="AA250" i="1"/>
  <c r="Y250" i="1"/>
  <c r="W250" i="1"/>
  <c r="U250" i="1"/>
  <c r="S250" i="1"/>
  <c r="Q250" i="1"/>
  <c r="O250" i="1"/>
  <c r="M250" i="1"/>
  <c r="DI249" i="1"/>
  <c r="DG249" i="1"/>
  <c r="DE249" i="1"/>
  <c r="DC249" i="1"/>
  <c r="DA249" i="1"/>
  <c r="CY249" i="1"/>
  <c r="CW249" i="1"/>
  <c r="CU249" i="1"/>
  <c r="CS249" i="1"/>
  <c r="CQ249" i="1"/>
  <c r="CO249" i="1"/>
  <c r="CM249" i="1"/>
  <c r="CK249" i="1"/>
  <c r="CI249" i="1"/>
  <c r="CG249" i="1"/>
  <c r="CE249" i="1"/>
  <c r="CC249" i="1"/>
  <c r="CA249" i="1"/>
  <c r="BY249" i="1"/>
  <c r="BW249" i="1"/>
  <c r="BU249" i="1"/>
  <c r="BS249" i="1"/>
  <c r="BQ249" i="1"/>
  <c r="BO249" i="1"/>
  <c r="BM249" i="1"/>
  <c r="BK249" i="1"/>
  <c r="BI249" i="1"/>
  <c r="BG249" i="1"/>
  <c r="BE249" i="1"/>
  <c r="BC249" i="1"/>
  <c r="BA249" i="1"/>
  <c r="AY249" i="1"/>
  <c r="AW249" i="1"/>
  <c r="AU249" i="1"/>
  <c r="AS249" i="1"/>
  <c r="AQ249" i="1"/>
  <c r="AO249" i="1"/>
  <c r="AM249" i="1"/>
  <c r="AK249" i="1"/>
  <c r="AI249" i="1"/>
  <c r="AG249" i="1"/>
  <c r="AE249" i="1"/>
  <c r="AB249" i="1"/>
  <c r="AC249" i="1" s="1"/>
  <c r="AA249" i="1"/>
  <c r="Y249" i="1"/>
  <c r="W249" i="1"/>
  <c r="U249" i="1"/>
  <c r="S249" i="1"/>
  <c r="Q249" i="1"/>
  <c r="N249" i="1"/>
  <c r="DJ249" i="1" s="1"/>
  <c r="M249" i="1"/>
  <c r="DJ248" i="1"/>
  <c r="DI248" i="1"/>
  <c r="DG248" i="1"/>
  <c r="DE248" i="1"/>
  <c r="DC248" i="1"/>
  <c r="DA248" i="1"/>
  <c r="CY248" i="1"/>
  <c r="CW248" i="1"/>
  <c r="CU248" i="1"/>
  <c r="CS248" i="1"/>
  <c r="CQ248" i="1"/>
  <c r="CO248" i="1"/>
  <c r="CM248" i="1"/>
  <c r="CK248" i="1"/>
  <c r="CI248" i="1"/>
  <c r="CG248" i="1"/>
  <c r="CE248" i="1"/>
  <c r="CC248" i="1"/>
  <c r="CA248" i="1"/>
  <c r="BY248" i="1"/>
  <c r="BW248" i="1"/>
  <c r="BU248" i="1"/>
  <c r="BS248" i="1"/>
  <c r="BQ248" i="1"/>
  <c r="BO248" i="1"/>
  <c r="BM248" i="1"/>
  <c r="BK248" i="1"/>
  <c r="BI248" i="1"/>
  <c r="BG248" i="1"/>
  <c r="BE248" i="1"/>
  <c r="BC248" i="1"/>
  <c r="BA248" i="1"/>
  <c r="AY248" i="1"/>
  <c r="AW248" i="1"/>
  <c r="AU248" i="1"/>
  <c r="AS248" i="1"/>
  <c r="AQ248" i="1"/>
  <c r="AO248" i="1"/>
  <c r="AM248" i="1"/>
  <c r="AK248" i="1"/>
  <c r="AI248" i="1"/>
  <c r="AG248" i="1"/>
  <c r="AE248" i="1"/>
  <c r="AC248" i="1"/>
  <c r="AA248" i="1"/>
  <c r="Y248" i="1"/>
  <c r="W248" i="1"/>
  <c r="U248" i="1"/>
  <c r="S248" i="1"/>
  <c r="Q248" i="1"/>
  <c r="O248" i="1"/>
  <c r="M248" i="1"/>
  <c r="DJ247" i="1"/>
  <c r="DI247" i="1"/>
  <c r="DG247" i="1"/>
  <c r="DE247" i="1"/>
  <c r="DC247" i="1"/>
  <c r="DA247" i="1"/>
  <c r="CY247" i="1"/>
  <c r="CW247" i="1"/>
  <c r="CU247" i="1"/>
  <c r="CS247" i="1"/>
  <c r="CQ247" i="1"/>
  <c r="CO247" i="1"/>
  <c r="CM247" i="1"/>
  <c r="CK247" i="1"/>
  <c r="CI247" i="1"/>
  <c r="CG247" i="1"/>
  <c r="CE247" i="1"/>
  <c r="CC247" i="1"/>
  <c r="CA247" i="1"/>
  <c r="BY247" i="1"/>
  <c r="BW247" i="1"/>
  <c r="BU247" i="1"/>
  <c r="BS247" i="1"/>
  <c r="BQ247" i="1"/>
  <c r="BO247" i="1"/>
  <c r="BM247" i="1"/>
  <c r="BK247" i="1"/>
  <c r="BI247" i="1"/>
  <c r="BG247" i="1"/>
  <c r="BE247" i="1"/>
  <c r="BC247" i="1"/>
  <c r="BA247" i="1"/>
  <c r="AY247" i="1"/>
  <c r="AW247" i="1"/>
  <c r="AU247" i="1"/>
  <c r="AS247" i="1"/>
  <c r="AQ247" i="1"/>
  <c r="AO247" i="1"/>
  <c r="AM247" i="1"/>
  <c r="AK247" i="1"/>
  <c r="AI247" i="1"/>
  <c r="AG247" i="1"/>
  <c r="AE247" i="1"/>
  <c r="AC247" i="1"/>
  <c r="AA247" i="1"/>
  <c r="Y247" i="1"/>
  <c r="W247" i="1"/>
  <c r="U247" i="1"/>
  <c r="S247" i="1"/>
  <c r="Q247" i="1"/>
  <c r="O247" i="1"/>
  <c r="M247" i="1"/>
  <c r="DJ246" i="1"/>
  <c r="DI246" i="1"/>
  <c r="DG246" i="1"/>
  <c r="DE246" i="1"/>
  <c r="DC246" i="1"/>
  <c r="DA246" i="1"/>
  <c r="CY246" i="1"/>
  <c r="CW246" i="1"/>
  <c r="CU246" i="1"/>
  <c r="CS246" i="1"/>
  <c r="CQ246" i="1"/>
  <c r="CQ245" i="1" s="1"/>
  <c r="CO246" i="1"/>
  <c r="CM246" i="1"/>
  <c r="CK246" i="1"/>
  <c r="CI246" i="1"/>
  <c r="CI245" i="1" s="1"/>
  <c r="CG246" i="1"/>
  <c r="CE246" i="1"/>
  <c r="CC246" i="1"/>
  <c r="CA246" i="1"/>
  <c r="BY246" i="1"/>
  <c r="BW246" i="1"/>
  <c r="BU246" i="1"/>
  <c r="BS246" i="1"/>
  <c r="BQ246" i="1"/>
  <c r="BO246" i="1"/>
  <c r="BM246" i="1"/>
  <c r="BK246" i="1"/>
  <c r="BI246" i="1"/>
  <c r="BG246" i="1"/>
  <c r="BE246" i="1"/>
  <c r="BC246" i="1"/>
  <c r="BC245" i="1" s="1"/>
  <c r="BA246" i="1"/>
  <c r="AY246" i="1"/>
  <c r="AW246" i="1"/>
  <c r="AU246" i="1"/>
  <c r="AS246" i="1"/>
  <c r="AQ246" i="1"/>
  <c r="AO246" i="1"/>
  <c r="AM246" i="1"/>
  <c r="AM245" i="1" s="1"/>
  <c r="AK246" i="1"/>
  <c r="AI246" i="1"/>
  <c r="AG246" i="1"/>
  <c r="AE246" i="1"/>
  <c r="AC246" i="1"/>
  <c r="AA246" i="1"/>
  <c r="Y246" i="1"/>
  <c r="W246" i="1"/>
  <c r="W245" i="1" s="1"/>
  <c r="U246" i="1"/>
  <c r="S246" i="1"/>
  <c r="Q246" i="1"/>
  <c r="O246" i="1"/>
  <c r="M246" i="1"/>
  <c r="DH245" i="1"/>
  <c r="DF245" i="1"/>
  <c r="DD245" i="1"/>
  <c r="DB245" i="1"/>
  <c r="CZ245" i="1"/>
  <c r="CX245" i="1"/>
  <c r="CV245" i="1"/>
  <c r="CT245" i="1"/>
  <c r="CR245" i="1"/>
  <c r="CP245" i="1"/>
  <c r="CN245" i="1"/>
  <c r="CL245" i="1"/>
  <c r="CJ245" i="1"/>
  <c r="CH245" i="1"/>
  <c r="CF245" i="1"/>
  <c r="CD245" i="1"/>
  <c r="CB245" i="1"/>
  <c r="CA245" i="1"/>
  <c r="BZ245" i="1"/>
  <c r="BX245" i="1"/>
  <c r="BV245" i="1"/>
  <c r="BT245" i="1"/>
  <c r="BR245" i="1"/>
  <c r="BP245" i="1"/>
  <c r="BN245" i="1"/>
  <c r="BL245" i="1"/>
  <c r="BJ245" i="1"/>
  <c r="BH245" i="1"/>
  <c r="BF245" i="1"/>
  <c r="BD245" i="1"/>
  <c r="BB245" i="1"/>
  <c r="AZ245" i="1"/>
  <c r="AX245" i="1"/>
  <c r="AV245" i="1"/>
  <c r="AT245" i="1"/>
  <c r="AR245" i="1"/>
  <c r="AP245" i="1"/>
  <c r="AN245" i="1"/>
  <c r="AL245" i="1"/>
  <c r="AJ245" i="1"/>
  <c r="AH245" i="1"/>
  <c r="AF245" i="1"/>
  <c r="AD245" i="1"/>
  <c r="AB245" i="1"/>
  <c r="Z245" i="1"/>
  <c r="X245" i="1"/>
  <c r="V245" i="1"/>
  <c r="T245" i="1"/>
  <c r="R245" i="1"/>
  <c r="P245" i="1"/>
  <c r="N245" i="1"/>
  <c r="L245" i="1"/>
  <c r="DJ244" i="1"/>
  <c r="DI244" i="1"/>
  <c r="DG244" i="1"/>
  <c r="DE244" i="1"/>
  <c r="DC244" i="1"/>
  <c r="DA244" i="1"/>
  <c r="CY244" i="1"/>
  <c r="CW244" i="1"/>
  <c r="CU244" i="1"/>
  <c r="CS244" i="1"/>
  <c r="CQ244" i="1"/>
  <c r="CO244" i="1"/>
  <c r="CM244" i="1"/>
  <c r="CK244" i="1"/>
  <c r="CI244" i="1"/>
  <c r="CG244" i="1"/>
  <c r="CE244" i="1"/>
  <c r="CC244" i="1"/>
  <c r="CA244" i="1"/>
  <c r="BY244" i="1"/>
  <c r="BW244" i="1"/>
  <c r="BU244" i="1"/>
  <c r="BS244" i="1"/>
  <c r="BQ244" i="1"/>
  <c r="BO244" i="1"/>
  <c r="BM244" i="1"/>
  <c r="BK244" i="1"/>
  <c r="BI244" i="1"/>
  <c r="BG244" i="1"/>
  <c r="BE244" i="1"/>
  <c r="BC244" i="1"/>
  <c r="BA244" i="1"/>
  <c r="AY244" i="1"/>
  <c r="AW244" i="1"/>
  <c r="AU244" i="1"/>
  <c r="AS244" i="1"/>
  <c r="AQ244" i="1"/>
  <c r="AO244" i="1"/>
  <c r="AM244" i="1"/>
  <c r="AK244" i="1"/>
  <c r="AI244" i="1"/>
  <c r="AG244" i="1"/>
  <c r="AE244" i="1"/>
  <c r="AC244" i="1"/>
  <c r="AA244" i="1"/>
  <c r="Y244" i="1"/>
  <c r="W244" i="1"/>
  <c r="U244" i="1"/>
  <c r="S244" i="1"/>
  <c r="Q244" i="1"/>
  <c r="O244" i="1"/>
  <c r="M244" i="1"/>
  <c r="DJ243" i="1"/>
  <c r="DI243" i="1"/>
  <c r="DG243" i="1"/>
  <c r="DE243" i="1"/>
  <c r="DC243" i="1"/>
  <c r="DA243" i="1"/>
  <c r="CY243" i="1"/>
  <c r="CW243" i="1"/>
  <c r="CU243" i="1"/>
  <c r="CS243" i="1"/>
  <c r="CQ243" i="1"/>
  <c r="CO243" i="1"/>
  <c r="CM243" i="1"/>
  <c r="CK243" i="1"/>
  <c r="CI243" i="1"/>
  <c r="CG243" i="1"/>
  <c r="CE243" i="1"/>
  <c r="CC243" i="1"/>
  <c r="CA243" i="1"/>
  <c r="BY243" i="1"/>
  <c r="BW243" i="1"/>
  <c r="BU243" i="1"/>
  <c r="BS243" i="1"/>
  <c r="BQ243" i="1"/>
  <c r="BO243" i="1"/>
  <c r="BM243" i="1"/>
  <c r="BK243" i="1"/>
  <c r="BI243" i="1"/>
  <c r="BG243" i="1"/>
  <c r="BE243" i="1"/>
  <c r="BC243" i="1"/>
  <c r="BA243" i="1"/>
  <c r="AY243" i="1"/>
  <c r="AW243" i="1"/>
  <c r="AU243" i="1"/>
  <c r="AS243" i="1"/>
  <c r="AQ243" i="1"/>
  <c r="AO243" i="1"/>
  <c r="AM243" i="1"/>
  <c r="AK243" i="1"/>
  <c r="AI243" i="1"/>
  <c r="AG243" i="1"/>
  <c r="AE243" i="1"/>
  <c r="AC243" i="1"/>
  <c r="AA243" i="1"/>
  <c r="Y243" i="1"/>
  <c r="W243" i="1"/>
  <c r="U243" i="1"/>
  <c r="S243" i="1"/>
  <c r="Q243" i="1"/>
  <c r="O243" i="1"/>
  <c r="M243" i="1"/>
  <c r="DJ242" i="1"/>
  <c r="DI242" i="1"/>
  <c r="DG242" i="1"/>
  <c r="DE242" i="1"/>
  <c r="DC242" i="1"/>
  <c r="DA242" i="1"/>
  <c r="CY242" i="1"/>
  <c r="CW242" i="1"/>
  <c r="CU242" i="1"/>
  <c r="CS242" i="1"/>
  <c r="CQ242" i="1"/>
  <c r="CO242" i="1"/>
  <c r="CM242" i="1"/>
  <c r="CK242" i="1"/>
  <c r="CI242" i="1"/>
  <c r="CG242" i="1"/>
  <c r="CE242" i="1"/>
  <c r="CC242" i="1"/>
  <c r="CA242" i="1"/>
  <c r="BY242" i="1"/>
  <c r="BW242" i="1"/>
  <c r="BU242" i="1"/>
  <c r="BS242" i="1"/>
  <c r="BQ242" i="1"/>
  <c r="BO242" i="1"/>
  <c r="BM242" i="1"/>
  <c r="BK242" i="1"/>
  <c r="BI242" i="1"/>
  <c r="BG242" i="1"/>
  <c r="BE242" i="1"/>
  <c r="BC242" i="1"/>
  <c r="BA242" i="1"/>
  <c r="AY242" i="1"/>
  <c r="AW242" i="1"/>
  <c r="AU242" i="1"/>
  <c r="AS242" i="1"/>
  <c r="AQ242" i="1"/>
  <c r="AO242" i="1"/>
  <c r="AM242" i="1"/>
  <c r="AK242" i="1"/>
  <c r="AI242" i="1"/>
  <c r="AG242" i="1"/>
  <c r="AE242" i="1"/>
  <c r="AC242" i="1"/>
  <c r="AA242" i="1"/>
  <c r="Y242" i="1"/>
  <c r="W242" i="1"/>
  <c r="U242" i="1"/>
  <c r="S242" i="1"/>
  <c r="Q242" i="1"/>
  <c r="O242" i="1"/>
  <c r="M242" i="1"/>
  <c r="DJ241" i="1"/>
  <c r="DI241" i="1"/>
  <c r="DI240" i="1" s="1"/>
  <c r="DG241" i="1"/>
  <c r="DG240" i="1" s="1"/>
  <c r="DE241" i="1"/>
  <c r="DE240" i="1" s="1"/>
  <c r="DC241" i="1"/>
  <c r="DC240" i="1" s="1"/>
  <c r="DA241" i="1"/>
  <c r="CY241" i="1"/>
  <c r="CY240" i="1" s="1"/>
  <c r="CW241" i="1"/>
  <c r="CW240" i="1" s="1"/>
  <c r="CU241" i="1"/>
  <c r="CU240" i="1" s="1"/>
  <c r="CS241" i="1"/>
  <c r="CS240" i="1" s="1"/>
  <c r="CQ241" i="1"/>
  <c r="CQ240" i="1" s="1"/>
  <c r="CO241" i="1"/>
  <c r="CO240" i="1" s="1"/>
  <c r="CM241" i="1"/>
  <c r="CM240" i="1" s="1"/>
  <c r="CK241" i="1"/>
  <c r="CK240" i="1" s="1"/>
  <c r="CI241" i="1"/>
  <c r="CI240" i="1" s="1"/>
  <c r="CG241" i="1"/>
  <c r="CG240" i="1" s="1"/>
  <c r="CE241" i="1"/>
  <c r="CE240" i="1" s="1"/>
  <c r="CC241" i="1"/>
  <c r="CC240" i="1" s="1"/>
  <c r="CA241" i="1"/>
  <c r="CA240" i="1" s="1"/>
  <c r="BY241" i="1"/>
  <c r="BY240" i="1" s="1"/>
  <c r="BW241" i="1"/>
  <c r="BW240" i="1" s="1"/>
  <c r="BU241" i="1"/>
  <c r="BU240" i="1" s="1"/>
  <c r="BS241" i="1"/>
  <c r="BS240" i="1" s="1"/>
  <c r="BQ241" i="1"/>
  <c r="BQ240" i="1" s="1"/>
  <c r="BO241" i="1"/>
  <c r="BO240" i="1" s="1"/>
  <c r="BM241" i="1"/>
  <c r="BM240" i="1" s="1"/>
  <c r="BK241" i="1"/>
  <c r="BK240" i="1" s="1"/>
  <c r="BI241" i="1"/>
  <c r="BI240" i="1" s="1"/>
  <c r="BG241" i="1"/>
  <c r="BG240" i="1" s="1"/>
  <c r="BE241" i="1"/>
  <c r="BC241" i="1"/>
  <c r="BC240" i="1" s="1"/>
  <c r="BA241" i="1"/>
  <c r="BA240" i="1" s="1"/>
  <c r="AY241" i="1"/>
  <c r="AY240" i="1" s="1"/>
  <c r="AW241" i="1"/>
  <c r="AW240" i="1" s="1"/>
  <c r="AU241" i="1"/>
  <c r="AU240" i="1" s="1"/>
  <c r="AS241" i="1"/>
  <c r="AS240" i="1" s="1"/>
  <c r="AQ241" i="1"/>
  <c r="AQ240" i="1" s="1"/>
  <c r="AO241" i="1"/>
  <c r="AO240" i="1" s="1"/>
  <c r="AM241" i="1"/>
  <c r="AM240" i="1" s="1"/>
  <c r="AK241" i="1"/>
  <c r="AK240" i="1" s="1"/>
  <c r="AI241" i="1"/>
  <c r="AI240" i="1" s="1"/>
  <c r="AG241" i="1"/>
  <c r="AG240" i="1" s="1"/>
  <c r="AE241" i="1"/>
  <c r="AE240" i="1" s="1"/>
  <c r="AC241" i="1"/>
  <c r="AC240" i="1" s="1"/>
  <c r="AA241" i="1"/>
  <c r="AA240" i="1" s="1"/>
  <c r="Y241" i="1"/>
  <c r="Y240" i="1" s="1"/>
  <c r="W241" i="1"/>
  <c r="W240" i="1" s="1"/>
  <c r="U241" i="1"/>
  <c r="U240" i="1" s="1"/>
  <c r="S241" i="1"/>
  <c r="S240" i="1" s="1"/>
  <c r="Q241" i="1"/>
  <c r="Q240" i="1" s="1"/>
  <c r="O241" i="1"/>
  <c r="O240" i="1" s="1"/>
  <c r="M241" i="1"/>
  <c r="M240" i="1" s="1"/>
  <c r="DH240" i="1"/>
  <c r="DF240" i="1"/>
  <c r="DD240" i="1"/>
  <c r="DB240" i="1"/>
  <c r="DA240" i="1"/>
  <c r="CZ240" i="1"/>
  <c r="CX240" i="1"/>
  <c r="CV240" i="1"/>
  <c r="CT240" i="1"/>
  <c r="CR240" i="1"/>
  <c r="CP240" i="1"/>
  <c r="CN240" i="1"/>
  <c r="CL240" i="1"/>
  <c r="CJ240" i="1"/>
  <c r="CH240" i="1"/>
  <c r="CF240" i="1"/>
  <c r="CD240" i="1"/>
  <c r="CB240" i="1"/>
  <c r="BZ240" i="1"/>
  <c r="BX240" i="1"/>
  <c r="BV240" i="1"/>
  <c r="BT240" i="1"/>
  <c r="BR240" i="1"/>
  <c r="BP240" i="1"/>
  <c r="BN240" i="1"/>
  <c r="BL240" i="1"/>
  <c r="BJ240" i="1"/>
  <c r="BH240" i="1"/>
  <c r="BF240" i="1"/>
  <c r="BE240" i="1"/>
  <c r="BD240" i="1"/>
  <c r="BB240" i="1"/>
  <c r="AZ240" i="1"/>
  <c r="AX240" i="1"/>
  <c r="AV240" i="1"/>
  <c r="AT240" i="1"/>
  <c r="AR240" i="1"/>
  <c r="AP240" i="1"/>
  <c r="AN240" i="1"/>
  <c r="AL240" i="1"/>
  <c r="AJ240" i="1"/>
  <c r="AH240" i="1"/>
  <c r="AF240" i="1"/>
  <c r="AD240" i="1"/>
  <c r="AB240" i="1"/>
  <c r="Z240" i="1"/>
  <c r="X240" i="1"/>
  <c r="V240" i="1"/>
  <c r="T240" i="1"/>
  <c r="R240" i="1"/>
  <c r="P240" i="1"/>
  <c r="N240" i="1"/>
  <c r="L240" i="1"/>
  <c r="DI239" i="1"/>
  <c r="DG239" i="1"/>
  <c r="DE239" i="1"/>
  <c r="DC239" i="1"/>
  <c r="DA239" i="1"/>
  <c r="CY239" i="1"/>
  <c r="CW239" i="1"/>
  <c r="CU239" i="1"/>
  <c r="CS239" i="1"/>
  <c r="CQ239" i="1"/>
  <c r="CO239" i="1"/>
  <c r="CM239" i="1"/>
  <c r="CK239" i="1"/>
  <c r="CI239" i="1"/>
  <c r="CG239" i="1"/>
  <c r="CE239" i="1"/>
  <c r="CC239" i="1"/>
  <c r="CA239" i="1"/>
  <c r="BY239" i="1"/>
  <c r="BW239" i="1"/>
  <c r="BT239" i="1"/>
  <c r="BU239" i="1" s="1"/>
  <c r="BS239" i="1"/>
  <c r="BQ239" i="1"/>
  <c r="BO239" i="1"/>
  <c r="BM239" i="1"/>
  <c r="BK239" i="1"/>
  <c r="BI239" i="1"/>
  <c r="BG239" i="1"/>
  <c r="BE239" i="1"/>
  <c r="BC239" i="1"/>
  <c r="BA239" i="1"/>
  <c r="AY239" i="1"/>
  <c r="AW239" i="1"/>
  <c r="AU239" i="1"/>
  <c r="AS239" i="1"/>
  <c r="AQ239" i="1"/>
  <c r="AO239" i="1"/>
  <c r="AM239" i="1"/>
  <c r="AK239" i="1"/>
  <c r="AI239" i="1"/>
  <c r="AG239" i="1"/>
  <c r="AE239" i="1"/>
  <c r="AC239" i="1"/>
  <c r="AA239" i="1"/>
  <c r="Y239" i="1"/>
  <c r="W239" i="1"/>
  <c r="U239" i="1"/>
  <c r="S239" i="1"/>
  <c r="Q239" i="1"/>
  <c r="O239" i="1"/>
  <c r="M239" i="1"/>
  <c r="DJ238" i="1"/>
  <c r="DI238" i="1"/>
  <c r="DG238" i="1"/>
  <c r="DE238" i="1"/>
  <c r="DC238" i="1"/>
  <c r="DA238" i="1"/>
  <c r="CY238" i="1"/>
  <c r="CW238" i="1"/>
  <c r="CU238" i="1"/>
  <c r="CS238" i="1"/>
  <c r="CQ238" i="1"/>
  <c r="CO238" i="1"/>
  <c r="CM238" i="1"/>
  <c r="CK238" i="1"/>
  <c r="CI238" i="1"/>
  <c r="CG238" i="1"/>
  <c r="CE238" i="1"/>
  <c r="CC238" i="1"/>
  <c r="CA238" i="1"/>
  <c r="BY238" i="1"/>
  <c r="BW238" i="1"/>
  <c r="BU238" i="1"/>
  <c r="BS238" i="1"/>
  <c r="BQ238" i="1"/>
  <c r="BO238" i="1"/>
  <c r="BM238" i="1"/>
  <c r="BK238" i="1"/>
  <c r="BI238" i="1"/>
  <c r="BG238" i="1"/>
  <c r="BE238" i="1"/>
  <c r="BC238" i="1"/>
  <c r="BA238" i="1"/>
  <c r="AY238" i="1"/>
  <c r="AW238" i="1"/>
  <c r="AU238" i="1"/>
  <c r="AS238" i="1"/>
  <c r="AQ238" i="1"/>
  <c r="AO238" i="1"/>
  <c r="AM238" i="1"/>
  <c r="AK238" i="1"/>
  <c r="AI238" i="1"/>
  <c r="AG238" i="1"/>
  <c r="AE238" i="1"/>
  <c r="AC238" i="1"/>
  <c r="AA238" i="1"/>
  <c r="Y238" i="1"/>
  <c r="W238" i="1"/>
  <c r="U238" i="1"/>
  <c r="S238" i="1"/>
  <c r="Q238" i="1"/>
  <c r="O238" i="1"/>
  <c r="M238" i="1"/>
  <c r="DI237" i="1"/>
  <c r="DG237" i="1"/>
  <c r="DE237" i="1"/>
  <c r="DC237" i="1"/>
  <c r="DA237" i="1"/>
  <c r="CY237" i="1"/>
  <c r="CW237" i="1"/>
  <c r="CU237" i="1"/>
  <c r="CS237" i="1"/>
  <c r="CQ237" i="1"/>
  <c r="CO237" i="1"/>
  <c r="CM237" i="1"/>
  <c r="CK237" i="1"/>
  <c r="CI237" i="1"/>
  <c r="CG237" i="1"/>
  <c r="CE237" i="1"/>
  <c r="CC237" i="1"/>
  <c r="CA237" i="1"/>
  <c r="BY237" i="1"/>
  <c r="BW237" i="1"/>
  <c r="BU237" i="1"/>
  <c r="BS237" i="1"/>
  <c r="BQ237" i="1"/>
  <c r="BO237" i="1"/>
  <c r="BM237" i="1"/>
  <c r="BK237" i="1"/>
  <c r="BH237" i="1"/>
  <c r="DJ237" i="1" s="1"/>
  <c r="BG237" i="1"/>
  <c r="BE237" i="1"/>
  <c r="BC237" i="1"/>
  <c r="BA237" i="1"/>
  <c r="AY237" i="1"/>
  <c r="AW237" i="1"/>
  <c r="AU237" i="1"/>
  <c r="AS237" i="1"/>
  <c r="AQ237" i="1"/>
  <c r="AO237" i="1"/>
  <c r="AM237" i="1"/>
  <c r="AK237" i="1"/>
  <c r="AI237" i="1"/>
  <c r="AG237" i="1"/>
  <c r="AE237" i="1"/>
  <c r="AC237" i="1"/>
  <c r="AA237" i="1"/>
  <c r="Y237" i="1"/>
  <c r="W237" i="1"/>
  <c r="U237" i="1"/>
  <c r="S237" i="1"/>
  <c r="Q237" i="1"/>
  <c r="O237" i="1"/>
  <c r="M237" i="1"/>
  <c r="DJ236" i="1"/>
  <c r="DI236" i="1"/>
  <c r="DG236" i="1"/>
  <c r="DE236" i="1"/>
  <c r="DC236" i="1"/>
  <c r="DA236" i="1"/>
  <c r="CY236" i="1"/>
  <c r="CW236" i="1"/>
  <c r="CU236" i="1"/>
  <c r="CS236" i="1"/>
  <c r="CQ236" i="1"/>
  <c r="CO236" i="1"/>
  <c r="CM236" i="1"/>
  <c r="CK236" i="1"/>
  <c r="CI236" i="1"/>
  <c r="CG236" i="1"/>
  <c r="CE236" i="1"/>
  <c r="CC236" i="1"/>
  <c r="CA236" i="1"/>
  <c r="BY236" i="1"/>
  <c r="BW236" i="1"/>
  <c r="BU236" i="1"/>
  <c r="BS236" i="1"/>
  <c r="BQ236" i="1"/>
  <c r="BO236" i="1"/>
  <c r="BM236" i="1"/>
  <c r="BK236" i="1"/>
  <c r="BI236" i="1"/>
  <c r="BG236" i="1"/>
  <c r="BE236" i="1"/>
  <c r="BC236" i="1"/>
  <c r="BA236" i="1"/>
  <c r="AY236" i="1"/>
  <c r="AW236" i="1"/>
  <c r="AU236" i="1"/>
  <c r="AS236" i="1"/>
  <c r="AQ236" i="1"/>
  <c r="AO236" i="1"/>
  <c r="AM236" i="1"/>
  <c r="AK236" i="1"/>
  <c r="AI236" i="1"/>
  <c r="AG236" i="1"/>
  <c r="AE236" i="1"/>
  <c r="AC236" i="1"/>
  <c r="AA236" i="1"/>
  <c r="Y236" i="1"/>
  <c r="W236" i="1"/>
  <c r="U236" i="1"/>
  <c r="S236" i="1"/>
  <c r="Q236" i="1"/>
  <c r="O236" i="1"/>
  <c r="M236" i="1"/>
  <c r="DJ235" i="1"/>
  <c r="DI235" i="1"/>
  <c r="DG235" i="1"/>
  <c r="DE235" i="1"/>
  <c r="DC235" i="1"/>
  <c r="DA235" i="1"/>
  <c r="CY235" i="1"/>
  <c r="CW235" i="1"/>
  <c r="CU235" i="1"/>
  <c r="CS235" i="1"/>
  <c r="CQ235" i="1"/>
  <c r="CO235" i="1"/>
  <c r="CM235" i="1"/>
  <c r="CK235" i="1"/>
  <c r="CI235" i="1"/>
  <c r="CG235" i="1"/>
  <c r="CE235" i="1"/>
  <c r="CC235" i="1"/>
  <c r="CA235" i="1"/>
  <c r="BY235" i="1"/>
  <c r="BW235" i="1"/>
  <c r="BU235" i="1"/>
  <c r="BS235" i="1"/>
  <c r="BQ235" i="1"/>
  <c r="BO235" i="1"/>
  <c r="BM235" i="1"/>
  <c r="BK235" i="1"/>
  <c r="BI235" i="1"/>
  <c r="BG235" i="1"/>
  <c r="BE235" i="1"/>
  <c r="BC235" i="1"/>
  <c r="BA235" i="1"/>
  <c r="AY235" i="1"/>
  <c r="AW235" i="1"/>
  <c r="AU235" i="1"/>
  <c r="AS235" i="1"/>
  <c r="AQ235" i="1"/>
  <c r="AO235" i="1"/>
  <c r="AM235" i="1"/>
  <c r="AK235" i="1"/>
  <c r="AI235" i="1"/>
  <c r="AG235" i="1"/>
  <c r="AE235" i="1"/>
  <c r="AC235" i="1"/>
  <c r="AA235" i="1"/>
  <c r="Y235" i="1"/>
  <c r="W235" i="1"/>
  <c r="U235" i="1"/>
  <c r="S235" i="1"/>
  <c r="Q235" i="1"/>
  <c r="O235" i="1"/>
  <c r="M235" i="1"/>
  <c r="DJ234" i="1"/>
  <c r="DI234" i="1"/>
  <c r="DG234" i="1"/>
  <c r="DG233" i="1" s="1"/>
  <c r="DE234" i="1"/>
  <c r="DC234" i="1"/>
  <c r="DA234" i="1"/>
  <c r="CY234" i="1"/>
  <c r="CY233" i="1" s="1"/>
  <c r="CW234" i="1"/>
  <c r="CU234" i="1"/>
  <c r="CS234" i="1"/>
  <c r="CQ234" i="1"/>
  <c r="CQ233" i="1" s="1"/>
  <c r="CO234" i="1"/>
  <c r="CO233" i="1" s="1"/>
  <c r="CM234" i="1"/>
  <c r="CK234" i="1"/>
  <c r="CI234" i="1"/>
  <c r="CI233" i="1" s="1"/>
  <c r="CG234" i="1"/>
  <c r="CE234" i="1"/>
  <c r="CE233" i="1" s="1"/>
  <c r="CC234" i="1"/>
  <c r="CA234" i="1"/>
  <c r="CA233" i="1" s="1"/>
  <c r="BY234" i="1"/>
  <c r="BW234" i="1"/>
  <c r="BU234" i="1"/>
  <c r="BS234" i="1"/>
  <c r="BS233" i="1" s="1"/>
  <c r="BQ234" i="1"/>
  <c r="BO234" i="1"/>
  <c r="BM234" i="1"/>
  <c r="BK234" i="1"/>
  <c r="BK233" i="1" s="1"/>
  <c r="BI234" i="1"/>
  <c r="BG234" i="1"/>
  <c r="BE234" i="1"/>
  <c r="BC234" i="1"/>
  <c r="BC233" i="1" s="1"/>
  <c r="BA234" i="1"/>
  <c r="AY234" i="1"/>
  <c r="AW234" i="1"/>
  <c r="AU234" i="1"/>
  <c r="AU233" i="1" s="1"/>
  <c r="AS234" i="1"/>
  <c r="AQ234" i="1"/>
  <c r="AQ233" i="1" s="1"/>
  <c r="AO234" i="1"/>
  <c r="AM234" i="1"/>
  <c r="AM233" i="1" s="1"/>
  <c r="AK234" i="1"/>
  <c r="AK233" i="1" s="1"/>
  <c r="AI234" i="1"/>
  <c r="AG234" i="1"/>
  <c r="AE234" i="1"/>
  <c r="AE233" i="1" s="1"/>
  <c r="AC234" i="1"/>
  <c r="AA234" i="1"/>
  <c r="Y234" i="1"/>
  <c r="W234" i="1"/>
  <c r="W233" i="1" s="1"/>
  <c r="U234" i="1"/>
  <c r="U233" i="1" s="1"/>
  <c r="S234" i="1"/>
  <c r="Q234" i="1"/>
  <c r="O234" i="1"/>
  <c r="O233" i="1" s="1"/>
  <c r="M234" i="1"/>
  <c r="DH233" i="1"/>
  <c r="DF233" i="1"/>
  <c r="DD233" i="1"/>
  <c r="DB233" i="1"/>
  <c r="CZ233" i="1"/>
  <c r="CX233" i="1"/>
  <c r="CV233" i="1"/>
  <c r="CT233" i="1"/>
  <c r="CR233" i="1"/>
  <c r="CP233" i="1"/>
  <c r="CN233" i="1"/>
  <c r="CL233" i="1"/>
  <c r="CJ233" i="1"/>
  <c r="CH233" i="1"/>
  <c r="CF233" i="1"/>
  <c r="CD233" i="1"/>
  <c r="CB233" i="1"/>
  <c r="BZ233" i="1"/>
  <c r="BX233" i="1"/>
  <c r="BV233" i="1"/>
  <c r="BT233" i="1"/>
  <c r="BR233" i="1"/>
  <c r="BP233" i="1"/>
  <c r="BN233" i="1"/>
  <c r="BL233" i="1"/>
  <c r="BJ233" i="1"/>
  <c r="BH233" i="1"/>
  <c r="BF233" i="1"/>
  <c r="BD233" i="1"/>
  <c r="BB233" i="1"/>
  <c r="BA233" i="1"/>
  <c r="AZ233" i="1"/>
  <c r="AX233" i="1"/>
  <c r="AV233" i="1"/>
  <c r="AT233" i="1"/>
  <c r="AR233" i="1"/>
  <c r="AP233" i="1"/>
  <c r="AN233" i="1"/>
  <c r="AL233" i="1"/>
  <c r="AJ233" i="1"/>
  <c r="AH233" i="1"/>
  <c r="AF233" i="1"/>
  <c r="AD233" i="1"/>
  <c r="AB233" i="1"/>
  <c r="Z233" i="1"/>
  <c r="X233" i="1"/>
  <c r="V233" i="1"/>
  <c r="T233" i="1"/>
  <c r="R233" i="1"/>
  <c r="P233" i="1"/>
  <c r="N233" i="1"/>
  <c r="L233" i="1"/>
  <c r="DJ232" i="1"/>
  <c r="DI232" i="1"/>
  <c r="DG232" i="1"/>
  <c r="DE232" i="1"/>
  <c r="DC232" i="1"/>
  <c r="DA232" i="1"/>
  <c r="CY232" i="1"/>
  <c r="CW232" i="1"/>
  <c r="CU232" i="1"/>
  <c r="CS232" i="1"/>
  <c r="CQ232" i="1"/>
  <c r="CO232" i="1"/>
  <c r="CM232" i="1"/>
  <c r="CK232" i="1"/>
  <c r="CI232" i="1"/>
  <c r="CG232" i="1"/>
  <c r="CE232" i="1"/>
  <c r="CC232" i="1"/>
  <c r="CA232" i="1"/>
  <c r="BY232" i="1"/>
  <c r="BW232" i="1"/>
  <c r="BU232" i="1"/>
  <c r="BS232" i="1"/>
  <c r="BQ232" i="1"/>
  <c r="BO232" i="1"/>
  <c r="BM232" i="1"/>
  <c r="BK232" i="1"/>
  <c r="BI232" i="1"/>
  <c r="BG232" i="1"/>
  <c r="BE232" i="1"/>
  <c r="BC232" i="1"/>
  <c r="BA232" i="1"/>
  <c r="AY232" i="1"/>
  <c r="AW232" i="1"/>
  <c r="AU232" i="1"/>
  <c r="AS232" i="1"/>
  <c r="AQ232" i="1"/>
  <c r="AO232" i="1"/>
  <c r="AM232" i="1"/>
  <c r="AK232" i="1"/>
  <c r="AI232" i="1"/>
  <c r="AG232" i="1"/>
  <c r="AE232" i="1"/>
  <c r="AC232" i="1"/>
  <c r="AA232" i="1"/>
  <c r="Y232" i="1"/>
  <c r="W232" i="1"/>
  <c r="U232" i="1"/>
  <c r="S232" i="1"/>
  <c r="Q232" i="1"/>
  <c r="O232" i="1"/>
  <c r="M232" i="1"/>
  <c r="DJ231" i="1"/>
  <c r="DI231" i="1"/>
  <c r="DG231" i="1"/>
  <c r="DE231" i="1"/>
  <c r="DC231" i="1"/>
  <c r="DA231" i="1"/>
  <c r="CY231" i="1"/>
  <c r="CW231" i="1"/>
  <c r="CU231" i="1"/>
  <c r="CS231" i="1"/>
  <c r="CQ231" i="1"/>
  <c r="CO231" i="1"/>
  <c r="CM231" i="1"/>
  <c r="CK231" i="1"/>
  <c r="CI231" i="1"/>
  <c r="CG231" i="1"/>
  <c r="CE231" i="1"/>
  <c r="CC231" i="1"/>
  <c r="CA231" i="1"/>
  <c r="BY231" i="1"/>
  <c r="BW231" i="1"/>
  <c r="BU231" i="1"/>
  <c r="BS231" i="1"/>
  <c r="BQ231" i="1"/>
  <c r="BO231" i="1"/>
  <c r="BM231" i="1"/>
  <c r="BK231" i="1"/>
  <c r="BI231" i="1"/>
  <c r="BG231" i="1"/>
  <c r="BE231" i="1"/>
  <c r="BC231" i="1"/>
  <c r="BA231" i="1"/>
  <c r="AY231" i="1"/>
  <c r="AW231" i="1"/>
  <c r="AU231" i="1"/>
  <c r="AS231" i="1"/>
  <c r="AQ231" i="1"/>
  <c r="AO231" i="1"/>
  <c r="AM231" i="1"/>
  <c r="AK231" i="1"/>
  <c r="AI231" i="1"/>
  <c r="AG231" i="1"/>
  <c r="AE231" i="1"/>
  <c r="AC231" i="1"/>
  <c r="AA231" i="1"/>
  <c r="Y231" i="1"/>
  <c r="W231" i="1"/>
  <c r="U231" i="1"/>
  <c r="S231" i="1"/>
  <c r="Q231" i="1"/>
  <c r="O231" i="1"/>
  <c r="M231" i="1"/>
  <c r="DJ230" i="1"/>
  <c r="DI230" i="1"/>
  <c r="DG230" i="1"/>
  <c r="DE230" i="1"/>
  <c r="DC230" i="1"/>
  <c r="DA230" i="1"/>
  <c r="CY230" i="1"/>
  <c r="CW230" i="1"/>
  <c r="CU230" i="1"/>
  <c r="CS230" i="1"/>
  <c r="CQ230" i="1"/>
  <c r="CO230" i="1"/>
  <c r="CM230" i="1"/>
  <c r="CK230" i="1"/>
  <c r="CI230" i="1"/>
  <c r="CG230" i="1"/>
  <c r="CE230" i="1"/>
  <c r="CC230" i="1"/>
  <c r="CA230" i="1"/>
  <c r="BY230" i="1"/>
  <c r="BW230" i="1"/>
  <c r="BU230" i="1"/>
  <c r="BS230" i="1"/>
  <c r="BQ230" i="1"/>
  <c r="BO230" i="1"/>
  <c r="BM230" i="1"/>
  <c r="BK230" i="1"/>
  <c r="BI230" i="1"/>
  <c r="BG230" i="1"/>
  <c r="BE230" i="1"/>
  <c r="BC230" i="1"/>
  <c r="BA230" i="1"/>
  <c r="AY230" i="1"/>
  <c r="AW230" i="1"/>
  <c r="AU230" i="1"/>
  <c r="AS230" i="1"/>
  <c r="AQ230" i="1"/>
  <c r="AO230" i="1"/>
  <c r="AM230" i="1"/>
  <c r="AK230" i="1"/>
  <c r="AI230" i="1"/>
  <c r="AG230" i="1"/>
  <c r="AE230" i="1"/>
  <c r="AC230" i="1"/>
  <c r="AA230" i="1"/>
  <c r="Y230" i="1"/>
  <c r="W230" i="1"/>
  <c r="U230" i="1"/>
  <c r="S230" i="1"/>
  <c r="Q230" i="1"/>
  <c r="O230" i="1"/>
  <c r="M230" i="1"/>
  <c r="DJ229" i="1"/>
  <c r="DI229" i="1"/>
  <c r="DG229" i="1"/>
  <c r="DG228" i="1" s="1"/>
  <c r="DE229" i="1"/>
  <c r="DE228" i="1" s="1"/>
  <c r="DC229" i="1"/>
  <c r="DA229" i="1"/>
  <c r="CY229" i="1"/>
  <c r="CW229" i="1"/>
  <c r="CW228" i="1" s="1"/>
  <c r="CU229" i="1"/>
  <c r="CS229" i="1"/>
  <c r="CQ229" i="1"/>
  <c r="CQ228" i="1" s="1"/>
  <c r="CO229" i="1"/>
  <c r="CO228" i="1" s="1"/>
  <c r="CM229" i="1"/>
  <c r="CK229" i="1"/>
  <c r="CI229" i="1"/>
  <c r="CI228" i="1" s="1"/>
  <c r="CG229" i="1"/>
  <c r="CG228" i="1" s="1"/>
  <c r="CE229" i="1"/>
  <c r="CC229" i="1"/>
  <c r="CA229" i="1"/>
  <c r="CA228" i="1" s="1"/>
  <c r="BY229" i="1"/>
  <c r="BY228" i="1" s="1"/>
  <c r="BW229" i="1"/>
  <c r="BU229" i="1"/>
  <c r="BS229" i="1"/>
  <c r="BQ229" i="1"/>
  <c r="BQ228" i="1" s="1"/>
  <c r="BO229" i="1"/>
  <c r="BM229" i="1"/>
  <c r="BK229" i="1"/>
  <c r="BK228" i="1" s="1"/>
  <c r="BI229" i="1"/>
  <c r="BI228" i="1" s="1"/>
  <c r="BG229" i="1"/>
  <c r="BE229" i="1"/>
  <c r="BC229" i="1"/>
  <c r="BC228" i="1" s="1"/>
  <c r="BA229" i="1"/>
  <c r="BA228" i="1" s="1"/>
  <c r="AY229" i="1"/>
  <c r="AW229" i="1"/>
  <c r="AU229" i="1"/>
  <c r="AS229" i="1"/>
  <c r="AS228" i="1" s="1"/>
  <c r="AQ229" i="1"/>
  <c r="AQ228" i="1" s="1"/>
  <c r="AO229" i="1"/>
  <c r="AM229" i="1"/>
  <c r="AK229" i="1"/>
  <c r="AK228" i="1" s="1"/>
  <c r="AI229" i="1"/>
  <c r="AG229" i="1"/>
  <c r="AE229" i="1"/>
  <c r="AE228" i="1" s="1"/>
  <c r="AC229" i="1"/>
  <c r="AC228" i="1" s="1"/>
  <c r="AA229" i="1"/>
  <c r="Y229" i="1"/>
  <c r="W229" i="1"/>
  <c r="W228" i="1" s="1"/>
  <c r="U229" i="1"/>
  <c r="U228" i="1" s="1"/>
  <c r="S229" i="1"/>
  <c r="Q229" i="1"/>
  <c r="O229" i="1"/>
  <c r="O228" i="1" s="1"/>
  <c r="M229" i="1"/>
  <c r="DH228" i="1"/>
  <c r="DF228" i="1"/>
  <c r="DD228" i="1"/>
  <c r="DB228" i="1"/>
  <c r="CZ228" i="1"/>
  <c r="CX228" i="1"/>
  <c r="CV228" i="1"/>
  <c r="CT228" i="1"/>
  <c r="CR228" i="1"/>
  <c r="CP228" i="1"/>
  <c r="CN228" i="1"/>
  <c r="CL228" i="1"/>
  <c r="CJ228" i="1"/>
  <c r="CH228" i="1"/>
  <c r="CF228" i="1"/>
  <c r="CD228" i="1"/>
  <c r="CB228" i="1"/>
  <c r="BZ228" i="1"/>
  <c r="BX228" i="1"/>
  <c r="BV228" i="1"/>
  <c r="BT228" i="1"/>
  <c r="BR228" i="1"/>
  <c r="BP228" i="1"/>
  <c r="BN228" i="1"/>
  <c r="BL228" i="1"/>
  <c r="BJ228" i="1"/>
  <c r="BH228" i="1"/>
  <c r="BF228" i="1"/>
  <c r="BD228" i="1"/>
  <c r="BB228" i="1"/>
  <c r="AZ228" i="1"/>
  <c r="AX228" i="1"/>
  <c r="AV228" i="1"/>
  <c r="AT228" i="1"/>
  <c r="AR228" i="1"/>
  <c r="AP228" i="1"/>
  <c r="AN228" i="1"/>
  <c r="AL228" i="1"/>
  <c r="AJ228" i="1"/>
  <c r="AH228" i="1"/>
  <c r="AF228" i="1"/>
  <c r="AD228" i="1"/>
  <c r="AB228" i="1"/>
  <c r="Z228" i="1"/>
  <c r="X228" i="1"/>
  <c r="V228" i="1"/>
  <c r="T228" i="1"/>
  <c r="R228" i="1"/>
  <c r="P228" i="1"/>
  <c r="N228" i="1"/>
  <c r="L228" i="1"/>
  <c r="DJ227" i="1"/>
  <c r="DI227" i="1"/>
  <c r="DG227" i="1"/>
  <c r="DE227" i="1"/>
  <c r="DC227" i="1"/>
  <c r="DA227" i="1"/>
  <c r="CY227" i="1"/>
  <c r="CW227" i="1"/>
  <c r="CU227" i="1"/>
  <c r="CS227" i="1"/>
  <c r="CQ227" i="1"/>
  <c r="CO227" i="1"/>
  <c r="CM227" i="1"/>
  <c r="CK227" i="1"/>
  <c r="CI227" i="1"/>
  <c r="CG227" i="1"/>
  <c r="CE227" i="1"/>
  <c r="CC227" i="1"/>
  <c r="CA227" i="1"/>
  <c r="BY227" i="1"/>
  <c r="BW227" i="1"/>
  <c r="BU227" i="1"/>
  <c r="BS227" i="1"/>
  <c r="BQ227" i="1"/>
  <c r="BO227" i="1"/>
  <c r="BM227" i="1"/>
  <c r="BK227" i="1"/>
  <c r="BI227" i="1"/>
  <c r="BG227" i="1"/>
  <c r="BE227" i="1"/>
  <c r="BC227" i="1"/>
  <c r="BA227" i="1"/>
  <c r="AY227" i="1"/>
  <c r="AW227" i="1"/>
  <c r="AU227" i="1"/>
  <c r="AS227" i="1"/>
  <c r="AQ227" i="1"/>
  <c r="AO227" i="1"/>
  <c r="AM227" i="1"/>
  <c r="AK227" i="1"/>
  <c r="AI227" i="1"/>
  <c r="AG227" i="1"/>
  <c r="AE227" i="1"/>
  <c r="AC227" i="1"/>
  <c r="AA227" i="1"/>
  <c r="Y227" i="1"/>
  <c r="W227" i="1"/>
  <c r="U227" i="1"/>
  <c r="S227" i="1"/>
  <c r="Q227" i="1"/>
  <c r="O227" i="1"/>
  <c r="M227" i="1"/>
  <c r="DJ226" i="1"/>
  <c r="DI226" i="1"/>
  <c r="DG226" i="1"/>
  <c r="DE226" i="1"/>
  <c r="DC226" i="1"/>
  <c r="DA226" i="1"/>
  <c r="CY226" i="1"/>
  <c r="CW226" i="1"/>
  <c r="CU226" i="1"/>
  <c r="CS226" i="1"/>
  <c r="CQ226" i="1"/>
  <c r="CO226" i="1"/>
  <c r="CM226" i="1"/>
  <c r="CK226" i="1"/>
  <c r="CI226" i="1"/>
  <c r="CG226" i="1"/>
  <c r="CE226" i="1"/>
  <c r="CC226" i="1"/>
  <c r="CA226" i="1"/>
  <c r="BY226" i="1"/>
  <c r="BW226" i="1"/>
  <c r="BU226" i="1"/>
  <c r="BS226" i="1"/>
  <c r="BQ226" i="1"/>
  <c r="BO226" i="1"/>
  <c r="BM226" i="1"/>
  <c r="BK226" i="1"/>
  <c r="BI226" i="1"/>
  <c r="BG226" i="1"/>
  <c r="BE226" i="1"/>
  <c r="BC226" i="1"/>
  <c r="BA226" i="1"/>
  <c r="AY226" i="1"/>
  <c r="AW226" i="1"/>
  <c r="AU226" i="1"/>
  <c r="AS226" i="1"/>
  <c r="AQ226" i="1"/>
  <c r="AO226" i="1"/>
  <c r="AM226" i="1"/>
  <c r="AK226" i="1"/>
  <c r="AI226" i="1"/>
  <c r="AG226" i="1"/>
  <c r="AE226" i="1"/>
  <c r="AC226" i="1"/>
  <c r="AA226" i="1"/>
  <c r="Y226" i="1"/>
  <c r="W226" i="1"/>
  <c r="U226" i="1"/>
  <c r="S226" i="1"/>
  <c r="Q226" i="1"/>
  <c r="O226" i="1"/>
  <c r="M226" i="1"/>
  <c r="DI225" i="1"/>
  <c r="DG225" i="1"/>
  <c r="DE225" i="1"/>
  <c r="DC225" i="1"/>
  <c r="DA225" i="1"/>
  <c r="CY225" i="1"/>
  <c r="CW225" i="1"/>
  <c r="CU225" i="1"/>
  <c r="CS225" i="1"/>
  <c r="CQ225" i="1"/>
  <c r="CO225" i="1"/>
  <c r="CM225" i="1"/>
  <c r="CK225" i="1"/>
  <c r="CI225" i="1"/>
  <c r="CG225" i="1"/>
  <c r="CE225" i="1"/>
  <c r="CC225" i="1"/>
  <c r="CA225" i="1"/>
  <c r="BY225" i="1"/>
  <c r="BW225" i="1"/>
  <c r="BU225" i="1"/>
  <c r="BS225" i="1"/>
  <c r="BQ225" i="1"/>
  <c r="BO225" i="1"/>
  <c r="BM225" i="1"/>
  <c r="BK225" i="1"/>
  <c r="BI225" i="1"/>
  <c r="BG225" i="1"/>
  <c r="BE225" i="1"/>
  <c r="BC225" i="1"/>
  <c r="BA225" i="1"/>
  <c r="AY225" i="1"/>
  <c r="AW225" i="1"/>
  <c r="AU225" i="1"/>
  <c r="AS225" i="1"/>
  <c r="AQ225" i="1"/>
  <c r="AO225" i="1"/>
  <c r="AM225" i="1"/>
  <c r="AK225" i="1"/>
  <c r="AI225" i="1"/>
  <c r="AG225" i="1"/>
  <c r="AE225" i="1"/>
  <c r="AC225" i="1"/>
  <c r="Z225" i="1"/>
  <c r="Y225" i="1"/>
  <c r="W225" i="1"/>
  <c r="U225" i="1"/>
  <c r="S225" i="1"/>
  <c r="Q225" i="1"/>
  <c r="O225" i="1"/>
  <c r="M225" i="1"/>
  <c r="DI224" i="1"/>
  <c r="DG224" i="1"/>
  <c r="DE224" i="1"/>
  <c r="DC224" i="1"/>
  <c r="DA224" i="1"/>
  <c r="CY224" i="1"/>
  <c r="CW224" i="1"/>
  <c r="CU224" i="1"/>
  <c r="CS224" i="1"/>
  <c r="CQ224" i="1"/>
  <c r="CO224" i="1"/>
  <c r="CM224" i="1"/>
  <c r="CK224" i="1"/>
  <c r="CI224" i="1"/>
  <c r="CG224" i="1"/>
  <c r="CE224" i="1"/>
  <c r="CC224" i="1"/>
  <c r="CA224" i="1"/>
  <c r="BY224" i="1"/>
  <c r="BW224" i="1"/>
  <c r="BU224" i="1"/>
  <c r="BS224" i="1"/>
  <c r="BQ224" i="1"/>
  <c r="BO224" i="1"/>
  <c r="BM224" i="1"/>
  <c r="BK224" i="1"/>
  <c r="BI224" i="1"/>
  <c r="BG224" i="1"/>
  <c r="BE224" i="1"/>
  <c r="BC224" i="1"/>
  <c r="BA224" i="1"/>
  <c r="AY224" i="1"/>
  <c r="AW224" i="1"/>
  <c r="AU224" i="1"/>
  <c r="AS224" i="1"/>
  <c r="AQ224" i="1"/>
  <c r="AO224" i="1"/>
  <c r="AM224" i="1"/>
  <c r="AK224" i="1"/>
  <c r="AI224" i="1"/>
  <c r="AG224" i="1"/>
  <c r="AE224" i="1"/>
  <c r="AC224" i="1"/>
  <c r="Z224" i="1"/>
  <c r="DJ224" i="1" s="1"/>
  <c r="Y224" i="1"/>
  <c r="W224" i="1"/>
  <c r="U224" i="1"/>
  <c r="S224" i="1"/>
  <c r="Q224" i="1"/>
  <c r="O224" i="1"/>
  <c r="M224" i="1"/>
  <c r="DJ223" i="1"/>
  <c r="DI223" i="1"/>
  <c r="DG223" i="1"/>
  <c r="DE223" i="1"/>
  <c r="DC223" i="1"/>
  <c r="DA223" i="1"/>
  <c r="CY223" i="1"/>
  <c r="CW223" i="1"/>
  <c r="CU223" i="1"/>
  <c r="CS223" i="1"/>
  <c r="CQ223" i="1"/>
  <c r="CO223" i="1"/>
  <c r="CM223" i="1"/>
  <c r="CK223" i="1"/>
  <c r="CI223" i="1"/>
  <c r="CG223" i="1"/>
  <c r="CE223" i="1"/>
  <c r="CC223" i="1"/>
  <c r="CA223" i="1"/>
  <c r="BY223" i="1"/>
  <c r="BW223" i="1"/>
  <c r="BU223" i="1"/>
  <c r="BS223" i="1"/>
  <c r="BQ223" i="1"/>
  <c r="BO223" i="1"/>
  <c r="BM223" i="1"/>
  <c r="BK223" i="1"/>
  <c r="BI223" i="1"/>
  <c r="BG223" i="1"/>
  <c r="BE223" i="1"/>
  <c r="BC223" i="1"/>
  <c r="BA223" i="1"/>
  <c r="AY223" i="1"/>
  <c r="AW223" i="1"/>
  <c r="AU223" i="1"/>
  <c r="AS223" i="1"/>
  <c r="AQ223" i="1"/>
  <c r="AO223" i="1"/>
  <c r="AM223" i="1"/>
  <c r="AK223" i="1"/>
  <c r="AI223" i="1"/>
  <c r="AG223" i="1"/>
  <c r="AE223" i="1"/>
  <c r="AC223" i="1"/>
  <c r="AA223" i="1"/>
  <c r="Y223" i="1"/>
  <c r="W223" i="1"/>
  <c r="U223" i="1"/>
  <c r="S223" i="1"/>
  <c r="Q223" i="1"/>
  <c r="O223" i="1"/>
  <c r="M223" i="1"/>
  <c r="DJ222" i="1"/>
  <c r="DI222" i="1"/>
  <c r="DG222" i="1"/>
  <c r="DE222" i="1"/>
  <c r="DC222" i="1"/>
  <c r="DA222" i="1"/>
  <c r="CY222" i="1"/>
  <c r="CW222" i="1"/>
  <c r="CU222" i="1"/>
  <c r="CS222" i="1"/>
  <c r="CQ222" i="1"/>
  <c r="CO222" i="1"/>
  <c r="CM222" i="1"/>
  <c r="CK222" i="1"/>
  <c r="CI222" i="1"/>
  <c r="CG222" i="1"/>
  <c r="CE222" i="1"/>
  <c r="CC222" i="1"/>
  <c r="CA222" i="1"/>
  <c r="BY222" i="1"/>
  <c r="BW222" i="1"/>
  <c r="BU222" i="1"/>
  <c r="BS222" i="1"/>
  <c r="BQ222" i="1"/>
  <c r="BO222" i="1"/>
  <c r="BM222" i="1"/>
  <c r="BK222" i="1"/>
  <c r="BI222" i="1"/>
  <c r="BG222" i="1"/>
  <c r="BE222" i="1"/>
  <c r="BC222" i="1"/>
  <c r="BA222" i="1"/>
  <c r="AY222" i="1"/>
  <c r="AW222" i="1"/>
  <c r="AU222" i="1"/>
  <c r="AS222" i="1"/>
  <c r="AQ222" i="1"/>
  <c r="AO222" i="1"/>
  <c r="AM222" i="1"/>
  <c r="AK222" i="1"/>
  <c r="AI222" i="1"/>
  <c r="AG222" i="1"/>
  <c r="AE222" i="1"/>
  <c r="AC222" i="1"/>
  <c r="AA222" i="1"/>
  <c r="Y222" i="1"/>
  <c r="W222" i="1"/>
  <c r="U222" i="1"/>
  <c r="S222" i="1"/>
  <c r="Q222" i="1"/>
  <c r="O222" i="1"/>
  <c r="M222" i="1"/>
  <c r="DJ221" i="1"/>
  <c r="DI221" i="1"/>
  <c r="DG221" i="1"/>
  <c r="DE221" i="1"/>
  <c r="DC221" i="1"/>
  <c r="DA221" i="1"/>
  <c r="CY221" i="1"/>
  <c r="CW221" i="1"/>
  <c r="CU221" i="1"/>
  <c r="CS221" i="1"/>
  <c r="CQ221" i="1"/>
  <c r="CO221" i="1"/>
  <c r="CM221" i="1"/>
  <c r="CK221" i="1"/>
  <c r="CI221" i="1"/>
  <c r="CG221" i="1"/>
  <c r="CE221" i="1"/>
  <c r="CC221" i="1"/>
  <c r="CA221" i="1"/>
  <c r="BY221" i="1"/>
  <c r="BW221" i="1"/>
  <c r="BU221" i="1"/>
  <c r="BS221" i="1"/>
  <c r="BQ221" i="1"/>
  <c r="BO221" i="1"/>
  <c r="BM221" i="1"/>
  <c r="BK221" i="1"/>
  <c r="BI221" i="1"/>
  <c r="BG221" i="1"/>
  <c r="BE221" i="1"/>
  <c r="BC221" i="1"/>
  <c r="BA221" i="1"/>
  <c r="AY221" i="1"/>
  <c r="AW221" i="1"/>
  <c r="AU221" i="1"/>
  <c r="AS221" i="1"/>
  <c r="AQ221" i="1"/>
  <c r="AO221" i="1"/>
  <c r="AM221" i="1"/>
  <c r="AK221" i="1"/>
  <c r="AI221" i="1"/>
  <c r="AG221" i="1"/>
  <c r="AE221" i="1"/>
  <c r="AC221" i="1"/>
  <c r="AA221" i="1"/>
  <c r="Y221" i="1"/>
  <c r="W221" i="1"/>
  <c r="U221" i="1"/>
  <c r="S221" i="1"/>
  <c r="Q221" i="1"/>
  <c r="O221" i="1"/>
  <c r="M221" i="1"/>
  <c r="DJ220" i="1"/>
  <c r="DI220" i="1"/>
  <c r="DG220" i="1"/>
  <c r="DG219" i="1" s="1"/>
  <c r="DE220" i="1"/>
  <c r="DC220" i="1"/>
  <c r="DA220" i="1"/>
  <c r="DA219" i="1" s="1"/>
  <c r="CY220" i="1"/>
  <c r="CY219" i="1" s="1"/>
  <c r="CW220" i="1"/>
  <c r="CU220" i="1"/>
  <c r="CS220" i="1"/>
  <c r="CS219" i="1" s="1"/>
  <c r="CQ220" i="1"/>
  <c r="CQ219" i="1" s="1"/>
  <c r="CO220" i="1"/>
  <c r="CM220" i="1"/>
  <c r="CK220" i="1"/>
  <c r="CI220" i="1"/>
  <c r="CI219" i="1" s="1"/>
  <c r="CG220" i="1"/>
  <c r="CE220" i="1"/>
  <c r="CC220" i="1"/>
  <c r="CA220" i="1"/>
  <c r="CA219" i="1" s="1"/>
  <c r="BY220" i="1"/>
  <c r="BW220" i="1"/>
  <c r="BU220" i="1"/>
  <c r="BU219" i="1" s="1"/>
  <c r="BS220" i="1"/>
  <c r="BS219" i="1" s="1"/>
  <c r="BQ220" i="1"/>
  <c r="BO220" i="1"/>
  <c r="BM220" i="1"/>
  <c r="BM219" i="1" s="1"/>
  <c r="BK220" i="1"/>
  <c r="BK219" i="1" s="1"/>
  <c r="BI220" i="1"/>
  <c r="BG220" i="1"/>
  <c r="BE220" i="1"/>
  <c r="BE219" i="1" s="1"/>
  <c r="BC220" i="1"/>
  <c r="BC219" i="1" s="1"/>
  <c r="BA220" i="1"/>
  <c r="AY220" i="1"/>
  <c r="AW220" i="1"/>
  <c r="AU220" i="1"/>
  <c r="AU219" i="1" s="1"/>
  <c r="AS220" i="1"/>
  <c r="AQ220" i="1"/>
  <c r="AO220" i="1"/>
  <c r="AO219" i="1" s="1"/>
  <c r="AM220" i="1"/>
  <c r="AM219" i="1" s="1"/>
  <c r="AK220" i="1"/>
  <c r="AI220" i="1"/>
  <c r="AG220" i="1"/>
  <c r="AG219" i="1" s="1"/>
  <c r="AE220" i="1"/>
  <c r="AE219" i="1" s="1"/>
  <c r="AC220" i="1"/>
  <c r="AA220" i="1"/>
  <c r="Y220" i="1"/>
  <c r="Y219" i="1" s="1"/>
  <c r="W220" i="1"/>
  <c r="W219" i="1" s="1"/>
  <c r="U220" i="1"/>
  <c r="S220" i="1"/>
  <c r="Q220" i="1"/>
  <c r="O220" i="1"/>
  <c r="O219" i="1" s="1"/>
  <c r="M220" i="1"/>
  <c r="DH219" i="1"/>
  <c r="DF219" i="1"/>
  <c r="DD219" i="1"/>
  <c r="DB219" i="1"/>
  <c r="CZ219" i="1"/>
  <c r="CX219" i="1"/>
  <c r="CV219" i="1"/>
  <c r="CT219" i="1"/>
  <c r="CR219" i="1"/>
  <c r="CP219" i="1"/>
  <c r="CN219" i="1"/>
  <c r="CL219" i="1"/>
  <c r="CJ219" i="1"/>
  <c r="CH219" i="1"/>
  <c r="CF219" i="1"/>
  <c r="CD219" i="1"/>
  <c r="CB219" i="1"/>
  <c r="BZ219" i="1"/>
  <c r="BX219" i="1"/>
  <c r="BV219" i="1"/>
  <c r="BT219" i="1"/>
  <c r="BR219" i="1"/>
  <c r="BP219" i="1"/>
  <c r="BN219" i="1"/>
  <c r="BL219" i="1"/>
  <c r="BJ219" i="1"/>
  <c r="BH219" i="1"/>
  <c r="BF219" i="1"/>
  <c r="BD219" i="1"/>
  <c r="BB219" i="1"/>
  <c r="AZ219" i="1"/>
  <c r="AX219" i="1"/>
  <c r="AV219" i="1"/>
  <c r="AT219" i="1"/>
  <c r="AR219" i="1"/>
  <c r="AP219" i="1"/>
  <c r="AN219" i="1"/>
  <c r="AL219" i="1"/>
  <c r="AJ219" i="1"/>
  <c r="AH219" i="1"/>
  <c r="AF219" i="1"/>
  <c r="AD219" i="1"/>
  <c r="AB219" i="1"/>
  <c r="X219" i="1"/>
  <c r="V219" i="1"/>
  <c r="T219" i="1"/>
  <c r="R219" i="1"/>
  <c r="P219" i="1"/>
  <c r="N219" i="1"/>
  <c r="L219" i="1"/>
  <c r="DJ218" i="1"/>
  <c r="DI218" i="1"/>
  <c r="DG218" i="1"/>
  <c r="DE218" i="1"/>
  <c r="DC218" i="1"/>
  <c r="DA218" i="1"/>
  <c r="CY218" i="1"/>
  <c r="CW218" i="1"/>
  <c r="CU218" i="1"/>
  <c r="CS218" i="1"/>
  <c r="CQ218" i="1"/>
  <c r="CO218" i="1"/>
  <c r="CM218" i="1"/>
  <c r="CK218" i="1"/>
  <c r="CI218" i="1"/>
  <c r="CG218" i="1"/>
  <c r="CE218" i="1"/>
  <c r="CC218" i="1"/>
  <c r="CA218" i="1"/>
  <c r="BY218" i="1"/>
  <c r="BW218" i="1"/>
  <c r="BU218" i="1"/>
  <c r="BS218" i="1"/>
  <c r="BQ218" i="1"/>
  <c r="BO218" i="1"/>
  <c r="BM218" i="1"/>
  <c r="BK218" i="1"/>
  <c r="BI218" i="1"/>
  <c r="BG218" i="1"/>
  <c r="BE218" i="1"/>
  <c r="BC218" i="1"/>
  <c r="BA218" i="1"/>
  <c r="AY218" i="1"/>
  <c r="AW218" i="1"/>
  <c r="AU218" i="1"/>
  <c r="AS218" i="1"/>
  <c r="AQ218" i="1"/>
  <c r="AO218" i="1"/>
  <c r="AM218" i="1"/>
  <c r="AK218" i="1"/>
  <c r="AI218" i="1"/>
  <c r="AG218" i="1"/>
  <c r="AE218" i="1"/>
  <c r="AC218" i="1"/>
  <c r="AA218" i="1"/>
  <c r="Y218" i="1"/>
  <c r="W218" i="1"/>
  <c r="U218" i="1"/>
  <c r="S218" i="1"/>
  <c r="Q218" i="1"/>
  <c r="O218" i="1"/>
  <c r="M218" i="1"/>
  <c r="DJ217" i="1"/>
  <c r="DI217" i="1"/>
  <c r="DG217" i="1"/>
  <c r="DE217" i="1"/>
  <c r="DC217" i="1"/>
  <c r="DA217" i="1"/>
  <c r="CY217" i="1"/>
  <c r="CW217" i="1"/>
  <c r="CU217" i="1"/>
  <c r="CS217" i="1"/>
  <c r="CQ217" i="1"/>
  <c r="CO217" i="1"/>
  <c r="CM217" i="1"/>
  <c r="CK217" i="1"/>
  <c r="CI217" i="1"/>
  <c r="CG217" i="1"/>
  <c r="CE217" i="1"/>
  <c r="CC217" i="1"/>
  <c r="CA217" i="1"/>
  <c r="BY217" i="1"/>
  <c r="BW217" i="1"/>
  <c r="BU217" i="1"/>
  <c r="BS217" i="1"/>
  <c r="BQ217" i="1"/>
  <c r="BO217" i="1"/>
  <c r="BM217" i="1"/>
  <c r="BK217" i="1"/>
  <c r="BI217" i="1"/>
  <c r="BG217" i="1"/>
  <c r="BE217" i="1"/>
  <c r="BC217" i="1"/>
  <c r="BA217" i="1"/>
  <c r="AY217" i="1"/>
  <c r="AW217" i="1"/>
  <c r="AU217" i="1"/>
  <c r="AS217" i="1"/>
  <c r="AQ217" i="1"/>
  <c r="AO217" i="1"/>
  <c r="AM217" i="1"/>
  <c r="AK217" i="1"/>
  <c r="AI217" i="1"/>
  <c r="AG217" i="1"/>
  <c r="AE217" i="1"/>
  <c r="AC217" i="1"/>
  <c r="AA217" i="1"/>
  <c r="Y217" i="1"/>
  <c r="W217" i="1"/>
  <c r="U217" i="1"/>
  <c r="S217" i="1"/>
  <c r="Q217" i="1"/>
  <c r="O217" i="1"/>
  <c r="M217" i="1"/>
  <c r="DJ216" i="1"/>
  <c r="DI216" i="1"/>
  <c r="DG216" i="1"/>
  <c r="DE216" i="1"/>
  <c r="DC216" i="1"/>
  <c r="DA216" i="1"/>
  <c r="CY216" i="1"/>
  <c r="CW216" i="1"/>
  <c r="CU216" i="1"/>
  <c r="CS216" i="1"/>
  <c r="CQ216" i="1"/>
  <c r="CO216" i="1"/>
  <c r="CM216" i="1"/>
  <c r="CK216" i="1"/>
  <c r="CI216" i="1"/>
  <c r="CG216" i="1"/>
  <c r="CE216" i="1"/>
  <c r="CC216" i="1"/>
  <c r="CA216" i="1"/>
  <c r="BY216" i="1"/>
  <c r="BW216" i="1"/>
  <c r="BU216" i="1"/>
  <c r="BS216" i="1"/>
  <c r="BQ216" i="1"/>
  <c r="BO216" i="1"/>
  <c r="BM216" i="1"/>
  <c r="BK216" i="1"/>
  <c r="BI216" i="1"/>
  <c r="BG216" i="1"/>
  <c r="BE216" i="1"/>
  <c r="BC216" i="1"/>
  <c r="BA216" i="1"/>
  <c r="AY216" i="1"/>
  <c r="AW216" i="1"/>
  <c r="AU216" i="1"/>
  <c r="AS216" i="1"/>
  <c r="AQ216" i="1"/>
  <c r="AO216" i="1"/>
  <c r="AM216" i="1"/>
  <c r="AK216" i="1"/>
  <c r="AI216" i="1"/>
  <c r="AG216" i="1"/>
  <c r="AE216" i="1"/>
  <c r="AC216" i="1"/>
  <c r="AA216" i="1"/>
  <c r="Y216" i="1"/>
  <c r="W216" i="1"/>
  <c r="U216" i="1"/>
  <c r="S216" i="1"/>
  <c r="Q216" i="1"/>
  <c r="O216" i="1"/>
  <c r="M216" i="1"/>
  <c r="DJ215" i="1"/>
  <c r="DI215" i="1"/>
  <c r="DG215" i="1"/>
  <c r="DE215" i="1"/>
  <c r="DC215" i="1"/>
  <c r="DA215" i="1"/>
  <c r="CY215" i="1"/>
  <c r="CW215" i="1"/>
  <c r="CU215" i="1"/>
  <c r="CS215" i="1"/>
  <c r="CQ215" i="1"/>
  <c r="CO215" i="1"/>
  <c r="CM215" i="1"/>
  <c r="CK215" i="1"/>
  <c r="CI215" i="1"/>
  <c r="CG215" i="1"/>
  <c r="CE215" i="1"/>
  <c r="CC215" i="1"/>
  <c r="CA215" i="1"/>
  <c r="BY215" i="1"/>
  <c r="BW215" i="1"/>
  <c r="BU215" i="1"/>
  <c r="BS215" i="1"/>
  <c r="BQ215" i="1"/>
  <c r="BO215" i="1"/>
  <c r="BM215" i="1"/>
  <c r="BK215" i="1"/>
  <c r="BI215" i="1"/>
  <c r="BG215" i="1"/>
  <c r="BE215" i="1"/>
  <c r="BC215" i="1"/>
  <c r="BA215" i="1"/>
  <c r="AY215" i="1"/>
  <c r="AW215" i="1"/>
  <c r="AU215" i="1"/>
  <c r="AS215" i="1"/>
  <c r="AQ215" i="1"/>
  <c r="AO215" i="1"/>
  <c r="AM215" i="1"/>
  <c r="AK215" i="1"/>
  <c r="AI215" i="1"/>
  <c r="AG215" i="1"/>
  <c r="AE215" i="1"/>
  <c r="AC215" i="1"/>
  <c r="AA215" i="1"/>
  <c r="Y215" i="1"/>
  <c r="W215" i="1"/>
  <c r="U215" i="1"/>
  <c r="S215" i="1"/>
  <c r="Q215" i="1"/>
  <c r="O215" i="1"/>
  <c r="M215" i="1"/>
  <c r="DJ214" i="1"/>
  <c r="DI214" i="1"/>
  <c r="DG214" i="1"/>
  <c r="DE214" i="1"/>
  <c r="DC214" i="1"/>
  <c r="DA214" i="1"/>
  <c r="CY214" i="1"/>
  <c r="CW214" i="1"/>
  <c r="CU214" i="1"/>
  <c r="CS214" i="1"/>
  <c r="CQ214" i="1"/>
  <c r="CO214" i="1"/>
  <c r="CM214" i="1"/>
  <c r="CK214" i="1"/>
  <c r="CI214" i="1"/>
  <c r="CG214" i="1"/>
  <c r="CE214" i="1"/>
  <c r="CC214" i="1"/>
  <c r="CA214" i="1"/>
  <c r="BY214" i="1"/>
  <c r="BW214" i="1"/>
  <c r="BU214" i="1"/>
  <c r="BS214" i="1"/>
  <c r="BQ214" i="1"/>
  <c r="BO214" i="1"/>
  <c r="BM214" i="1"/>
  <c r="BK214" i="1"/>
  <c r="BI214" i="1"/>
  <c r="BG214" i="1"/>
  <c r="BE214" i="1"/>
  <c r="BC214" i="1"/>
  <c r="BA214" i="1"/>
  <c r="AY214" i="1"/>
  <c r="AW214" i="1"/>
  <c r="AU214" i="1"/>
  <c r="AS214" i="1"/>
  <c r="AQ214" i="1"/>
  <c r="AO214" i="1"/>
  <c r="AM214" i="1"/>
  <c r="AK214" i="1"/>
  <c r="AI214" i="1"/>
  <c r="AG214" i="1"/>
  <c r="AE214" i="1"/>
  <c r="AC214" i="1"/>
  <c r="AA214" i="1"/>
  <c r="Y214" i="1"/>
  <c r="W214" i="1"/>
  <c r="U214" i="1"/>
  <c r="S214" i="1"/>
  <c r="Q214" i="1"/>
  <c r="O214" i="1"/>
  <c r="M214" i="1"/>
  <c r="DJ213" i="1"/>
  <c r="DI213" i="1"/>
  <c r="DG213" i="1"/>
  <c r="DE213" i="1"/>
  <c r="DC213" i="1"/>
  <c r="DA213" i="1"/>
  <c r="CY213" i="1"/>
  <c r="CW213" i="1"/>
  <c r="CU213" i="1"/>
  <c r="CS213" i="1"/>
  <c r="CQ213" i="1"/>
  <c r="CO213" i="1"/>
  <c r="CM213" i="1"/>
  <c r="CK213" i="1"/>
  <c r="CI213" i="1"/>
  <c r="CG213" i="1"/>
  <c r="CE213" i="1"/>
  <c r="CC213" i="1"/>
  <c r="CA213" i="1"/>
  <c r="BY213" i="1"/>
  <c r="BW213" i="1"/>
  <c r="BU213" i="1"/>
  <c r="BS213" i="1"/>
  <c r="BQ213" i="1"/>
  <c r="BO213" i="1"/>
  <c r="BM213" i="1"/>
  <c r="BK213" i="1"/>
  <c r="BI213" i="1"/>
  <c r="BG213" i="1"/>
  <c r="BE213" i="1"/>
  <c r="BC213" i="1"/>
  <c r="BA213" i="1"/>
  <c r="AY213" i="1"/>
  <c r="AW213" i="1"/>
  <c r="AU213" i="1"/>
  <c r="AS213" i="1"/>
  <c r="AQ213" i="1"/>
  <c r="AO213" i="1"/>
  <c r="AM213" i="1"/>
  <c r="AK213" i="1"/>
  <c r="AI213" i="1"/>
  <c r="AG213" i="1"/>
  <c r="AE213" i="1"/>
  <c r="AC213" i="1"/>
  <c r="AA213" i="1"/>
  <c r="Y213" i="1"/>
  <c r="W213" i="1"/>
  <c r="U213" i="1"/>
  <c r="S213" i="1"/>
  <c r="Q213" i="1"/>
  <c r="O213" i="1"/>
  <c r="M213" i="1"/>
  <c r="DJ212" i="1"/>
  <c r="DI212" i="1"/>
  <c r="DG212" i="1"/>
  <c r="DE212" i="1"/>
  <c r="DC212" i="1"/>
  <c r="DA212" i="1"/>
  <c r="CY212" i="1"/>
  <c r="CW212" i="1"/>
  <c r="CU212" i="1"/>
  <c r="CS212" i="1"/>
  <c r="CQ212" i="1"/>
  <c r="CO212" i="1"/>
  <c r="CM212" i="1"/>
  <c r="CK212" i="1"/>
  <c r="CI212" i="1"/>
  <c r="CG212" i="1"/>
  <c r="CE212" i="1"/>
  <c r="CC212" i="1"/>
  <c r="CA212" i="1"/>
  <c r="BY212" i="1"/>
  <c r="BW212" i="1"/>
  <c r="BU212" i="1"/>
  <c r="BS212" i="1"/>
  <c r="BQ212" i="1"/>
  <c r="BO212" i="1"/>
  <c r="BM212" i="1"/>
  <c r="BK212" i="1"/>
  <c r="BI212" i="1"/>
  <c r="BG212" i="1"/>
  <c r="BE212" i="1"/>
  <c r="BC212" i="1"/>
  <c r="BA212" i="1"/>
  <c r="AY212" i="1"/>
  <c r="AW212" i="1"/>
  <c r="AU212" i="1"/>
  <c r="AS212" i="1"/>
  <c r="AQ212" i="1"/>
  <c r="AO212" i="1"/>
  <c r="AM212" i="1"/>
  <c r="AK212" i="1"/>
  <c r="AI212" i="1"/>
  <c r="AG212" i="1"/>
  <c r="AE212" i="1"/>
  <c r="AC212" i="1"/>
  <c r="AA212" i="1"/>
  <c r="Y212" i="1"/>
  <c r="W212" i="1"/>
  <c r="U212" i="1"/>
  <c r="S212" i="1"/>
  <c r="Q212" i="1"/>
  <c r="O212" i="1"/>
  <c r="M212" i="1"/>
  <c r="DJ211" i="1"/>
  <c r="DI211" i="1"/>
  <c r="DG211" i="1"/>
  <c r="DE211" i="1"/>
  <c r="DC211" i="1"/>
  <c r="DA211" i="1"/>
  <c r="CY211" i="1"/>
  <c r="CW211" i="1"/>
  <c r="CU211" i="1"/>
  <c r="CS211" i="1"/>
  <c r="CQ211" i="1"/>
  <c r="CO211" i="1"/>
  <c r="CM211" i="1"/>
  <c r="CK211" i="1"/>
  <c r="CI211" i="1"/>
  <c r="CG211" i="1"/>
  <c r="CE211" i="1"/>
  <c r="CC211" i="1"/>
  <c r="CA211" i="1"/>
  <c r="BY211" i="1"/>
  <c r="BW211" i="1"/>
  <c r="BU211" i="1"/>
  <c r="BS211" i="1"/>
  <c r="BQ211" i="1"/>
  <c r="BO211" i="1"/>
  <c r="BM211" i="1"/>
  <c r="BK211" i="1"/>
  <c r="BI211" i="1"/>
  <c r="BG211" i="1"/>
  <c r="BE211" i="1"/>
  <c r="BC211" i="1"/>
  <c r="BA211" i="1"/>
  <c r="AY211" i="1"/>
  <c r="AW211" i="1"/>
  <c r="AU211" i="1"/>
  <c r="AS211" i="1"/>
  <c r="AQ211" i="1"/>
  <c r="AO211" i="1"/>
  <c r="AM211" i="1"/>
  <c r="AK211" i="1"/>
  <c r="AI211" i="1"/>
  <c r="AG211" i="1"/>
  <c r="AE211" i="1"/>
  <c r="AC211" i="1"/>
  <c r="AA211" i="1"/>
  <c r="Y211" i="1"/>
  <c r="W211" i="1"/>
  <c r="U211" i="1"/>
  <c r="S211" i="1"/>
  <c r="Q211" i="1"/>
  <c r="O211" i="1"/>
  <c r="M211" i="1"/>
  <c r="DJ210" i="1"/>
  <c r="DI210" i="1"/>
  <c r="DG210" i="1"/>
  <c r="DE210" i="1"/>
  <c r="DC210" i="1"/>
  <c r="DA210" i="1"/>
  <c r="CY210" i="1"/>
  <c r="CW210" i="1"/>
  <c r="CU210" i="1"/>
  <c r="CS210" i="1"/>
  <c r="CQ210" i="1"/>
  <c r="CO210" i="1"/>
  <c r="CM210" i="1"/>
  <c r="CK210" i="1"/>
  <c r="CG210" i="1"/>
  <c r="CE210" i="1"/>
  <c r="CC210" i="1"/>
  <c r="CA210" i="1"/>
  <c r="BY210" i="1"/>
  <c r="BW210" i="1"/>
  <c r="BU210" i="1"/>
  <c r="BS210" i="1"/>
  <c r="BQ210" i="1"/>
  <c r="BO210" i="1"/>
  <c r="BM210" i="1"/>
  <c r="BK210" i="1"/>
  <c r="BI210" i="1"/>
  <c r="BG210" i="1"/>
  <c r="BE210" i="1"/>
  <c r="BC210" i="1"/>
  <c r="BA210" i="1"/>
  <c r="AY210" i="1"/>
  <c r="AW210" i="1"/>
  <c r="AU210" i="1"/>
  <c r="AS210" i="1"/>
  <c r="AQ210" i="1"/>
  <c r="AO210" i="1"/>
  <c r="AM210" i="1"/>
  <c r="AK210" i="1"/>
  <c r="AI210" i="1"/>
  <c r="AG210" i="1"/>
  <c r="AE210" i="1"/>
  <c r="AC210" i="1"/>
  <c r="AA210" i="1"/>
  <c r="Y210" i="1"/>
  <c r="W210" i="1"/>
  <c r="U210" i="1"/>
  <c r="S210" i="1"/>
  <c r="Q210" i="1"/>
  <c r="O210" i="1"/>
  <c r="M210" i="1"/>
  <c r="DJ209" i="1"/>
  <c r="DI209" i="1"/>
  <c r="DG209" i="1"/>
  <c r="DE209" i="1"/>
  <c r="DC209" i="1"/>
  <c r="DA209" i="1"/>
  <c r="CY209" i="1"/>
  <c r="CW209" i="1"/>
  <c r="CU209" i="1"/>
  <c r="CS209" i="1"/>
  <c r="CQ209" i="1"/>
  <c r="CO209" i="1"/>
  <c r="CM209" i="1"/>
  <c r="CK209" i="1"/>
  <c r="CI209" i="1"/>
  <c r="CG209" i="1"/>
  <c r="CE209" i="1"/>
  <c r="CC209" i="1"/>
  <c r="CA209" i="1"/>
  <c r="BY209" i="1"/>
  <c r="BW209" i="1"/>
  <c r="BU209" i="1"/>
  <c r="BS209" i="1"/>
  <c r="BQ209" i="1"/>
  <c r="BO209" i="1"/>
  <c r="BM209" i="1"/>
  <c r="BK209" i="1"/>
  <c r="BI209" i="1"/>
  <c r="BG209" i="1"/>
  <c r="BE209" i="1"/>
  <c r="BC209" i="1"/>
  <c r="BA209" i="1"/>
  <c r="AY209" i="1"/>
  <c r="AW209" i="1"/>
  <c r="AU209" i="1"/>
  <c r="AS209" i="1"/>
  <c r="AQ209" i="1"/>
  <c r="AO209" i="1"/>
  <c r="AM209" i="1"/>
  <c r="AK209" i="1"/>
  <c r="AI209" i="1"/>
  <c r="AG209" i="1"/>
  <c r="AE209" i="1"/>
  <c r="AC209" i="1"/>
  <c r="AA209" i="1"/>
  <c r="Y209" i="1"/>
  <c r="W209" i="1"/>
  <c r="U209" i="1"/>
  <c r="S209" i="1"/>
  <c r="Q209" i="1"/>
  <c r="O209" i="1"/>
  <c r="M209" i="1"/>
  <c r="DH208" i="1"/>
  <c r="DF208" i="1"/>
  <c r="DD208" i="1"/>
  <c r="DB208" i="1"/>
  <c r="CZ208" i="1"/>
  <c r="CX208" i="1"/>
  <c r="CV208" i="1"/>
  <c r="CT208" i="1"/>
  <c r="CR208" i="1"/>
  <c r="CP208" i="1"/>
  <c r="CN208" i="1"/>
  <c r="CL208" i="1"/>
  <c r="CJ208" i="1"/>
  <c r="CH208" i="1"/>
  <c r="CF208" i="1"/>
  <c r="CD208" i="1"/>
  <c r="CB208" i="1"/>
  <c r="BZ208" i="1"/>
  <c r="BX208" i="1"/>
  <c r="BV208" i="1"/>
  <c r="BT208" i="1"/>
  <c r="BR208" i="1"/>
  <c r="BP208" i="1"/>
  <c r="BN208" i="1"/>
  <c r="BL208" i="1"/>
  <c r="BJ208" i="1"/>
  <c r="BH208" i="1"/>
  <c r="BF208" i="1"/>
  <c r="BD208" i="1"/>
  <c r="BB208" i="1"/>
  <c r="AZ208" i="1"/>
  <c r="AX208" i="1"/>
  <c r="AV208" i="1"/>
  <c r="AT208" i="1"/>
  <c r="AR208" i="1"/>
  <c r="AP208" i="1"/>
  <c r="AN208" i="1"/>
  <c r="AL208" i="1"/>
  <c r="AJ208" i="1"/>
  <c r="AH208" i="1"/>
  <c r="AF208" i="1"/>
  <c r="AD208" i="1"/>
  <c r="AB208" i="1"/>
  <c r="Z208" i="1"/>
  <c r="X208" i="1"/>
  <c r="V208" i="1"/>
  <c r="T208" i="1"/>
  <c r="S208" i="1"/>
  <c r="R208" i="1"/>
  <c r="P208" i="1"/>
  <c r="N208" i="1"/>
  <c r="L208" i="1"/>
  <c r="T207" i="1"/>
  <c r="DJ207" i="1" s="1"/>
  <c r="O207" i="1"/>
  <c r="M207" i="1"/>
  <c r="DJ206" i="1"/>
  <c r="U206" i="1"/>
  <c r="O206" i="1"/>
  <c r="M206" i="1"/>
  <c r="DJ205" i="1"/>
  <c r="U205" i="1"/>
  <c r="O205" i="1"/>
  <c r="M205" i="1"/>
  <c r="T204" i="1"/>
  <c r="U204" i="1" s="1"/>
  <c r="O204" i="1"/>
  <c r="M204" i="1"/>
  <c r="DJ203" i="1"/>
  <c r="U203" i="1"/>
  <c r="O203" i="1"/>
  <c r="M203" i="1"/>
  <c r="U202" i="1"/>
  <c r="T202" i="1"/>
  <c r="DJ202" i="1" s="1"/>
  <c r="O202" i="1"/>
  <c r="M202" i="1"/>
  <c r="DJ201" i="1"/>
  <c r="U201" i="1"/>
  <c r="O201" i="1"/>
  <c r="M201" i="1"/>
  <c r="DJ200" i="1"/>
  <c r="U200" i="1"/>
  <c r="O200" i="1"/>
  <c r="M200" i="1"/>
  <c r="U199" i="1"/>
  <c r="T199" i="1"/>
  <c r="DJ199" i="1" s="1"/>
  <c r="O199" i="1"/>
  <c r="M199" i="1"/>
  <c r="DJ198" i="1"/>
  <c r="U198" i="1"/>
  <c r="O198" i="1"/>
  <c r="M198" i="1"/>
  <c r="DJ197" i="1"/>
  <c r="U197" i="1"/>
  <c r="O197" i="1"/>
  <c r="M197" i="1"/>
  <c r="DJ196" i="1"/>
  <c r="T196" i="1"/>
  <c r="U196" i="1" s="1"/>
  <c r="O196" i="1"/>
  <c r="M196" i="1"/>
  <c r="DJ195" i="1"/>
  <c r="U195" i="1"/>
  <c r="O195" i="1"/>
  <c r="M195" i="1"/>
  <c r="DJ194" i="1"/>
  <c r="U194" i="1"/>
  <c r="O194" i="1"/>
  <c r="M194" i="1"/>
  <c r="DI193" i="1"/>
  <c r="DG193" i="1"/>
  <c r="DE193" i="1"/>
  <c r="DC193" i="1"/>
  <c r="DA193" i="1"/>
  <c r="CY193" i="1"/>
  <c r="CW193" i="1"/>
  <c r="CU193" i="1"/>
  <c r="CS193" i="1"/>
  <c r="CQ193" i="1"/>
  <c r="CO193" i="1"/>
  <c r="CM193" i="1"/>
  <c r="CK193" i="1"/>
  <c r="CI193" i="1"/>
  <c r="CG193" i="1"/>
  <c r="CE193" i="1"/>
  <c r="CC193" i="1"/>
  <c r="CA193" i="1"/>
  <c r="BY193" i="1"/>
  <c r="BW193" i="1"/>
  <c r="BU193" i="1"/>
  <c r="BS193" i="1"/>
  <c r="BQ193" i="1"/>
  <c r="BO193" i="1"/>
  <c r="BM193" i="1"/>
  <c r="BK193" i="1"/>
  <c r="BI193" i="1"/>
  <c r="BG193" i="1"/>
  <c r="BE193" i="1"/>
  <c r="BC193" i="1"/>
  <c r="BA193" i="1"/>
  <c r="AY193" i="1"/>
  <c r="AW193" i="1"/>
  <c r="AU193" i="1"/>
  <c r="AS193" i="1"/>
  <c r="AQ193" i="1"/>
  <c r="AO193" i="1"/>
  <c r="AM193" i="1"/>
  <c r="AK193" i="1"/>
  <c r="AI193" i="1"/>
  <c r="AG193" i="1"/>
  <c r="AE193" i="1"/>
  <c r="AC193" i="1"/>
  <c r="AA193" i="1"/>
  <c r="Y193" i="1"/>
  <c r="W193" i="1"/>
  <c r="T193" i="1"/>
  <c r="U193" i="1" s="1"/>
  <c r="S193" i="1"/>
  <c r="Q193" i="1"/>
  <c r="O193" i="1"/>
  <c r="M193" i="1"/>
  <c r="DI192" i="1"/>
  <c r="DG192" i="1"/>
  <c r="DE192" i="1"/>
  <c r="DC192" i="1"/>
  <c r="DA192" i="1"/>
  <c r="CY192" i="1"/>
  <c r="CW192" i="1"/>
  <c r="CU192" i="1"/>
  <c r="CS192" i="1"/>
  <c r="CQ192" i="1"/>
  <c r="CO192" i="1"/>
  <c r="CM192" i="1"/>
  <c r="CK192" i="1"/>
  <c r="CI192" i="1"/>
  <c r="CG192" i="1"/>
  <c r="CE192" i="1"/>
  <c r="CC192" i="1"/>
  <c r="CA192" i="1"/>
  <c r="BY192" i="1"/>
  <c r="BW192" i="1"/>
  <c r="BU192" i="1"/>
  <c r="BS192" i="1"/>
  <c r="BQ192" i="1"/>
  <c r="BO192" i="1"/>
  <c r="BM192" i="1"/>
  <c r="BK192" i="1"/>
  <c r="BI192" i="1"/>
  <c r="BG192" i="1"/>
  <c r="BE192" i="1"/>
  <c r="BC192" i="1"/>
  <c r="BA192" i="1"/>
  <c r="AY192" i="1"/>
  <c r="AW192" i="1"/>
  <c r="AU192" i="1"/>
  <c r="AS192" i="1"/>
  <c r="AQ192" i="1"/>
  <c r="AO192" i="1"/>
  <c r="AM192" i="1"/>
  <c r="AK192" i="1"/>
  <c r="AI192" i="1"/>
  <c r="AG192" i="1"/>
  <c r="AE192" i="1"/>
  <c r="AC192" i="1"/>
  <c r="AA192" i="1"/>
  <c r="Y192" i="1"/>
  <c r="W192" i="1"/>
  <c r="T192" i="1"/>
  <c r="DJ192" i="1" s="1"/>
  <c r="S192" i="1"/>
  <c r="Q192" i="1"/>
  <c r="O192" i="1"/>
  <c r="M192" i="1"/>
  <c r="DI191" i="1"/>
  <c r="DG191" i="1"/>
  <c r="DE191" i="1"/>
  <c r="DC191" i="1"/>
  <c r="DA191" i="1"/>
  <c r="CY191" i="1"/>
  <c r="CW191" i="1"/>
  <c r="CU191" i="1"/>
  <c r="CS191" i="1"/>
  <c r="CQ191" i="1"/>
  <c r="CO191" i="1"/>
  <c r="CM191" i="1"/>
  <c r="CK191" i="1"/>
  <c r="CI191" i="1"/>
  <c r="CG191" i="1"/>
  <c r="CE191" i="1"/>
  <c r="CC191" i="1"/>
  <c r="CA191" i="1"/>
  <c r="BY191" i="1"/>
  <c r="BW191" i="1"/>
  <c r="BU191" i="1"/>
  <c r="BS191" i="1"/>
  <c r="BQ191" i="1"/>
  <c r="BO191" i="1"/>
  <c r="BM191" i="1"/>
  <c r="BK191" i="1"/>
  <c r="BI191" i="1"/>
  <c r="BG191" i="1"/>
  <c r="BE191" i="1"/>
  <c r="BC191" i="1"/>
  <c r="BA191" i="1"/>
  <c r="AY191" i="1"/>
  <c r="AW191" i="1"/>
  <c r="AU191" i="1"/>
  <c r="AS191" i="1"/>
  <c r="AQ191" i="1"/>
  <c r="AO191" i="1"/>
  <c r="AM191" i="1"/>
  <c r="AK191" i="1"/>
  <c r="AI191" i="1"/>
  <c r="AG191" i="1"/>
  <c r="AE191" i="1"/>
  <c r="AC191" i="1"/>
  <c r="AA191" i="1"/>
  <c r="Y191" i="1"/>
  <c r="W191" i="1"/>
  <c r="T191" i="1"/>
  <c r="DJ191" i="1" s="1"/>
  <c r="S191" i="1"/>
  <c r="Q191" i="1"/>
  <c r="O191" i="1"/>
  <c r="M191" i="1"/>
  <c r="DJ190" i="1"/>
  <c r="DI190" i="1"/>
  <c r="DG190" i="1"/>
  <c r="DE190" i="1"/>
  <c r="DC190" i="1"/>
  <c r="DA190" i="1"/>
  <c r="CY190" i="1"/>
  <c r="CW190" i="1"/>
  <c r="CU190" i="1"/>
  <c r="CS190" i="1"/>
  <c r="CQ190" i="1"/>
  <c r="CO190" i="1"/>
  <c r="CM190" i="1"/>
  <c r="CK190" i="1"/>
  <c r="CI190" i="1"/>
  <c r="CG190" i="1"/>
  <c r="CE190" i="1"/>
  <c r="CC190" i="1"/>
  <c r="CA190" i="1"/>
  <c r="BY190" i="1"/>
  <c r="BW190" i="1"/>
  <c r="BU190" i="1"/>
  <c r="BS190" i="1"/>
  <c r="BQ190" i="1"/>
  <c r="BO190" i="1"/>
  <c r="BM190" i="1"/>
  <c r="BK190" i="1"/>
  <c r="BI190" i="1"/>
  <c r="BG190" i="1"/>
  <c r="BE190" i="1"/>
  <c r="BC190" i="1"/>
  <c r="BA190" i="1"/>
  <c r="AY190" i="1"/>
  <c r="AW190" i="1"/>
  <c r="AU190" i="1"/>
  <c r="AS190" i="1"/>
  <c r="AQ190" i="1"/>
  <c r="AO190" i="1"/>
  <c r="AM190" i="1"/>
  <c r="AK190" i="1"/>
  <c r="AI190" i="1"/>
  <c r="AG190" i="1"/>
  <c r="AE190" i="1"/>
  <c r="AC190" i="1"/>
  <c r="AA190" i="1"/>
  <c r="Y190" i="1"/>
  <c r="W190" i="1"/>
  <c r="U190" i="1"/>
  <c r="S190" i="1"/>
  <c r="Q190" i="1"/>
  <c r="O190" i="1"/>
  <c r="M190" i="1"/>
  <c r="DJ189" i="1"/>
  <c r="DI189" i="1"/>
  <c r="DG189" i="1"/>
  <c r="DE189" i="1"/>
  <c r="DC189" i="1"/>
  <c r="DA189" i="1"/>
  <c r="CY189" i="1"/>
  <c r="CW189" i="1"/>
  <c r="CU189" i="1"/>
  <c r="CS189" i="1"/>
  <c r="CQ189" i="1"/>
  <c r="CO189" i="1"/>
  <c r="CM189" i="1"/>
  <c r="CK189" i="1"/>
  <c r="CI189" i="1"/>
  <c r="CG189" i="1"/>
  <c r="CE189" i="1"/>
  <c r="CC189" i="1"/>
  <c r="CA189" i="1"/>
  <c r="BY189" i="1"/>
  <c r="BW189" i="1"/>
  <c r="BU189" i="1"/>
  <c r="BS189" i="1"/>
  <c r="BQ189" i="1"/>
  <c r="BO189" i="1"/>
  <c r="BM189" i="1"/>
  <c r="BK189" i="1"/>
  <c r="BI189" i="1"/>
  <c r="BG189" i="1"/>
  <c r="BE189" i="1"/>
  <c r="BC189" i="1"/>
  <c r="BA189" i="1"/>
  <c r="AY189" i="1"/>
  <c r="AW189" i="1"/>
  <c r="AU189" i="1"/>
  <c r="AS189" i="1"/>
  <c r="AQ189" i="1"/>
  <c r="AO189" i="1"/>
  <c r="AM189" i="1"/>
  <c r="AK189" i="1"/>
  <c r="AI189" i="1"/>
  <c r="AG189" i="1"/>
  <c r="AE189" i="1"/>
  <c r="AC189" i="1"/>
  <c r="AA189" i="1"/>
  <c r="Y189" i="1"/>
  <c r="W189" i="1"/>
  <c r="U189" i="1"/>
  <c r="S189" i="1"/>
  <c r="Q189" i="1"/>
  <c r="O189" i="1"/>
  <c r="M189" i="1"/>
  <c r="DJ188" i="1"/>
  <c r="DI188" i="1"/>
  <c r="DG188" i="1"/>
  <c r="DE188" i="1"/>
  <c r="DC188" i="1"/>
  <c r="DA188" i="1"/>
  <c r="CY188" i="1"/>
  <c r="CW188" i="1"/>
  <c r="CU188" i="1"/>
  <c r="CS188" i="1"/>
  <c r="CQ188" i="1"/>
  <c r="CO188" i="1"/>
  <c r="CM188" i="1"/>
  <c r="CK188" i="1"/>
  <c r="CI188" i="1"/>
  <c r="CG188" i="1"/>
  <c r="CE188" i="1"/>
  <c r="CC188" i="1"/>
  <c r="CA188" i="1"/>
  <c r="BY188" i="1"/>
  <c r="BW188" i="1"/>
  <c r="BU188" i="1"/>
  <c r="BS188" i="1"/>
  <c r="BQ188" i="1"/>
  <c r="BO188" i="1"/>
  <c r="BM188" i="1"/>
  <c r="BK188" i="1"/>
  <c r="BI188" i="1"/>
  <c r="BG188" i="1"/>
  <c r="BE188" i="1"/>
  <c r="BC188" i="1"/>
  <c r="BA188" i="1"/>
  <c r="AY188" i="1"/>
  <c r="AW188" i="1"/>
  <c r="AU188" i="1"/>
  <c r="AS188" i="1"/>
  <c r="AQ188" i="1"/>
  <c r="AO188" i="1"/>
  <c r="AM188" i="1"/>
  <c r="AK188" i="1"/>
  <c r="AI188" i="1"/>
  <c r="AG188" i="1"/>
  <c r="AE188" i="1"/>
  <c r="AC188" i="1"/>
  <c r="AA188" i="1"/>
  <c r="Y188" i="1"/>
  <c r="W188" i="1"/>
  <c r="U188" i="1"/>
  <c r="S188" i="1"/>
  <c r="Q188" i="1"/>
  <c r="O188" i="1"/>
  <c r="M188" i="1"/>
  <c r="DJ187" i="1"/>
  <c r="DI187" i="1"/>
  <c r="DG187" i="1"/>
  <c r="DE187" i="1"/>
  <c r="DC187" i="1"/>
  <c r="DA187" i="1"/>
  <c r="CY187" i="1"/>
  <c r="CW187" i="1"/>
  <c r="CU187" i="1"/>
  <c r="CS187" i="1"/>
  <c r="CQ187" i="1"/>
  <c r="CO187" i="1"/>
  <c r="CM187" i="1"/>
  <c r="CK187" i="1"/>
  <c r="CI187" i="1"/>
  <c r="CG187" i="1"/>
  <c r="CE187" i="1"/>
  <c r="CC187" i="1"/>
  <c r="CA187" i="1"/>
  <c r="BY187" i="1"/>
  <c r="BW187" i="1"/>
  <c r="BU187" i="1"/>
  <c r="BS187" i="1"/>
  <c r="BQ187" i="1"/>
  <c r="BO187" i="1"/>
  <c r="BM187" i="1"/>
  <c r="BK187" i="1"/>
  <c r="BI187" i="1"/>
  <c r="BG187" i="1"/>
  <c r="BE187" i="1"/>
  <c r="BC187" i="1"/>
  <c r="BA187" i="1"/>
  <c r="AY187" i="1"/>
  <c r="AW187" i="1"/>
  <c r="AU187" i="1"/>
  <c r="AS187" i="1"/>
  <c r="AQ187" i="1"/>
  <c r="AO187" i="1"/>
  <c r="AM187" i="1"/>
  <c r="AK187" i="1"/>
  <c r="AI187" i="1"/>
  <c r="AG187" i="1"/>
  <c r="AE187" i="1"/>
  <c r="AC187" i="1"/>
  <c r="AA187" i="1"/>
  <c r="Y187" i="1"/>
  <c r="W187" i="1"/>
  <c r="U187" i="1"/>
  <c r="S187" i="1"/>
  <c r="Q187" i="1"/>
  <c r="O187" i="1"/>
  <c r="M187" i="1"/>
  <c r="DJ186" i="1"/>
  <c r="DI186" i="1"/>
  <c r="DG186" i="1"/>
  <c r="DE186" i="1"/>
  <c r="DC186" i="1"/>
  <c r="DA186" i="1"/>
  <c r="CY186" i="1"/>
  <c r="CW186" i="1"/>
  <c r="CU186" i="1"/>
  <c r="CS186" i="1"/>
  <c r="CQ186" i="1"/>
  <c r="CO186" i="1"/>
  <c r="CM186" i="1"/>
  <c r="CK186" i="1"/>
  <c r="CI186" i="1"/>
  <c r="CG186" i="1"/>
  <c r="CE186" i="1"/>
  <c r="CC186" i="1"/>
  <c r="CA186" i="1"/>
  <c r="BY186" i="1"/>
  <c r="BW186" i="1"/>
  <c r="BU186" i="1"/>
  <c r="BS186" i="1"/>
  <c r="BQ186" i="1"/>
  <c r="BO186" i="1"/>
  <c r="BM186" i="1"/>
  <c r="BK186" i="1"/>
  <c r="BI186" i="1"/>
  <c r="BG186" i="1"/>
  <c r="BE186" i="1"/>
  <c r="BC186" i="1"/>
  <c r="BA186" i="1"/>
  <c r="AY186" i="1"/>
  <c r="AW186" i="1"/>
  <c r="AU186" i="1"/>
  <c r="AS186" i="1"/>
  <c r="AQ186" i="1"/>
  <c r="AO186" i="1"/>
  <c r="AM186" i="1"/>
  <c r="AK186" i="1"/>
  <c r="AI186" i="1"/>
  <c r="AG186" i="1"/>
  <c r="AE186" i="1"/>
  <c r="AC186" i="1"/>
  <c r="AA186" i="1"/>
  <c r="Y186" i="1"/>
  <c r="W186" i="1"/>
  <c r="U186" i="1"/>
  <c r="S186" i="1"/>
  <c r="Q186" i="1"/>
  <c r="O186" i="1"/>
  <c r="M186" i="1"/>
  <c r="DJ185" i="1"/>
  <c r="DI185" i="1"/>
  <c r="DG185" i="1"/>
  <c r="DE185" i="1"/>
  <c r="DC185" i="1"/>
  <c r="DA185" i="1"/>
  <c r="CY185" i="1"/>
  <c r="CW185" i="1"/>
  <c r="CU185" i="1"/>
  <c r="CS185" i="1"/>
  <c r="CQ185" i="1"/>
  <c r="CO185" i="1"/>
  <c r="CM185" i="1"/>
  <c r="CK185" i="1"/>
  <c r="CI185" i="1"/>
  <c r="CG185" i="1"/>
  <c r="CE185" i="1"/>
  <c r="CC185" i="1"/>
  <c r="CA185" i="1"/>
  <c r="BY185" i="1"/>
  <c r="BW185" i="1"/>
  <c r="BU185" i="1"/>
  <c r="BS185" i="1"/>
  <c r="BQ185" i="1"/>
  <c r="BO185" i="1"/>
  <c r="BM185" i="1"/>
  <c r="BK185" i="1"/>
  <c r="BI185" i="1"/>
  <c r="BG185" i="1"/>
  <c r="BE185" i="1"/>
  <c r="BC185" i="1"/>
  <c r="BA185" i="1"/>
  <c r="AY185" i="1"/>
  <c r="AW185" i="1"/>
  <c r="AU185" i="1"/>
  <c r="AS185" i="1"/>
  <c r="AQ185" i="1"/>
  <c r="AO185" i="1"/>
  <c r="AM185" i="1"/>
  <c r="AK185" i="1"/>
  <c r="AI185" i="1"/>
  <c r="AG185" i="1"/>
  <c r="AE185" i="1"/>
  <c r="AC185" i="1"/>
  <c r="AA185" i="1"/>
  <c r="Y185" i="1"/>
  <c r="W185" i="1"/>
  <c r="U185" i="1"/>
  <c r="S185" i="1"/>
  <c r="Q185" i="1"/>
  <c r="O185" i="1"/>
  <c r="M185" i="1"/>
  <c r="DJ184" i="1"/>
  <c r="DI184" i="1"/>
  <c r="DG184" i="1"/>
  <c r="DE184" i="1"/>
  <c r="DC184" i="1"/>
  <c r="DA184" i="1"/>
  <c r="CY184" i="1"/>
  <c r="CW184" i="1"/>
  <c r="CU184" i="1"/>
  <c r="CS184" i="1"/>
  <c r="CQ184" i="1"/>
  <c r="CO184" i="1"/>
  <c r="CM184" i="1"/>
  <c r="CK184" i="1"/>
  <c r="CI184" i="1"/>
  <c r="CG184" i="1"/>
  <c r="CE184" i="1"/>
  <c r="CC184" i="1"/>
  <c r="CA184" i="1"/>
  <c r="BY184" i="1"/>
  <c r="BW184" i="1"/>
  <c r="BU184" i="1"/>
  <c r="BS184" i="1"/>
  <c r="BQ184" i="1"/>
  <c r="BO184" i="1"/>
  <c r="BM184" i="1"/>
  <c r="BK184" i="1"/>
  <c r="BI184" i="1"/>
  <c r="BG184" i="1"/>
  <c r="BE184" i="1"/>
  <c r="BC184" i="1"/>
  <c r="BA184" i="1"/>
  <c r="AY184" i="1"/>
  <c r="AW184" i="1"/>
  <c r="AU184" i="1"/>
  <c r="AS184" i="1"/>
  <c r="AQ184" i="1"/>
  <c r="AO184" i="1"/>
  <c r="AM184" i="1"/>
  <c r="AK184" i="1"/>
  <c r="AI184" i="1"/>
  <c r="AG184" i="1"/>
  <c r="AE184" i="1"/>
  <c r="AC184" i="1"/>
  <c r="AA184" i="1"/>
  <c r="Y184" i="1"/>
  <c r="W184" i="1"/>
  <c r="U184" i="1"/>
  <c r="S184" i="1"/>
  <c r="Q184" i="1"/>
  <c r="O184" i="1"/>
  <c r="M184" i="1"/>
  <c r="DJ183" i="1"/>
  <c r="DI183" i="1"/>
  <c r="DG183" i="1"/>
  <c r="DE183" i="1"/>
  <c r="DC183" i="1"/>
  <c r="DA183" i="1"/>
  <c r="CY183" i="1"/>
  <c r="CW183" i="1"/>
  <c r="CU183" i="1"/>
  <c r="CS183" i="1"/>
  <c r="CQ183" i="1"/>
  <c r="CO183" i="1"/>
  <c r="CM183" i="1"/>
  <c r="CK183" i="1"/>
  <c r="CI183" i="1"/>
  <c r="CG183" i="1"/>
  <c r="CE183" i="1"/>
  <c r="CC183" i="1"/>
  <c r="CA183" i="1"/>
  <c r="BY183" i="1"/>
  <c r="BW183" i="1"/>
  <c r="BU183" i="1"/>
  <c r="BS183" i="1"/>
  <c r="BQ183" i="1"/>
  <c r="BO183" i="1"/>
  <c r="BM183" i="1"/>
  <c r="BK183" i="1"/>
  <c r="BI183" i="1"/>
  <c r="BG183" i="1"/>
  <c r="BE183" i="1"/>
  <c r="BC183" i="1"/>
  <c r="BA183" i="1"/>
  <c r="AY183" i="1"/>
  <c r="AW183" i="1"/>
  <c r="AU183" i="1"/>
  <c r="AS183" i="1"/>
  <c r="AQ183" i="1"/>
  <c r="AO183" i="1"/>
  <c r="AM183" i="1"/>
  <c r="AK183" i="1"/>
  <c r="AI183" i="1"/>
  <c r="AG183" i="1"/>
  <c r="AE183" i="1"/>
  <c r="AC183" i="1"/>
  <c r="AA183" i="1"/>
  <c r="Y183" i="1"/>
  <c r="W183" i="1"/>
  <c r="U183" i="1"/>
  <c r="S183" i="1"/>
  <c r="Q183" i="1"/>
  <c r="O183" i="1"/>
  <c r="M183" i="1"/>
  <c r="DJ182" i="1"/>
  <c r="DI182" i="1"/>
  <c r="DG182" i="1"/>
  <c r="DE182" i="1"/>
  <c r="DC182" i="1"/>
  <c r="DA182" i="1"/>
  <c r="CY182" i="1"/>
  <c r="CW182" i="1"/>
  <c r="CU182" i="1"/>
  <c r="CS182" i="1"/>
  <c r="CQ182" i="1"/>
  <c r="CO182" i="1"/>
  <c r="CM182" i="1"/>
  <c r="CK182" i="1"/>
  <c r="CI182" i="1"/>
  <c r="CG182" i="1"/>
  <c r="CE182" i="1"/>
  <c r="CC182" i="1"/>
  <c r="CA182" i="1"/>
  <c r="BY182" i="1"/>
  <c r="BW182" i="1"/>
  <c r="BU182" i="1"/>
  <c r="BS182" i="1"/>
  <c r="BQ182" i="1"/>
  <c r="BO182" i="1"/>
  <c r="BM182" i="1"/>
  <c r="BK182" i="1"/>
  <c r="BI182" i="1"/>
  <c r="BG182" i="1"/>
  <c r="BE182" i="1"/>
  <c r="BC182" i="1"/>
  <c r="BA182" i="1"/>
  <c r="AY182" i="1"/>
  <c r="AW182" i="1"/>
  <c r="AU182" i="1"/>
  <c r="AS182" i="1"/>
  <c r="AQ182" i="1"/>
  <c r="AO182" i="1"/>
  <c r="AM182" i="1"/>
  <c r="AK182" i="1"/>
  <c r="AI182" i="1"/>
  <c r="AG182" i="1"/>
  <c r="AE182" i="1"/>
  <c r="AC182" i="1"/>
  <c r="AA182" i="1"/>
  <c r="Y182" i="1"/>
  <c r="W182" i="1"/>
  <c r="U182" i="1"/>
  <c r="S182" i="1"/>
  <c r="Q182" i="1"/>
  <c r="O182" i="1"/>
  <c r="M182" i="1"/>
  <c r="DJ181" i="1"/>
  <c r="DI181" i="1"/>
  <c r="DG181" i="1"/>
  <c r="DE181" i="1"/>
  <c r="DC181" i="1"/>
  <c r="DA181" i="1"/>
  <c r="CY181" i="1"/>
  <c r="CW181" i="1"/>
  <c r="CU181" i="1"/>
  <c r="CS181" i="1"/>
  <c r="CQ181" i="1"/>
  <c r="CO181" i="1"/>
  <c r="CM181" i="1"/>
  <c r="CK181" i="1"/>
  <c r="CI181" i="1"/>
  <c r="CG181" i="1"/>
  <c r="CE181" i="1"/>
  <c r="CC181" i="1"/>
  <c r="CA181" i="1"/>
  <c r="BY181" i="1"/>
  <c r="BW181" i="1"/>
  <c r="BU181" i="1"/>
  <c r="BS181" i="1"/>
  <c r="BQ181" i="1"/>
  <c r="BO181" i="1"/>
  <c r="BM181" i="1"/>
  <c r="BK181" i="1"/>
  <c r="BI181" i="1"/>
  <c r="BG181" i="1"/>
  <c r="BE181" i="1"/>
  <c r="BC181" i="1"/>
  <c r="BA181" i="1"/>
  <c r="AY181" i="1"/>
  <c r="AW181" i="1"/>
  <c r="AU181" i="1"/>
  <c r="AS181" i="1"/>
  <c r="AQ181" i="1"/>
  <c r="AO181" i="1"/>
  <c r="AM181" i="1"/>
  <c r="AK181" i="1"/>
  <c r="AI181" i="1"/>
  <c r="AG181" i="1"/>
  <c r="AE181" i="1"/>
  <c r="AC181" i="1"/>
  <c r="AA181" i="1"/>
  <c r="Y181" i="1"/>
  <c r="W181" i="1"/>
  <c r="U181" i="1"/>
  <c r="S181" i="1"/>
  <c r="Q181" i="1"/>
  <c r="O181" i="1"/>
  <c r="M181" i="1"/>
  <c r="DJ180" i="1"/>
  <c r="DI180" i="1"/>
  <c r="DG180" i="1"/>
  <c r="DE180" i="1"/>
  <c r="DC180" i="1"/>
  <c r="DA180" i="1"/>
  <c r="CY180" i="1"/>
  <c r="CW180" i="1"/>
  <c r="CU180" i="1"/>
  <c r="CS180" i="1"/>
  <c r="CQ180" i="1"/>
  <c r="CO180" i="1"/>
  <c r="CM180" i="1"/>
  <c r="CK180" i="1"/>
  <c r="CI180" i="1"/>
  <c r="CG180" i="1"/>
  <c r="CE180" i="1"/>
  <c r="CC180" i="1"/>
  <c r="CA180" i="1"/>
  <c r="BY180" i="1"/>
  <c r="BW180" i="1"/>
  <c r="BU180" i="1"/>
  <c r="BS180" i="1"/>
  <c r="BQ180" i="1"/>
  <c r="BO180" i="1"/>
  <c r="BM180" i="1"/>
  <c r="BK180" i="1"/>
  <c r="BI180" i="1"/>
  <c r="BG180" i="1"/>
  <c r="BE180" i="1"/>
  <c r="BC180" i="1"/>
  <c r="BA180" i="1"/>
  <c r="AY180" i="1"/>
  <c r="AW180" i="1"/>
  <c r="AU180" i="1"/>
  <c r="AS180" i="1"/>
  <c r="AQ180" i="1"/>
  <c r="AO180" i="1"/>
  <c r="AM180" i="1"/>
  <c r="AK180" i="1"/>
  <c r="AI180" i="1"/>
  <c r="AG180" i="1"/>
  <c r="AE180" i="1"/>
  <c r="AC180" i="1"/>
  <c r="AA180" i="1"/>
  <c r="Y180" i="1"/>
  <c r="W180" i="1"/>
  <c r="U180" i="1"/>
  <c r="S180" i="1"/>
  <c r="Q180" i="1"/>
  <c r="O180" i="1"/>
  <c r="M180" i="1"/>
  <c r="DJ179" i="1"/>
  <c r="DI179" i="1"/>
  <c r="DG179" i="1"/>
  <c r="DE179" i="1"/>
  <c r="DC179" i="1"/>
  <c r="DA179" i="1"/>
  <c r="CY179" i="1"/>
  <c r="CW179" i="1"/>
  <c r="CU179" i="1"/>
  <c r="CS179" i="1"/>
  <c r="CQ179" i="1"/>
  <c r="CO179" i="1"/>
  <c r="CM179" i="1"/>
  <c r="CK179" i="1"/>
  <c r="CI179" i="1"/>
  <c r="CG179" i="1"/>
  <c r="CE179" i="1"/>
  <c r="CC179" i="1"/>
  <c r="CA179" i="1"/>
  <c r="BY179" i="1"/>
  <c r="BW179" i="1"/>
  <c r="BU179" i="1"/>
  <c r="BS179" i="1"/>
  <c r="BQ179" i="1"/>
  <c r="BO179" i="1"/>
  <c r="BM179" i="1"/>
  <c r="BK179" i="1"/>
  <c r="BI179" i="1"/>
  <c r="BG179" i="1"/>
  <c r="BE179" i="1"/>
  <c r="BC179" i="1"/>
  <c r="BA179" i="1"/>
  <c r="AY179" i="1"/>
  <c r="AW179" i="1"/>
  <c r="AU179" i="1"/>
  <c r="AS179" i="1"/>
  <c r="AQ179" i="1"/>
  <c r="AO179" i="1"/>
  <c r="AM179" i="1"/>
  <c r="AK179" i="1"/>
  <c r="AI179" i="1"/>
  <c r="AG179" i="1"/>
  <c r="AE179" i="1"/>
  <c r="AC179" i="1"/>
  <c r="AA179" i="1"/>
  <c r="Y179" i="1"/>
  <c r="W179" i="1"/>
  <c r="U179" i="1"/>
  <c r="S179" i="1"/>
  <c r="Q179" i="1"/>
  <c r="O179" i="1"/>
  <c r="M179" i="1"/>
  <c r="DJ178" i="1"/>
  <c r="DI178" i="1"/>
  <c r="DG178" i="1"/>
  <c r="DE178" i="1"/>
  <c r="DC178" i="1"/>
  <c r="DA178" i="1"/>
  <c r="CY178" i="1"/>
  <c r="CW178" i="1"/>
  <c r="CU178" i="1"/>
  <c r="CS178" i="1"/>
  <c r="CQ178" i="1"/>
  <c r="CO178" i="1"/>
  <c r="CM178" i="1"/>
  <c r="CK178" i="1"/>
  <c r="CI178" i="1"/>
  <c r="CG178" i="1"/>
  <c r="CE178" i="1"/>
  <c r="CC178" i="1"/>
  <c r="CA178" i="1"/>
  <c r="BY178" i="1"/>
  <c r="BW178" i="1"/>
  <c r="BU178" i="1"/>
  <c r="BS178" i="1"/>
  <c r="BQ178" i="1"/>
  <c r="BO178" i="1"/>
  <c r="BM178" i="1"/>
  <c r="BK178" i="1"/>
  <c r="BI178" i="1"/>
  <c r="BG178" i="1"/>
  <c r="BE178" i="1"/>
  <c r="BC178" i="1"/>
  <c r="BA178" i="1"/>
  <c r="AY178" i="1"/>
  <c r="AW178" i="1"/>
  <c r="AU178" i="1"/>
  <c r="AS178" i="1"/>
  <c r="AQ178" i="1"/>
  <c r="AO178" i="1"/>
  <c r="AM178" i="1"/>
  <c r="AK178" i="1"/>
  <c r="AI178" i="1"/>
  <c r="AG178" i="1"/>
  <c r="AE178" i="1"/>
  <c r="AC178" i="1"/>
  <c r="AA178" i="1"/>
  <c r="Y178" i="1"/>
  <c r="W178" i="1"/>
  <c r="U178" i="1"/>
  <c r="S178" i="1"/>
  <c r="Q178" i="1"/>
  <c r="O178" i="1"/>
  <c r="M178" i="1"/>
  <c r="DJ177" i="1"/>
  <c r="DI177" i="1"/>
  <c r="DG177" i="1"/>
  <c r="DE177" i="1"/>
  <c r="DC177" i="1"/>
  <c r="DA177" i="1"/>
  <c r="CY177" i="1"/>
  <c r="CW177" i="1"/>
  <c r="CU177" i="1"/>
  <c r="CS177" i="1"/>
  <c r="CQ177" i="1"/>
  <c r="CO177" i="1"/>
  <c r="CM177" i="1"/>
  <c r="CK177" i="1"/>
  <c r="CI177" i="1"/>
  <c r="CG177" i="1"/>
  <c r="CE177" i="1"/>
  <c r="CC177" i="1"/>
  <c r="CA177" i="1"/>
  <c r="BY177" i="1"/>
  <c r="BW177" i="1"/>
  <c r="BU177" i="1"/>
  <c r="BS177" i="1"/>
  <c r="BQ177" i="1"/>
  <c r="BO177" i="1"/>
  <c r="BM177" i="1"/>
  <c r="BK177" i="1"/>
  <c r="BI177" i="1"/>
  <c r="BG177" i="1"/>
  <c r="BE177" i="1"/>
  <c r="BC177" i="1"/>
  <c r="BA177" i="1"/>
  <c r="AY177" i="1"/>
  <c r="AW177" i="1"/>
  <c r="AU177" i="1"/>
  <c r="AS177" i="1"/>
  <c r="AQ177" i="1"/>
  <c r="AO177" i="1"/>
  <c r="AM177" i="1"/>
  <c r="AK177" i="1"/>
  <c r="AI177" i="1"/>
  <c r="AG177" i="1"/>
  <c r="AE177" i="1"/>
  <c r="AC177" i="1"/>
  <c r="AA177" i="1"/>
  <c r="Y177" i="1"/>
  <c r="W177" i="1"/>
  <c r="U177" i="1"/>
  <c r="S177" i="1"/>
  <c r="Q177" i="1"/>
  <c r="O177" i="1"/>
  <c r="M177" i="1"/>
  <c r="DJ176" i="1"/>
  <c r="DI176" i="1"/>
  <c r="DG176" i="1"/>
  <c r="DE176" i="1"/>
  <c r="DC176" i="1"/>
  <c r="DA176" i="1"/>
  <c r="CY176" i="1"/>
  <c r="CW176" i="1"/>
  <c r="CU176" i="1"/>
  <c r="CS176" i="1"/>
  <c r="CQ176" i="1"/>
  <c r="CO176" i="1"/>
  <c r="CM176" i="1"/>
  <c r="CK176" i="1"/>
  <c r="CI176" i="1"/>
  <c r="CG176" i="1"/>
  <c r="CE176" i="1"/>
  <c r="CC176" i="1"/>
  <c r="CA176" i="1"/>
  <c r="BY176" i="1"/>
  <c r="BW176" i="1"/>
  <c r="BU176" i="1"/>
  <c r="BS176" i="1"/>
  <c r="BQ176" i="1"/>
  <c r="BO176" i="1"/>
  <c r="BM176" i="1"/>
  <c r="BK176" i="1"/>
  <c r="BI176" i="1"/>
  <c r="BG176" i="1"/>
  <c r="BE176" i="1"/>
  <c r="BC176" i="1"/>
  <c r="BA176" i="1"/>
  <c r="AY176" i="1"/>
  <c r="AW176" i="1"/>
  <c r="AU176" i="1"/>
  <c r="AS176" i="1"/>
  <c r="AQ176" i="1"/>
  <c r="AO176" i="1"/>
  <c r="AM176" i="1"/>
  <c r="AK176" i="1"/>
  <c r="AI176" i="1"/>
  <c r="AG176" i="1"/>
  <c r="AE176" i="1"/>
  <c r="AC176" i="1"/>
  <c r="AA176" i="1"/>
  <c r="Y176" i="1"/>
  <c r="W176" i="1"/>
  <c r="U176" i="1"/>
  <c r="S176" i="1"/>
  <c r="Q176" i="1"/>
  <c r="O176" i="1"/>
  <c r="M176" i="1"/>
  <c r="DJ175" i="1"/>
  <c r="DI175" i="1"/>
  <c r="DG175" i="1"/>
  <c r="DE175" i="1"/>
  <c r="DC175" i="1"/>
  <c r="DA175" i="1"/>
  <c r="CY175" i="1"/>
  <c r="CW175" i="1"/>
  <c r="CU175" i="1"/>
  <c r="CS175" i="1"/>
  <c r="CQ175" i="1"/>
  <c r="CO175" i="1"/>
  <c r="CM175" i="1"/>
  <c r="CK175" i="1"/>
  <c r="CI175" i="1"/>
  <c r="CG175" i="1"/>
  <c r="CE175" i="1"/>
  <c r="CC175" i="1"/>
  <c r="CA175" i="1"/>
  <c r="BY175" i="1"/>
  <c r="BW175" i="1"/>
  <c r="BU175" i="1"/>
  <c r="BS175" i="1"/>
  <c r="BQ175" i="1"/>
  <c r="BO175" i="1"/>
  <c r="BM175" i="1"/>
  <c r="BK175" i="1"/>
  <c r="BI175" i="1"/>
  <c r="BG175" i="1"/>
  <c r="BE175" i="1"/>
  <c r="BC175" i="1"/>
  <c r="BA175" i="1"/>
  <c r="AY175" i="1"/>
  <c r="AW175" i="1"/>
  <c r="AU175" i="1"/>
  <c r="AS175" i="1"/>
  <c r="AQ175" i="1"/>
  <c r="AO175" i="1"/>
  <c r="AM175" i="1"/>
  <c r="AK175" i="1"/>
  <c r="AI175" i="1"/>
  <c r="AG175" i="1"/>
  <c r="AE175" i="1"/>
  <c r="AC175" i="1"/>
  <c r="AA175" i="1"/>
  <c r="Y175" i="1"/>
  <c r="W175" i="1"/>
  <c r="U175" i="1"/>
  <c r="S175" i="1"/>
  <c r="Q175" i="1"/>
  <c r="O175" i="1"/>
  <c r="M175" i="1"/>
  <c r="DJ174" i="1"/>
  <c r="DI174" i="1"/>
  <c r="DG174" i="1"/>
  <c r="DE174" i="1"/>
  <c r="DC174" i="1"/>
  <c r="DA174" i="1"/>
  <c r="CY174" i="1"/>
  <c r="CW174" i="1"/>
  <c r="CU174" i="1"/>
  <c r="CS174" i="1"/>
  <c r="CQ174" i="1"/>
  <c r="CO174" i="1"/>
  <c r="CM174" i="1"/>
  <c r="CK174" i="1"/>
  <c r="CI174" i="1"/>
  <c r="CG174" i="1"/>
  <c r="CE174" i="1"/>
  <c r="CC174" i="1"/>
  <c r="CA174" i="1"/>
  <c r="BY174" i="1"/>
  <c r="BW174" i="1"/>
  <c r="BU174" i="1"/>
  <c r="BS174" i="1"/>
  <c r="BQ174" i="1"/>
  <c r="BO174" i="1"/>
  <c r="BM174" i="1"/>
  <c r="BK174" i="1"/>
  <c r="BI174" i="1"/>
  <c r="BG174" i="1"/>
  <c r="BE174" i="1"/>
  <c r="BC174" i="1"/>
  <c r="BA174" i="1"/>
  <c r="AY174" i="1"/>
  <c r="AW174" i="1"/>
  <c r="AU174" i="1"/>
  <c r="AS174" i="1"/>
  <c r="AQ174" i="1"/>
  <c r="AO174" i="1"/>
  <c r="AM174" i="1"/>
  <c r="AK174" i="1"/>
  <c r="AI174" i="1"/>
  <c r="AG174" i="1"/>
  <c r="AE174" i="1"/>
  <c r="AC174" i="1"/>
  <c r="AA174" i="1"/>
  <c r="Y174" i="1"/>
  <c r="W174" i="1"/>
  <c r="U174" i="1"/>
  <c r="S174" i="1"/>
  <c r="Q174" i="1"/>
  <c r="O174" i="1"/>
  <c r="M174" i="1"/>
  <c r="DJ173" i="1"/>
  <c r="DI173" i="1"/>
  <c r="DG173" i="1"/>
  <c r="DE173" i="1"/>
  <c r="DC173" i="1"/>
  <c r="DA173" i="1"/>
  <c r="CY173" i="1"/>
  <c r="CW173" i="1"/>
  <c r="CU173" i="1"/>
  <c r="CS173" i="1"/>
  <c r="CQ173" i="1"/>
  <c r="CO173" i="1"/>
  <c r="CM173" i="1"/>
  <c r="CK173" i="1"/>
  <c r="CI173" i="1"/>
  <c r="CG173" i="1"/>
  <c r="CE173" i="1"/>
  <c r="CC173" i="1"/>
  <c r="CA173" i="1"/>
  <c r="BY173" i="1"/>
  <c r="BW173" i="1"/>
  <c r="BU173" i="1"/>
  <c r="BS173" i="1"/>
  <c r="BQ173" i="1"/>
  <c r="BO173" i="1"/>
  <c r="BM173" i="1"/>
  <c r="BK173" i="1"/>
  <c r="BI173" i="1"/>
  <c r="BG173" i="1"/>
  <c r="BE173" i="1"/>
  <c r="BC173" i="1"/>
  <c r="BA173" i="1"/>
  <c r="AY173" i="1"/>
  <c r="AW173" i="1"/>
  <c r="AU173" i="1"/>
  <c r="AS173" i="1"/>
  <c r="AQ173" i="1"/>
  <c r="AO173" i="1"/>
  <c r="AM173" i="1"/>
  <c r="AK173" i="1"/>
  <c r="AI173" i="1"/>
  <c r="AG173" i="1"/>
  <c r="AE173" i="1"/>
  <c r="AC173" i="1"/>
  <c r="AA173" i="1"/>
  <c r="Y173" i="1"/>
  <c r="W173" i="1"/>
  <c r="U173" i="1"/>
  <c r="S173" i="1"/>
  <c r="Q173" i="1"/>
  <c r="O173" i="1"/>
  <c r="M173" i="1"/>
  <c r="DJ172" i="1"/>
  <c r="DI172" i="1"/>
  <c r="DG172" i="1"/>
  <c r="DE172" i="1"/>
  <c r="DC172" i="1"/>
  <c r="DA172" i="1"/>
  <c r="CY172" i="1"/>
  <c r="CW172" i="1"/>
  <c r="CU172" i="1"/>
  <c r="CS172" i="1"/>
  <c r="CQ172" i="1"/>
  <c r="CO172" i="1"/>
  <c r="CM172" i="1"/>
  <c r="CK172" i="1"/>
  <c r="CI172" i="1"/>
  <c r="CG172" i="1"/>
  <c r="CE172" i="1"/>
  <c r="CC172" i="1"/>
  <c r="CA172" i="1"/>
  <c r="BY172" i="1"/>
  <c r="BW172" i="1"/>
  <c r="BU172" i="1"/>
  <c r="BS172" i="1"/>
  <c r="BQ172" i="1"/>
  <c r="BO172" i="1"/>
  <c r="BM172" i="1"/>
  <c r="BK172" i="1"/>
  <c r="BI172" i="1"/>
  <c r="BG172" i="1"/>
  <c r="BE172" i="1"/>
  <c r="BC172" i="1"/>
  <c r="BA172" i="1"/>
  <c r="AY172" i="1"/>
  <c r="AW172" i="1"/>
  <c r="AU172" i="1"/>
  <c r="AS172" i="1"/>
  <c r="AQ172" i="1"/>
  <c r="AO172" i="1"/>
  <c r="AM172" i="1"/>
  <c r="AK172" i="1"/>
  <c r="AI172" i="1"/>
  <c r="AG172" i="1"/>
  <c r="AE172" i="1"/>
  <c r="AC172" i="1"/>
  <c r="AA172" i="1"/>
  <c r="Y172" i="1"/>
  <c r="W172" i="1"/>
  <c r="U172" i="1"/>
  <c r="S172" i="1"/>
  <c r="Q172" i="1"/>
  <c r="O172" i="1"/>
  <c r="M172" i="1"/>
  <c r="DJ171" i="1"/>
  <c r="DI171" i="1"/>
  <c r="DG171" i="1"/>
  <c r="DE171" i="1"/>
  <c r="DC171" i="1"/>
  <c r="DA171" i="1"/>
  <c r="CY171" i="1"/>
  <c r="CW171" i="1"/>
  <c r="CU171" i="1"/>
  <c r="CS171" i="1"/>
  <c r="CQ171" i="1"/>
  <c r="CO171" i="1"/>
  <c r="CM171" i="1"/>
  <c r="CK171" i="1"/>
  <c r="CI171" i="1"/>
  <c r="CG171" i="1"/>
  <c r="CE171" i="1"/>
  <c r="CC171" i="1"/>
  <c r="CA171" i="1"/>
  <c r="BY171" i="1"/>
  <c r="BW171" i="1"/>
  <c r="BU171" i="1"/>
  <c r="BS171" i="1"/>
  <c r="BQ171" i="1"/>
  <c r="BO171" i="1"/>
  <c r="BM171" i="1"/>
  <c r="BK171" i="1"/>
  <c r="BI171" i="1"/>
  <c r="BG171" i="1"/>
  <c r="BE171" i="1"/>
  <c r="BC171" i="1"/>
  <c r="BA171" i="1"/>
  <c r="AY171" i="1"/>
  <c r="AW171" i="1"/>
  <c r="AU171" i="1"/>
  <c r="AS171" i="1"/>
  <c r="AQ171" i="1"/>
  <c r="AO171" i="1"/>
  <c r="AM171" i="1"/>
  <c r="AK171" i="1"/>
  <c r="AI171" i="1"/>
  <c r="AG171" i="1"/>
  <c r="AE171" i="1"/>
  <c r="AC171" i="1"/>
  <c r="AA171" i="1"/>
  <c r="Y171" i="1"/>
  <c r="W171" i="1"/>
  <c r="U171" i="1"/>
  <c r="S171" i="1"/>
  <c r="Q171" i="1"/>
  <c r="O171" i="1"/>
  <c r="M171" i="1"/>
  <c r="DJ170" i="1"/>
  <c r="DI170" i="1"/>
  <c r="DG170" i="1"/>
  <c r="DE170" i="1"/>
  <c r="DC170" i="1"/>
  <c r="DA170" i="1"/>
  <c r="CY170" i="1"/>
  <c r="CW170" i="1"/>
  <c r="CU170" i="1"/>
  <c r="CS170" i="1"/>
  <c r="CQ170" i="1"/>
  <c r="CO170" i="1"/>
  <c r="CM170" i="1"/>
  <c r="CK170" i="1"/>
  <c r="CI170" i="1"/>
  <c r="CG170" i="1"/>
  <c r="CE170" i="1"/>
  <c r="CC170" i="1"/>
  <c r="CA170" i="1"/>
  <c r="BY170" i="1"/>
  <c r="BW170" i="1"/>
  <c r="BU170" i="1"/>
  <c r="BS170" i="1"/>
  <c r="BQ170" i="1"/>
  <c r="BO170" i="1"/>
  <c r="BM170" i="1"/>
  <c r="BK170" i="1"/>
  <c r="BI170" i="1"/>
  <c r="BG170" i="1"/>
  <c r="BE170" i="1"/>
  <c r="BC170" i="1"/>
  <c r="BA170" i="1"/>
  <c r="AY170" i="1"/>
  <c r="AW170" i="1"/>
  <c r="AU170" i="1"/>
  <c r="AS170" i="1"/>
  <c r="AQ170" i="1"/>
  <c r="AO170" i="1"/>
  <c r="AM170" i="1"/>
  <c r="AK170" i="1"/>
  <c r="AI170" i="1"/>
  <c r="AG170" i="1"/>
  <c r="AE170" i="1"/>
  <c r="AC170" i="1"/>
  <c r="AA170" i="1"/>
  <c r="Y170" i="1"/>
  <c r="W170" i="1"/>
  <c r="U170" i="1"/>
  <c r="S170" i="1"/>
  <c r="Q170" i="1"/>
  <c r="O170" i="1"/>
  <c r="M170" i="1"/>
  <c r="DJ169" i="1"/>
  <c r="DI169" i="1"/>
  <c r="DG169" i="1"/>
  <c r="DE169" i="1"/>
  <c r="DC169" i="1"/>
  <c r="DA169" i="1"/>
  <c r="CY169" i="1"/>
  <c r="CW169" i="1"/>
  <c r="CU169" i="1"/>
  <c r="CS169" i="1"/>
  <c r="CQ169" i="1"/>
  <c r="CO169" i="1"/>
  <c r="CM169" i="1"/>
  <c r="CK169" i="1"/>
  <c r="CI169" i="1"/>
  <c r="CG169" i="1"/>
  <c r="CE169" i="1"/>
  <c r="CC169" i="1"/>
  <c r="CA169" i="1"/>
  <c r="BY169" i="1"/>
  <c r="BW169" i="1"/>
  <c r="BU169" i="1"/>
  <c r="BS169" i="1"/>
  <c r="BQ169" i="1"/>
  <c r="BO169" i="1"/>
  <c r="BM169" i="1"/>
  <c r="BK169" i="1"/>
  <c r="BI169" i="1"/>
  <c r="BG169" i="1"/>
  <c r="BE169" i="1"/>
  <c r="BC169" i="1"/>
  <c r="BA169" i="1"/>
  <c r="AY169" i="1"/>
  <c r="AW169" i="1"/>
  <c r="AU169" i="1"/>
  <c r="AS169" i="1"/>
  <c r="AQ169" i="1"/>
  <c r="AO169" i="1"/>
  <c r="AM169" i="1"/>
  <c r="AK169" i="1"/>
  <c r="AI169" i="1"/>
  <c r="AG169" i="1"/>
  <c r="AE169" i="1"/>
  <c r="AC169" i="1"/>
  <c r="AA169" i="1"/>
  <c r="Y169" i="1"/>
  <c r="W169" i="1"/>
  <c r="U169" i="1"/>
  <c r="S169" i="1"/>
  <c r="Q169" i="1"/>
  <c r="O169" i="1"/>
  <c r="M169" i="1"/>
  <c r="DJ168" i="1"/>
  <c r="DI168" i="1"/>
  <c r="DG168" i="1"/>
  <c r="DE168" i="1"/>
  <c r="DC168" i="1"/>
  <c r="DA168" i="1"/>
  <c r="CY168" i="1"/>
  <c r="CW168" i="1"/>
  <c r="CU168" i="1"/>
  <c r="CS168" i="1"/>
  <c r="CQ168" i="1"/>
  <c r="CO168" i="1"/>
  <c r="CM168" i="1"/>
  <c r="CK168" i="1"/>
  <c r="CI168" i="1"/>
  <c r="CG168" i="1"/>
  <c r="CE168" i="1"/>
  <c r="CC168" i="1"/>
  <c r="CA168" i="1"/>
  <c r="BY168" i="1"/>
  <c r="BW168" i="1"/>
  <c r="BU168" i="1"/>
  <c r="BS168" i="1"/>
  <c r="BQ168" i="1"/>
  <c r="BO168" i="1"/>
  <c r="BM168" i="1"/>
  <c r="BK168" i="1"/>
  <c r="BI168" i="1"/>
  <c r="BG168" i="1"/>
  <c r="BE168" i="1"/>
  <c r="BC168" i="1"/>
  <c r="BA168" i="1"/>
  <c r="AY168" i="1"/>
  <c r="AW168" i="1"/>
  <c r="AU168" i="1"/>
  <c r="AS168" i="1"/>
  <c r="AQ168" i="1"/>
  <c r="AO168" i="1"/>
  <c r="AM168" i="1"/>
  <c r="AK168" i="1"/>
  <c r="AI168" i="1"/>
  <c r="AG168" i="1"/>
  <c r="AE168" i="1"/>
  <c r="AC168" i="1"/>
  <c r="AA168" i="1"/>
  <c r="Y168" i="1"/>
  <c r="W168" i="1"/>
  <c r="U168" i="1"/>
  <c r="S168" i="1"/>
  <c r="Q168" i="1"/>
  <c r="O168" i="1"/>
  <c r="M168" i="1"/>
  <c r="DJ167" i="1"/>
  <c r="DI167" i="1"/>
  <c r="DG167" i="1"/>
  <c r="DE167" i="1"/>
  <c r="DC167" i="1"/>
  <c r="DA167" i="1"/>
  <c r="CY167" i="1"/>
  <c r="CW167" i="1"/>
  <c r="CU167" i="1"/>
  <c r="CS167" i="1"/>
  <c r="CQ167" i="1"/>
  <c r="CO167" i="1"/>
  <c r="CM167" i="1"/>
  <c r="CK167" i="1"/>
  <c r="CI167" i="1"/>
  <c r="CG167" i="1"/>
  <c r="CE167" i="1"/>
  <c r="CC167" i="1"/>
  <c r="CA167" i="1"/>
  <c r="BY167" i="1"/>
  <c r="BW167" i="1"/>
  <c r="BU167" i="1"/>
  <c r="BS167" i="1"/>
  <c r="BQ167" i="1"/>
  <c r="BO167" i="1"/>
  <c r="BM167" i="1"/>
  <c r="BK167" i="1"/>
  <c r="BI167" i="1"/>
  <c r="BG167" i="1"/>
  <c r="BE167" i="1"/>
  <c r="BC167" i="1"/>
  <c r="BA167" i="1"/>
  <c r="AY167" i="1"/>
  <c r="AW167" i="1"/>
  <c r="AU167" i="1"/>
  <c r="AS167" i="1"/>
  <c r="AQ167" i="1"/>
  <c r="AO167" i="1"/>
  <c r="AM167" i="1"/>
  <c r="AK167" i="1"/>
  <c r="AI167" i="1"/>
  <c r="AG167" i="1"/>
  <c r="AE167" i="1"/>
  <c r="AC167" i="1"/>
  <c r="AA167" i="1"/>
  <c r="Y167" i="1"/>
  <c r="W167" i="1"/>
  <c r="U167" i="1"/>
  <c r="S167" i="1"/>
  <c r="Q167" i="1"/>
  <c r="O167" i="1"/>
  <c r="M167" i="1"/>
  <c r="DJ166" i="1"/>
  <c r="DI166" i="1"/>
  <c r="DG166" i="1"/>
  <c r="DE166" i="1"/>
  <c r="DC166" i="1"/>
  <c r="DA166" i="1"/>
  <c r="CY166" i="1"/>
  <c r="CW166" i="1"/>
  <c r="CU166" i="1"/>
  <c r="CS166" i="1"/>
  <c r="CQ166" i="1"/>
  <c r="CO166" i="1"/>
  <c r="CM166" i="1"/>
  <c r="CK166" i="1"/>
  <c r="CI166" i="1"/>
  <c r="CG166" i="1"/>
  <c r="CE166" i="1"/>
  <c r="CC166" i="1"/>
  <c r="CA166" i="1"/>
  <c r="BY166" i="1"/>
  <c r="BW166" i="1"/>
  <c r="BU166" i="1"/>
  <c r="BS166" i="1"/>
  <c r="BQ166" i="1"/>
  <c r="BO166" i="1"/>
  <c r="BM166" i="1"/>
  <c r="BK166" i="1"/>
  <c r="BI166" i="1"/>
  <c r="BG166" i="1"/>
  <c r="BE166" i="1"/>
  <c r="BC166" i="1"/>
  <c r="BA166" i="1"/>
  <c r="AY166" i="1"/>
  <c r="AW166" i="1"/>
  <c r="AU166" i="1"/>
  <c r="AS166" i="1"/>
  <c r="AQ166" i="1"/>
  <c r="AO166" i="1"/>
  <c r="AM166" i="1"/>
  <c r="AK166" i="1"/>
  <c r="AI166" i="1"/>
  <c r="AG166" i="1"/>
  <c r="AE166" i="1"/>
  <c r="AC166" i="1"/>
  <c r="AA166" i="1"/>
  <c r="Y166" i="1"/>
  <c r="W166" i="1"/>
  <c r="U166" i="1"/>
  <c r="S166" i="1"/>
  <c r="Q166" i="1"/>
  <c r="O166" i="1"/>
  <c r="M166" i="1"/>
  <c r="DJ165" i="1"/>
  <c r="DI165" i="1"/>
  <c r="DG165" i="1"/>
  <c r="DE165" i="1"/>
  <c r="DC165" i="1"/>
  <c r="DA165" i="1"/>
  <c r="CY165" i="1"/>
  <c r="CW165" i="1"/>
  <c r="CU165" i="1"/>
  <c r="CS165" i="1"/>
  <c r="CQ165" i="1"/>
  <c r="CO165" i="1"/>
  <c r="CM165" i="1"/>
  <c r="CK165" i="1"/>
  <c r="CI165" i="1"/>
  <c r="CG165" i="1"/>
  <c r="CE165" i="1"/>
  <c r="CC165" i="1"/>
  <c r="CA165" i="1"/>
  <c r="BY165" i="1"/>
  <c r="BW165" i="1"/>
  <c r="BU165" i="1"/>
  <c r="BS165" i="1"/>
  <c r="BQ165" i="1"/>
  <c r="BO165" i="1"/>
  <c r="BM165" i="1"/>
  <c r="BK165" i="1"/>
  <c r="BI165" i="1"/>
  <c r="BG165" i="1"/>
  <c r="BE165" i="1"/>
  <c r="BC165" i="1"/>
  <c r="BA165" i="1"/>
  <c r="AY165" i="1"/>
  <c r="AW165" i="1"/>
  <c r="AU165" i="1"/>
  <c r="AS165" i="1"/>
  <c r="AQ165" i="1"/>
  <c r="AO165" i="1"/>
  <c r="AM165" i="1"/>
  <c r="AK165" i="1"/>
  <c r="AI165" i="1"/>
  <c r="AG165" i="1"/>
  <c r="AE165" i="1"/>
  <c r="AC165" i="1"/>
  <c r="AA165" i="1"/>
  <c r="Y165" i="1"/>
  <c r="W165" i="1"/>
  <c r="U165" i="1"/>
  <c r="S165" i="1"/>
  <c r="Q165" i="1"/>
  <c r="O165" i="1"/>
  <c r="M165" i="1"/>
  <c r="DJ164" i="1"/>
  <c r="DI164" i="1"/>
  <c r="DG164" i="1"/>
  <c r="DE164" i="1"/>
  <c r="DC164" i="1"/>
  <c r="DA164" i="1"/>
  <c r="CY164" i="1"/>
  <c r="CW164" i="1"/>
  <c r="CU164" i="1"/>
  <c r="CS164" i="1"/>
  <c r="CQ164" i="1"/>
  <c r="CO164" i="1"/>
  <c r="CM164" i="1"/>
  <c r="CK164" i="1"/>
  <c r="CI164" i="1"/>
  <c r="CG164" i="1"/>
  <c r="CE164" i="1"/>
  <c r="CC164" i="1"/>
  <c r="CA164" i="1"/>
  <c r="BY164" i="1"/>
  <c r="BW164" i="1"/>
  <c r="BU164" i="1"/>
  <c r="BS164" i="1"/>
  <c r="BQ164" i="1"/>
  <c r="BO164" i="1"/>
  <c r="BM164" i="1"/>
  <c r="BK164" i="1"/>
  <c r="BI164" i="1"/>
  <c r="BG164" i="1"/>
  <c r="BE164" i="1"/>
  <c r="BC164" i="1"/>
  <c r="BA164" i="1"/>
  <c r="AY164" i="1"/>
  <c r="AW164" i="1"/>
  <c r="AU164" i="1"/>
  <c r="AS164" i="1"/>
  <c r="AQ164" i="1"/>
  <c r="AO164" i="1"/>
  <c r="AM164" i="1"/>
  <c r="AK164" i="1"/>
  <c r="AI164" i="1"/>
  <c r="AG164" i="1"/>
  <c r="AE164" i="1"/>
  <c r="AC164" i="1"/>
  <c r="AA164" i="1"/>
  <c r="Y164" i="1"/>
  <c r="W164" i="1"/>
  <c r="U164" i="1"/>
  <c r="S164" i="1"/>
  <c r="Q164" i="1"/>
  <c r="O164" i="1"/>
  <c r="M164" i="1"/>
  <c r="DJ163" i="1"/>
  <c r="DI163" i="1"/>
  <c r="DG163" i="1"/>
  <c r="DE163" i="1"/>
  <c r="DC163" i="1"/>
  <c r="DA163" i="1"/>
  <c r="CY163" i="1"/>
  <c r="CW163" i="1"/>
  <c r="CU163" i="1"/>
  <c r="CS163" i="1"/>
  <c r="CQ163" i="1"/>
  <c r="CO163" i="1"/>
  <c r="CM163" i="1"/>
  <c r="CK163" i="1"/>
  <c r="CI163" i="1"/>
  <c r="CG163" i="1"/>
  <c r="CE163" i="1"/>
  <c r="CC163" i="1"/>
  <c r="CA163" i="1"/>
  <c r="BY163" i="1"/>
  <c r="BW163" i="1"/>
  <c r="BU163" i="1"/>
  <c r="BS163" i="1"/>
  <c r="BQ163" i="1"/>
  <c r="BO163" i="1"/>
  <c r="BM163" i="1"/>
  <c r="BK163" i="1"/>
  <c r="BI163" i="1"/>
  <c r="BG163" i="1"/>
  <c r="BE163" i="1"/>
  <c r="BC163" i="1"/>
  <c r="BA163" i="1"/>
  <c r="AY163" i="1"/>
  <c r="AW163" i="1"/>
  <c r="AU163" i="1"/>
  <c r="AS163" i="1"/>
  <c r="AQ163" i="1"/>
  <c r="AO163" i="1"/>
  <c r="AM163" i="1"/>
  <c r="AK163" i="1"/>
  <c r="AI163" i="1"/>
  <c r="AG163" i="1"/>
  <c r="AE163" i="1"/>
  <c r="AC163" i="1"/>
  <c r="AA163" i="1"/>
  <c r="Y163" i="1"/>
  <c r="W163" i="1"/>
  <c r="U163" i="1"/>
  <c r="S163" i="1"/>
  <c r="Q163" i="1"/>
  <c r="O163" i="1"/>
  <c r="M163" i="1"/>
  <c r="DJ162" i="1"/>
  <c r="DI162" i="1"/>
  <c r="DG162" i="1"/>
  <c r="DE162" i="1"/>
  <c r="DC162" i="1"/>
  <c r="DA162" i="1"/>
  <c r="CY162" i="1"/>
  <c r="CW162" i="1"/>
  <c r="CU162" i="1"/>
  <c r="CS162" i="1"/>
  <c r="CQ162" i="1"/>
  <c r="CO162" i="1"/>
  <c r="CM162" i="1"/>
  <c r="CK162" i="1"/>
  <c r="CI162" i="1"/>
  <c r="CG162" i="1"/>
  <c r="CE162" i="1"/>
  <c r="CC162" i="1"/>
  <c r="CA162" i="1"/>
  <c r="BY162" i="1"/>
  <c r="BW162" i="1"/>
  <c r="BU162" i="1"/>
  <c r="BS162" i="1"/>
  <c r="BQ162" i="1"/>
  <c r="BO162" i="1"/>
  <c r="BM162" i="1"/>
  <c r="BK162" i="1"/>
  <c r="BI162" i="1"/>
  <c r="BG162" i="1"/>
  <c r="BE162" i="1"/>
  <c r="BC162" i="1"/>
  <c r="BA162" i="1"/>
  <c r="AY162" i="1"/>
  <c r="AW162" i="1"/>
  <c r="AU162" i="1"/>
  <c r="AS162" i="1"/>
  <c r="AQ162" i="1"/>
  <c r="AO162" i="1"/>
  <c r="AM162" i="1"/>
  <c r="AK162" i="1"/>
  <c r="AI162" i="1"/>
  <c r="AG162" i="1"/>
  <c r="AE162" i="1"/>
  <c r="AC162" i="1"/>
  <c r="AA162" i="1"/>
  <c r="Y162" i="1"/>
  <c r="W162" i="1"/>
  <c r="U162" i="1"/>
  <c r="S162" i="1"/>
  <c r="Q162" i="1"/>
  <c r="O162" i="1"/>
  <c r="M162" i="1"/>
  <c r="DJ161" i="1"/>
  <c r="DI161" i="1"/>
  <c r="DG161" i="1"/>
  <c r="DE161" i="1"/>
  <c r="DC161" i="1"/>
  <c r="DA161" i="1"/>
  <c r="CY161" i="1"/>
  <c r="CW161" i="1"/>
  <c r="CU161" i="1"/>
  <c r="CS161" i="1"/>
  <c r="CQ161" i="1"/>
  <c r="CO161" i="1"/>
  <c r="CM161" i="1"/>
  <c r="CK161" i="1"/>
  <c r="CI161" i="1"/>
  <c r="CG161" i="1"/>
  <c r="CE161" i="1"/>
  <c r="CC161" i="1"/>
  <c r="CA161" i="1"/>
  <c r="BY161" i="1"/>
  <c r="BW161" i="1"/>
  <c r="BU161" i="1"/>
  <c r="BS161" i="1"/>
  <c r="BQ161" i="1"/>
  <c r="BO161" i="1"/>
  <c r="BM161" i="1"/>
  <c r="BK161" i="1"/>
  <c r="BI161" i="1"/>
  <c r="BG161" i="1"/>
  <c r="BE161" i="1"/>
  <c r="BC161" i="1"/>
  <c r="BA161" i="1"/>
  <c r="AY161" i="1"/>
  <c r="AW161" i="1"/>
  <c r="AU161" i="1"/>
  <c r="AS161" i="1"/>
  <c r="AQ161" i="1"/>
  <c r="AO161" i="1"/>
  <c r="AM161" i="1"/>
  <c r="AK161" i="1"/>
  <c r="AI161" i="1"/>
  <c r="AG161" i="1"/>
  <c r="AE161" i="1"/>
  <c r="AC161" i="1"/>
  <c r="AA161" i="1"/>
  <c r="Y161" i="1"/>
  <c r="W161" i="1"/>
  <c r="U161" i="1"/>
  <c r="S161" i="1"/>
  <c r="Q161" i="1"/>
  <c r="O161" i="1"/>
  <c r="M161" i="1"/>
  <c r="DJ160" i="1"/>
  <c r="DI160" i="1"/>
  <c r="DG160" i="1"/>
  <c r="DE160" i="1"/>
  <c r="DC160" i="1"/>
  <c r="DA160" i="1"/>
  <c r="CY160" i="1"/>
  <c r="CW160" i="1"/>
  <c r="CU160" i="1"/>
  <c r="CS160" i="1"/>
  <c r="CQ160" i="1"/>
  <c r="CO160" i="1"/>
  <c r="CM160" i="1"/>
  <c r="CK160" i="1"/>
  <c r="CI160" i="1"/>
  <c r="CG160" i="1"/>
  <c r="CE160" i="1"/>
  <c r="CC160" i="1"/>
  <c r="CA160" i="1"/>
  <c r="BY160" i="1"/>
  <c r="BW160" i="1"/>
  <c r="BU160" i="1"/>
  <c r="BS160" i="1"/>
  <c r="BQ160" i="1"/>
  <c r="BO160" i="1"/>
  <c r="BM160" i="1"/>
  <c r="BK160" i="1"/>
  <c r="BI160" i="1"/>
  <c r="BG160" i="1"/>
  <c r="BE160" i="1"/>
  <c r="BC160" i="1"/>
  <c r="BA160" i="1"/>
  <c r="AY160" i="1"/>
  <c r="AW160" i="1"/>
  <c r="AU160" i="1"/>
  <c r="AS160" i="1"/>
  <c r="AQ160" i="1"/>
  <c r="AO160" i="1"/>
  <c r="AM160" i="1"/>
  <c r="AK160" i="1"/>
  <c r="AI160" i="1"/>
  <c r="AG160" i="1"/>
  <c r="AE160" i="1"/>
  <c r="AC160" i="1"/>
  <c r="AA160" i="1"/>
  <c r="Y160" i="1"/>
  <c r="W160" i="1"/>
  <c r="U160" i="1"/>
  <c r="S160" i="1"/>
  <c r="Q160" i="1"/>
  <c r="O160" i="1"/>
  <c r="M160" i="1"/>
  <c r="DJ159" i="1"/>
  <c r="DI159" i="1"/>
  <c r="DG159" i="1"/>
  <c r="DE159" i="1"/>
  <c r="DC159" i="1"/>
  <c r="DA159" i="1"/>
  <c r="CY159" i="1"/>
  <c r="CW159" i="1"/>
  <c r="CU159" i="1"/>
  <c r="CS159" i="1"/>
  <c r="CQ159" i="1"/>
  <c r="CO159" i="1"/>
  <c r="CM159" i="1"/>
  <c r="CK159" i="1"/>
  <c r="CI159" i="1"/>
  <c r="CG159" i="1"/>
  <c r="CE159" i="1"/>
  <c r="CC159" i="1"/>
  <c r="CA159" i="1"/>
  <c r="BY159" i="1"/>
  <c r="BW159" i="1"/>
  <c r="BU159" i="1"/>
  <c r="BS159" i="1"/>
  <c r="BQ159" i="1"/>
  <c r="BO159" i="1"/>
  <c r="BM159" i="1"/>
  <c r="BK159" i="1"/>
  <c r="BI159" i="1"/>
  <c r="BG159" i="1"/>
  <c r="BE159" i="1"/>
  <c r="BC159" i="1"/>
  <c r="BA159" i="1"/>
  <c r="AY159" i="1"/>
  <c r="AW159" i="1"/>
  <c r="AU159" i="1"/>
  <c r="AS159" i="1"/>
  <c r="AQ159" i="1"/>
  <c r="AO159" i="1"/>
  <c r="AM159" i="1"/>
  <c r="AK159" i="1"/>
  <c r="AI159" i="1"/>
  <c r="AG159" i="1"/>
  <c r="AE159" i="1"/>
  <c r="AC159" i="1"/>
  <c r="AA159" i="1"/>
  <c r="Y159" i="1"/>
  <c r="W159" i="1"/>
  <c r="U159" i="1"/>
  <c r="S159" i="1"/>
  <c r="Q159" i="1"/>
  <c r="O159" i="1"/>
  <c r="M159" i="1"/>
  <c r="DJ158" i="1"/>
  <c r="DI158" i="1"/>
  <c r="DG158" i="1"/>
  <c r="DE158" i="1"/>
  <c r="DC158" i="1"/>
  <c r="DA158" i="1"/>
  <c r="CY158" i="1"/>
  <c r="CW158" i="1"/>
  <c r="CU158" i="1"/>
  <c r="CS158" i="1"/>
  <c r="CQ158" i="1"/>
  <c r="CO158" i="1"/>
  <c r="CM158" i="1"/>
  <c r="CK158" i="1"/>
  <c r="CI158" i="1"/>
  <c r="CG158" i="1"/>
  <c r="CE158" i="1"/>
  <c r="CC158" i="1"/>
  <c r="CA158" i="1"/>
  <c r="BY158" i="1"/>
  <c r="BW158" i="1"/>
  <c r="BU158" i="1"/>
  <c r="BS158" i="1"/>
  <c r="BQ158" i="1"/>
  <c r="BO158" i="1"/>
  <c r="BM158" i="1"/>
  <c r="BK158" i="1"/>
  <c r="BI158" i="1"/>
  <c r="BG158" i="1"/>
  <c r="BE158" i="1"/>
  <c r="BC158" i="1"/>
  <c r="BA158" i="1"/>
  <c r="AY158" i="1"/>
  <c r="AW158" i="1"/>
  <c r="AU158" i="1"/>
  <c r="AS158" i="1"/>
  <c r="AQ158" i="1"/>
  <c r="AO158" i="1"/>
  <c r="AM158" i="1"/>
  <c r="AK158" i="1"/>
  <c r="AI158" i="1"/>
  <c r="AG158" i="1"/>
  <c r="AE158" i="1"/>
  <c r="AC158" i="1"/>
  <c r="AA158" i="1"/>
  <c r="Y158" i="1"/>
  <c r="W158" i="1"/>
  <c r="U158" i="1"/>
  <c r="S158" i="1"/>
  <c r="Q158" i="1"/>
  <c r="O158" i="1"/>
  <c r="M158" i="1"/>
  <c r="DJ157" i="1"/>
  <c r="DI157" i="1"/>
  <c r="DG157" i="1"/>
  <c r="DE157" i="1"/>
  <c r="DC157" i="1"/>
  <c r="DA157" i="1"/>
  <c r="CY157" i="1"/>
  <c r="CW157" i="1"/>
  <c r="CU157" i="1"/>
  <c r="CS157" i="1"/>
  <c r="CQ157" i="1"/>
  <c r="CO157" i="1"/>
  <c r="CM157" i="1"/>
  <c r="CK157" i="1"/>
  <c r="CI157" i="1"/>
  <c r="CG157" i="1"/>
  <c r="CE157" i="1"/>
  <c r="CC157" i="1"/>
  <c r="CA157" i="1"/>
  <c r="BY157" i="1"/>
  <c r="BW157" i="1"/>
  <c r="BU157" i="1"/>
  <c r="BS157" i="1"/>
  <c r="BQ157" i="1"/>
  <c r="BO157" i="1"/>
  <c r="BM157" i="1"/>
  <c r="BK157" i="1"/>
  <c r="BI157" i="1"/>
  <c r="BG157" i="1"/>
  <c r="BE157" i="1"/>
  <c r="BC157" i="1"/>
  <c r="BA157" i="1"/>
  <c r="AY157" i="1"/>
  <c r="AW157" i="1"/>
  <c r="AU157" i="1"/>
  <c r="AS157" i="1"/>
  <c r="AQ157" i="1"/>
  <c r="AO157" i="1"/>
  <c r="AM157" i="1"/>
  <c r="AK157" i="1"/>
  <c r="AI157" i="1"/>
  <c r="AG157" i="1"/>
  <c r="AE157" i="1"/>
  <c r="AC157" i="1"/>
  <c r="AA157" i="1"/>
  <c r="Y157" i="1"/>
  <c r="W157" i="1"/>
  <c r="U157" i="1"/>
  <c r="S157" i="1"/>
  <c r="Q157" i="1"/>
  <c r="O157" i="1"/>
  <c r="M157" i="1"/>
  <c r="DJ156" i="1"/>
  <c r="DI156" i="1"/>
  <c r="DG156" i="1"/>
  <c r="DE156" i="1"/>
  <c r="DC156" i="1"/>
  <c r="DA156" i="1"/>
  <c r="CY156" i="1"/>
  <c r="CW156" i="1"/>
  <c r="CU156" i="1"/>
  <c r="CS156" i="1"/>
  <c r="CQ156" i="1"/>
  <c r="CO156" i="1"/>
  <c r="CM156" i="1"/>
  <c r="CK156" i="1"/>
  <c r="CI156" i="1"/>
  <c r="CG156" i="1"/>
  <c r="CE156" i="1"/>
  <c r="CC156" i="1"/>
  <c r="CA156" i="1"/>
  <c r="BY156" i="1"/>
  <c r="BW156" i="1"/>
  <c r="BU156" i="1"/>
  <c r="BS156" i="1"/>
  <c r="BQ156" i="1"/>
  <c r="BO156" i="1"/>
  <c r="BM156" i="1"/>
  <c r="BK156" i="1"/>
  <c r="BI156" i="1"/>
  <c r="BG156" i="1"/>
  <c r="BE156" i="1"/>
  <c r="BC156" i="1"/>
  <c r="BA156" i="1"/>
  <c r="AY156" i="1"/>
  <c r="AW156" i="1"/>
  <c r="AU156" i="1"/>
  <c r="AS156" i="1"/>
  <c r="AQ156" i="1"/>
  <c r="AO156" i="1"/>
  <c r="AM156" i="1"/>
  <c r="AK156" i="1"/>
  <c r="AI156" i="1"/>
  <c r="AG156" i="1"/>
  <c r="AE156" i="1"/>
  <c r="AC156" i="1"/>
  <c r="AA156" i="1"/>
  <c r="Y156" i="1"/>
  <c r="W156" i="1"/>
  <c r="U156" i="1"/>
  <c r="S156" i="1"/>
  <c r="Q156" i="1"/>
  <c r="O156" i="1"/>
  <c r="M156" i="1"/>
  <c r="DJ155" i="1"/>
  <c r="DI155" i="1"/>
  <c r="DG155" i="1"/>
  <c r="DE155" i="1"/>
  <c r="DC155" i="1"/>
  <c r="DA155" i="1"/>
  <c r="CY155" i="1"/>
  <c r="CW155" i="1"/>
  <c r="CU155" i="1"/>
  <c r="CS155" i="1"/>
  <c r="CQ155" i="1"/>
  <c r="CO155" i="1"/>
  <c r="CM155" i="1"/>
  <c r="CK155" i="1"/>
  <c r="CI155" i="1"/>
  <c r="CG155" i="1"/>
  <c r="CE155" i="1"/>
  <c r="CC155" i="1"/>
  <c r="CA155" i="1"/>
  <c r="BY155" i="1"/>
  <c r="BW155" i="1"/>
  <c r="BU155" i="1"/>
  <c r="BS155" i="1"/>
  <c r="BQ155" i="1"/>
  <c r="BO155" i="1"/>
  <c r="BM155" i="1"/>
  <c r="BK155" i="1"/>
  <c r="BI155" i="1"/>
  <c r="BG155" i="1"/>
  <c r="BE155" i="1"/>
  <c r="BC155" i="1"/>
  <c r="BA155" i="1"/>
  <c r="AY155" i="1"/>
  <c r="AW155" i="1"/>
  <c r="AU155" i="1"/>
  <c r="AS155" i="1"/>
  <c r="AQ155" i="1"/>
  <c r="AO155" i="1"/>
  <c r="AM155" i="1"/>
  <c r="AK155" i="1"/>
  <c r="AI155" i="1"/>
  <c r="AG155" i="1"/>
  <c r="AE155" i="1"/>
  <c r="AC155" i="1"/>
  <c r="AA155" i="1"/>
  <c r="Y155" i="1"/>
  <c r="W155" i="1"/>
  <c r="U155" i="1"/>
  <c r="S155" i="1"/>
  <c r="Q155" i="1"/>
  <c r="O155" i="1"/>
  <c r="M155" i="1"/>
  <c r="DJ154" i="1"/>
  <c r="DI154" i="1"/>
  <c r="DG154" i="1"/>
  <c r="DE154" i="1"/>
  <c r="DC154" i="1"/>
  <c r="DA154" i="1"/>
  <c r="CY154" i="1"/>
  <c r="CW154" i="1"/>
  <c r="CU154" i="1"/>
  <c r="CS154" i="1"/>
  <c r="CQ154" i="1"/>
  <c r="CO154" i="1"/>
  <c r="CM154" i="1"/>
  <c r="CK154" i="1"/>
  <c r="CI154" i="1"/>
  <c r="CG154" i="1"/>
  <c r="CE154" i="1"/>
  <c r="CC154" i="1"/>
  <c r="CA154" i="1"/>
  <c r="BY154" i="1"/>
  <c r="BW154" i="1"/>
  <c r="BU154" i="1"/>
  <c r="BS154" i="1"/>
  <c r="BQ154" i="1"/>
  <c r="BO154" i="1"/>
  <c r="BM154" i="1"/>
  <c r="BK154" i="1"/>
  <c r="BI154" i="1"/>
  <c r="BG154" i="1"/>
  <c r="BE154" i="1"/>
  <c r="BC154" i="1"/>
  <c r="BA154" i="1"/>
  <c r="AY154" i="1"/>
  <c r="AW154" i="1"/>
  <c r="AU154" i="1"/>
  <c r="AS154" i="1"/>
  <c r="AQ154" i="1"/>
  <c r="AO154" i="1"/>
  <c r="AM154" i="1"/>
  <c r="AK154" i="1"/>
  <c r="AI154" i="1"/>
  <c r="AG154" i="1"/>
  <c r="AE154" i="1"/>
  <c r="AC154" i="1"/>
  <c r="AA154" i="1"/>
  <c r="Y154" i="1"/>
  <c r="W154" i="1"/>
  <c r="U154" i="1"/>
  <c r="S154" i="1"/>
  <c r="Q154" i="1"/>
  <c r="O154" i="1"/>
  <c r="M154" i="1"/>
  <c r="DJ153" i="1"/>
  <c r="DI153" i="1"/>
  <c r="DI152" i="1" s="1"/>
  <c r="DG153" i="1"/>
  <c r="DG152" i="1" s="1"/>
  <c r="DE153" i="1"/>
  <c r="DE152" i="1" s="1"/>
  <c r="DC153" i="1"/>
  <c r="DC152" i="1" s="1"/>
  <c r="DA153" i="1"/>
  <c r="DA152" i="1" s="1"/>
  <c r="CY153" i="1"/>
  <c r="CY152" i="1" s="1"/>
  <c r="CW153" i="1"/>
  <c r="CW152" i="1" s="1"/>
  <c r="CU153" i="1"/>
  <c r="CU152" i="1" s="1"/>
  <c r="CS153" i="1"/>
  <c r="CS152" i="1" s="1"/>
  <c r="CQ153" i="1"/>
  <c r="CO153" i="1"/>
  <c r="CO152" i="1" s="1"/>
  <c r="CM153" i="1"/>
  <c r="CM152" i="1" s="1"/>
  <c r="CK153" i="1"/>
  <c r="CK152" i="1" s="1"/>
  <c r="CI153" i="1"/>
  <c r="CI152" i="1" s="1"/>
  <c r="CG153" i="1"/>
  <c r="CG152" i="1" s="1"/>
  <c r="CE153" i="1"/>
  <c r="CE152" i="1" s="1"/>
  <c r="CC153" i="1"/>
  <c r="CC152" i="1" s="1"/>
  <c r="CA153" i="1"/>
  <c r="BY153" i="1"/>
  <c r="BY152" i="1" s="1"/>
  <c r="BW153" i="1"/>
  <c r="BW152" i="1" s="1"/>
  <c r="BU153" i="1"/>
  <c r="BU152" i="1" s="1"/>
  <c r="BS153" i="1"/>
  <c r="BS152" i="1" s="1"/>
  <c r="BQ153" i="1"/>
  <c r="BQ152" i="1" s="1"/>
  <c r="BO153" i="1"/>
  <c r="BO152" i="1" s="1"/>
  <c r="BM153" i="1"/>
  <c r="BM152" i="1" s="1"/>
  <c r="BK153" i="1"/>
  <c r="BI153" i="1"/>
  <c r="BI152" i="1" s="1"/>
  <c r="BG153" i="1"/>
  <c r="BG152" i="1" s="1"/>
  <c r="BE153" i="1"/>
  <c r="BE152" i="1" s="1"/>
  <c r="BC153" i="1"/>
  <c r="BC152" i="1" s="1"/>
  <c r="BA153" i="1"/>
  <c r="BA152" i="1" s="1"/>
  <c r="AY153" i="1"/>
  <c r="AY152" i="1" s="1"/>
  <c r="AW153" i="1"/>
  <c r="AW152" i="1" s="1"/>
  <c r="AU153" i="1"/>
  <c r="AU152" i="1" s="1"/>
  <c r="AS153" i="1"/>
  <c r="AS152" i="1" s="1"/>
  <c r="AQ153" i="1"/>
  <c r="AQ152" i="1" s="1"/>
  <c r="AO153" i="1"/>
  <c r="AO152" i="1" s="1"/>
  <c r="AM153" i="1"/>
  <c r="AM152" i="1" s="1"/>
  <c r="AK153" i="1"/>
  <c r="AK152" i="1" s="1"/>
  <c r="AI153" i="1"/>
  <c r="AI152" i="1" s="1"/>
  <c r="AG153" i="1"/>
  <c r="AG152" i="1" s="1"/>
  <c r="AE153" i="1"/>
  <c r="AE152" i="1" s="1"/>
  <c r="AC153" i="1"/>
  <c r="AC152" i="1" s="1"/>
  <c r="AA153" i="1"/>
  <c r="AA152" i="1" s="1"/>
  <c r="Y153" i="1"/>
  <c r="Y152" i="1" s="1"/>
  <c r="W153" i="1"/>
  <c r="W152" i="1" s="1"/>
  <c r="U153" i="1"/>
  <c r="S153" i="1"/>
  <c r="S152" i="1" s="1"/>
  <c r="Q153" i="1"/>
  <c r="Q152" i="1" s="1"/>
  <c r="O153" i="1"/>
  <c r="O152" i="1" s="1"/>
  <c r="M153" i="1"/>
  <c r="DH152" i="1"/>
  <c r="DF152" i="1"/>
  <c r="DD152" i="1"/>
  <c r="DB152" i="1"/>
  <c r="CZ152" i="1"/>
  <c r="CX152" i="1"/>
  <c r="CV152" i="1"/>
  <c r="CT152" i="1"/>
  <c r="CR152" i="1"/>
  <c r="CQ152" i="1"/>
  <c r="CP152" i="1"/>
  <c r="CN152" i="1"/>
  <c r="CL152" i="1"/>
  <c r="CJ152" i="1"/>
  <c r="CH152" i="1"/>
  <c r="CF152" i="1"/>
  <c r="CD152" i="1"/>
  <c r="CB152" i="1"/>
  <c r="CA152" i="1"/>
  <c r="BZ152" i="1"/>
  <c r="BX152" i="1"/>
  <c r="BV152" i="1"/>
  <c r="BT152" i="1"/>
  <c r="BR152" i="1"/>
  <c r="BP152" i="1"/>
  <c r="BN152" i="1"/>
  <c r="BL152" i="1"/>
  <c r="BK152" i="1"/>
  <c r="BJ152" i="1"/>
  <c r="BH152" i="1"/>
  <c r="BF152" i="1"/>
  <c r="BD152" i="1"/>
  <c r="BB152" i="1"/>
  <c r="AZ152" i="1"/>
  <c r="AX152" i="1"/>
  <c r="AV152" i="1"/>
  <c r="AT152" i="1"/>
  <c r="AR152" i="1"/>
  <c r="AP152" i="1"/>
  <c r="AN152" i="1"/>
  <c r="AL152" i="1"/>
  <c r="AJ152" i="1"/>
  <c r="AH152" i="1"/>
  <c r="AF152" i="1"/>
  <c r="AD152" i="1"/>
  <c r="AB152" i="1"/>
  <c r="Z152" i="1"/>
  <c r="X152" i="1"/>
  <c r="V152" i="1"/>
  <c r="T152" i="1"/>
  <c r="R152" i="1"/>
  <c r="P152" i="1"/>
  <c r="N152" i="1"/>
  <c r="L152" i="1"/>
  <c r="DJ151" i="1"/>
  <c r="DI151" i="1"/>
  <c r="DG151" i="1"/>
  <c r="DE151" i="1"/>
  <c r="DC151" i="1"/>
  <c r="DA151" i="1"/>
  <c r="CY151" i="1"/>
  <c r="CW151" i="1"/>
  <c r="CU151" i="1"/>
  <c r="CS151" i="1"/>
  <c r="CQ151" i="1"/>
  <c r="CO151" i="1"/>
  <c r="CM151" i="1"/>
  <c r="CK151" i="1"/>
  <c r="CI151" i="1"/>
  <c r="CG151" i="1"/>
  <c r="CE151" i="1"/>
  <c r="CC151" i="1"/>
  <c r="CA151" i="1"/>
  <c r="BY151" i="1"/>
  <c r="BW151" i="1"/>
  <c r="BU151" i="1"/>
  <c r="BS151" i="1"/>
  <c r="BQ151" i="1"/>
  <c r="BO151" i="1"/>
  <c r="BM151" i="1"/>
  <c r="BK151" i="1"/>
  <c r="BI151" i="1"/>
  <c r="BG151" i="1"/>
  <c r="BE151" i="1"/>
  <c r="BC151" i="1"/>
  <c r="BA151" i="1"/>
  <c r="AY151" i="1"/>
  <c r="AW151" i="1"/>
  <c r="AU151" i="1"/>
  <c r="AS151" i="1"/>
  <c r="AQ151" i="1"/>
  <c r="AO151" i="1"/>
  <c r="AM151" i="1"/>
  <c r="AK151" i="1"/>
  <c r="AI151" i="1"/>
  <c r="AG151" i="1"/>
  <c r="AE151" i="1"/>
  <c r="AC151" i="1"/>
  <c r="AA151" i="1"/>
  <c r="Y151" i="1"/>
  <c r="W151" i="1"/>
  <c r="U151" i="1"/>
  <c r="S151" i="1"/>
  <c r="Q151" i="1"/>
  <c r="O151" i="1"/>
  <c r="M151" i="1"/>
  <c r="DJ150" i="1"/>
  <c r="DI150" i="1"/>
  <c r="DG150" i="1"/>
  <c r="DE150" i="1"/>
  <c r="DC150" i="1"/>
  <c r="DA150" i="1"/>
  <c r="CY150" i="1"/>
  <c r="CW150" i="1"/>
  <c r="CU150" i="1"/>
  <c r="CS150" i="1"/>
  <c r="CQ150" i="1"/>
  <c r="CO150" i="1"/>
  <c r="CM150" i="1"/>
  <c r="CK150" i="1"/>
  <c r="CI150" i="1"/>
  <c r="CG150" i="1"/>
  <c r="CE150" i="1"/>
  <c r="CC150" i="1"/>
  <c r="CA150" i="1"/>
  <c r="BY150" i="1"/>
  <c r="BW150" i="1"/>
  <c r="BU150" i="1"/>
  <c r="BS150" i="1"/>
  <c r="BQ150" i="1"/>
  <c r="BO150" i="1"/>
  <c r="BM150" i="1"/>
  <c r="BK150" i="1"/>
  <c r="BI150" i="1"/>
  <c r="BG150" i="1"/>
  <c r="BE150" i="1"/>
  <c r="BC150" i="1"/>
  <c r="BA150" i="1"/>
  <c r="AY150" i="1"/>
  <c r="AW150" i="1"/>
  <c r="AU150" i="1"/>
  <c r="AS150" i="1"/>
  <c r="AQ150" i="1"/>
  <c r="AO150" i="1"/>
  <c r="AM150" i="1"/>
  <c r="AK150" i="1"/>
  <c r="AI150" i="1"/>
  <c r="AG150" i="1"/>
  <c r="AE150" i="1"/>
  <c r="AC150" i="1"/>
  <c r="AA150" i="1"/>
  <c r="Y150" i="1"/>
  <c r="W150" i="1"/>
  <c r="U150" i="1"/>
  <c r="S150" i="1"/>
  <c r="Q150" i="1"/>
  <c r="O150" i="1"/>
  <c r="M150" i="1"/>
  <c r="DJ149" i="1"/>
  <c r="DI149" i="1"/>
  <c r="DI148" i="1" s="1"/>
  <c r="DG149" i="1"/>
  <c r="DG148" i="1" s="1"/>
  <c r="DE149" i="1"/>
  <c r="DE148" i="1" s="1"/>
  <c r="DC149" i="1"/>
  <c r="DA149" i="1"/>
  <c r="DA148" i="1" s="1"/>
  <c r="CY149" i="1"/>
  <c r="CY148" i="1" s="1"/>
  <c r="CW149" i="1"/>
  <c r="CW148" i="1" s="1"/>
  <c r="CU149" i="1"/>
  <c r="CS149" i="1"/>
  <c r="CS148" i="1" s="1"/>
  <c r="CQ149" i="1"/>
  <c r="CQ148" i="1" s="1"/>
  <c r="CO149" i="1"/>
  <c r="CO148" i="1" s="1"/>
  <c r="CM149" i="1"/>
  <c r="CM148" i="1" s="1"/>
  <c r="CK149" i="1"/>
  <c r="CK148" i="1" s="1"/>
  <c r="CI149" i="1"/>
  <c r="CI148" i="1" s="1"/>
  <c r="CG149" i="1"/>
  <c r="CG148" i="1" s="1"/>
  <c r="CE149" i="1"/>
  <c r="CC149" i="1"/>
  <c r="CC148" i="1" s="1"/>
  <c r="CA149" i="1"/>
  <c r="CA148" i="1" s="1"/>
  <c r="BY149" i="1"/>
  <c r="BY148" i="1" s="1"/>
  <c r="BW149" i="1"/>
  <c r="BU149" i="1"/>
  <c r="BU148" i="1" s="1"/>
  <c r="BS149" i="1"/>
  <c r="BS148" i="1" s="1"/>
  <c r="BQ149" i="1"/>
  <c r="BQ148" i="1" s="1"/>
  <c r="BO149" i="1"/>
  <c r="BO148" i="1" s="1"/>
  <c r="BM149" i="1"/>
  <c r="BM148" i="1" s="1"/>
  <c r="BK149" i="1"/>
  <c r="BK148" i="1" s="1"/>
  <c r="BI149" i="1"/>
  <c r="BI148" i="1" s="1"/>
  <c r="BG149" i="1"/>
  <c r="BE149" i="1"/>
  <c r="BE148" i="1" s="1"/>
  <c r="BC149" i="1"/>
  <c r="BC148" i="1" s="1"/>
  <c r="BA149" i="1"/>
  <c r="BA148" i="1" s="1"/>
  <c r="AY149" i="1"/>
  <c r="AW149" i="1"/>
  <c r="AW148" i="1" s="1"/>
  <c r="AU149" i="1"/>
  <c r="AU148" i="1" s="1"/>
  <c r="AS149" i="1"/>
  <c r="AS148" i="1" s="1"/>
  <c r="AQ149" i="1"/>
  <c r="AO149" i="1"/>
  <c r="AO148" i="1" s="1"/>
  <c r="AM149" i="1"/>
  <c r="AM148" i="1" s="1"/>
  <c r="AK149" i="1"/>
  <c r="AK148" i="1" s="1"/>
  <c r="AI149" i="1"/>
  <c r="AG149" i="1"/>
  <c r="AG148" i="1" s="1"/>
  <c r="AE149" i="1"/>
  <c r="AE148" i="1" s="1"/>
  <c r="AC149" i="1"/>
  <c r="AC148" i="1" s="1"/>
  <c r="AA149" i="1"/>
  <c r="AA148" i="1" s="1"/>
  <c r="Y149" i="1"/>
  <c r="Y148" i="1" s="1"/>
  <c r="W149" i="1"/>
  <c r="W148" i="1" s="1"/>
  <c r="U149" i="1"/>
  <c r="U148" i="1" s="1"/>
  <c r="S149" i="1"/>
  <c r="Q149" i="1"/>
  <c r="Q148" i="1" s="1"/>
  <c r="O149" i="1"/>
  <c r="O148" i="1" s="1"/>
  <c r="M149" i="1"/>
  <c r="DH148" i="1"/>
  <c r="DF148" i="1"/>
  <c r="DD148" i="1"/>
  <c r="DC148" i="1"/>
  <c r="DB148" i="1"/>
  <c r="CZ148" i="1"/>
  <c r="CX148" i="1"/>
  <c r="CV148" i="1"/>
  <c r="CU148" i="1"/>
  <c r="CT148" i="1"/>
  <c r="CR148" i="1"/>
  <c r="CP148" i="1"/>
  <c r="CN148" i="1"/>
  <c r="CL148" i="1"/>
  <c r="CJ148" i="1"/>
  <c r="CH148" i="1"/>
  <c r="CF148" i="1"/>
  <c r="CE148" i="1"/>
  <c r="CD148" i="1"/>
  <c r="CB148" i="1"/>
  <c r="BZ148" i="1"/>
  <c r="BX148" i="1"/>
  <c r="BW148" i="1"/>
  <c r="BV148" i="1"/>
  <c r="BT148" i="1"/>
  <c r="BR148" i="1"/>
  <c r="BP148" i="1"/>
  <c r="BN148" i="1"/>
  <c r="BL148" i="1"/>
  <c r="BJ148" i="1"/>
  <c r="BH148" i="1"/>
  <c r="BG148" i="1"/>
  <c r="BF148" i="1"/>
  <c r="BD148" i="1"/>
  <c r="BB148" i="1"/>
  <c r="AZ148" i="1"/>
  <c r="AY148" i="1"/>
  <c r="AX148" i="1"/>
  <c r="AV148" i="1"/>
  <c r="AT148" i="1"/>
  <c r="AR148" i="1"/>
  <c r="AQ148" i="1"/>
  <c r="AP148" i="1"/>
  <c r="AN148" i="1"/>
  <c r="AL148" i="1"/>
  <c r="AJ148" i="1"/>
  <c r="AI148" i="1"/>
  <c r="AH148" i="1"/>
  <c r="AF148" i="1"/>
  <c r="AD148" i="1"/>
  <c r="AB148" i="1"/>
  <c r="Z148" i="1"/>
  <c r="X148" i="1"/>
  <c r="V148" i="1"/>
  <c r="T148" i="1"/>
  <c r="S148" i="1"/>
  <c r="R148" i="1"/>
  <c r="P148" i="1"/>
  <c r="N148" i="1"/>
  <c r="L148" i="1"/>
  <c r="DJ147" i="1"/>
  <c r="DI147" i="1"/>
  <c r="DG147" i="1"/>
  <c r="DE147" i="1"/>
  <c r="DC147" i="1"/>
  <c r="DA147" i="1"/>
  <c r="CY147" i="1"/>
  <c r="CW147" i="1"/>
  <c r="CU147" i="1"/>
  <c r="CS147" i="1"/>
  <c r="CQ147" i="1"/>
  <c r="CO147" i="1"/>
  <c r="CM147" i="1"/>
  <c r="CK147" i="1"/>
  <c r="CI147" i="1"/>
  <c r="CG147" i="1"/>
  <c r="CE147" i="1"/>
  <c r="CC147" i="1"/>
  <c r="CA147" i="1"/>
  <c r="BY147" i="1"/>
  <c r="BW147" i="1"/>
  <c r="BU147" i="1"/>
  <c r="BS147" i="1"/>
  <c r="BQ147" i="1"/>
  <c r="BO147" i="1"/>
  <c r="BM147" i="1"/>
  <c r="BK147" i="1"/>
  <c r="BI147" i="1"/>
  <c r="BG147" i="1"/>
  <c r="BE147" i="1"/>
  <c r="BC147" i="1"/>
  <c r="BA147" i="1"/>
  <c r="AY147" i="1"/>
  <c r="AW147" i="1"/>
  <c r="AU147" i="1"/>
  <c r="AS147" i="1"/>
  <c r="AQ147" i="1"/>
  <c r="AO147" i="1"/>
  <c r="AM147" i="1"/>
  <c r="AK147" i="1"/>
  <c r="AI147" i="1"/>
  <c r="AG147" i="1"/>
  <c r="AE147" i="1"/>
  <c r="AC147" i="1"/>
  <c r="AA147" i="1"/>
  <c r="Y147" i="1"/>
  <c r="W147" i="1"/>
  <c r="U147" i="1"/>
  <c r="S147" i="1"/>
  <c r="Q147" i="1"/>
  <c r="O147" i="1"/>
  <c r="M147" i="1"/>
  <c r="DJ146" i="1"/>
  <c r="DI146" i="1"/>
  <c r="DG146" i="1"/>
  <c r="DE146" i="1"/>
  <c r="DC146" i="1"/>
  <c r="DA146" i="1"/>
  <c r="CY146" i="1"/>
  <c r="CW146" i="1"/>
  <c r="CU146" i="1"/>
  <c r="CS146" i="1"/>
  <c r="CQ146" i="1"/>
  <c r="CO146" i="1"/>
  <c r="CM146" i="1"/>
  <c r="CK146" i="1"/>
  <c r="CI146" i="1"/>
  <c r="CG146" i="1"/>
  <c r="CE146" i="1"/>
  <c r="CC146" i="1"/>
  <c r="CA146" i="1"/>
  <c r="BY146" i="1"/>
  <c r="BW146" i="1"/>
  <c r="BU146" i="1"/>
  <c r="BS146" i="1"/>
  <c r="BQ146" i="1"/>
  <c r="BO146" i="1"/>
  <c r="BM146" i="1"/>
  <c r="BK146" i="1"/>
  <c r="BI146" i="1"/>
  <c r="BG146" i="1"/>
  <c r="BE146" i="1"/>
  <c r="BC146" i="1"/>
  <c r="BA146" i="1"/>
  <c r="AY146" i="1"/>
  <c r="AW146" i="1"/>
  <c r="AU146" i="1"/>
  <c r="AS146" i="1"/>
  <c r="AQ146" i="1"/>
  <c r="AO146" i="1"/>
  <c r="AM146" i="1"/>
  <c r="AK146" i="1"/>
  <c r="AI146" i="1"/>
  <c r="AG146" i="1"/>
  <c r="AE146" i="1"/>
  <c r="AC146" i="1"/>
  <c r="AA146" i="1"/>
  <c r="Y146" i="1"/>
  <c r="W146" i="1"/>
  <c r="U146" i="1"/>
  <c r="S146" i="1"/>
  <c r="Q146" i="1"/>
  <c r="O146" i="1"/>
  <c r="M146" i="1"/>
  <c r="DJ145" i="1"/>
  <c r="DI145" i="1"/>
  <c r="DG145" i="1"/>
  <c r="DE145" i="1"/>
  <c r="DC145" i="1"/>
  <c r="DA145" i="1"/>
  <c r="CY145" i="1"/>
  <c r="CW145" i="1"/>
  <c r="CU145" i="1"/>
  <c r="CS145" i="1"/>
  <c r="CQ145" i="1"/>
  <c r="CO145" i="1"/>
  <c r="CM145" i="1"/>
  <c r="CK145" i="1"/>
  <c r="CI145" i="1"/>
  <c r="CG145" i="1"/>
  <c r="CE145" i="1"/>
  <c r="CC145" i="1"/>
  <c r="CA145" i="1"/>
  <c r="BY145" i="1"/>
  <c r="BW145" i="1"/>
  <c r="BU145" i="1"/>
  <c r="BS145" i="1"/>
  <c r="BQ145" i="1"/>
  <c r="BO145" i="1"/>
  <c r="BM145" i="1"/>
  <c r="BK145" i="1"/>
  <c r="BI145" i="1"/>
  <c r="BG145" i="1"/>
  <c r="BE145" i="1"/>
  <c r="BC145" i="1"/>
  <c r="BA145" i="1"/>
  <c r="AY145" i="1"/>
  <c r="AW145" i="1"/>
  <c r="AU145" i="1"/>
  <c r="AS145" i="1"/>
  <c r="AQ145" i="1"/>
  <c r="AO145" i="1"/>
  <c r="AM145" i="1"/>
  <c r="AK145" i="1"/>
  <c r="AI145" i="1"/>
  <c r="AG145" i="1"/>
  <c r="AE145" i="1"/>
  <c r="AC145" i="1"/>
  <c r="AA145" i="1"/>
  <c r="Y145" i="1"/>
  <c r="W145" i="1"/>
  <c r="U145" i="1"/>
  <c r="S145" i="1"/>
  <c r="Q145" i="1"/>
  <c r="O145" i="1"/>
  <c r="M145" i="1"/>
  <c r="DJ144" i="1"/>
  <c r="DI144" i="1"/>
  <c r="DG144" i="1"/>
  <c r="DE144" i="1"/>
  <c r="DC144" i="1"/>
  <c r="DA144" i="1"/>
  <c r="CY144" i="1"/>
  <c r="CW144" i="1"/>
  <c r="CU144" i="1"/>
  <c r="CS144" i="1"/>
  <c r="CQ144" i="1"/>
  <c r="CO144" i="1"/>
  <c r="CM144" i="1"/>
  <c r="CK144" i="1"/>
  <c r="CI144" i="1"/>
  <c r="CG144" i="1"/>
  <c r="CE144" i="1"/>
  <c r="CC144" i="1"/>
  <c r="CA144" i="1"/>
  <c r="BY144" i="1"/>
  <c r="BW144" i="1"/>
  <c r="BU144" i="1"/>
  <c r="BS144" i="1"/>
  <c r="BQ144" i="1"/>
  <c r="BO144" i="1"/>
  <c r="BM144" i="1"/>
  <c r="BK144" i="1"/>
  <c r="BI144" i="1"/>
  <c r="BG144" i="1"/>
  <c r="BE144" i="1"/>
  <c r="BC144" i="1"/>
  <c r="BA144" i="1"/>
  <c r="AY144" i="1"/>
  <c r="AW144" i="1"/>
  <c r="AU144" i="1"/>
  <c r="AS144" i="1"/>
  <c r="AQ144" i="1"/>
  <c r="AO144" i="1"/>
  <c r="AM144" i="1"/>
  <c r="AK144" i="1"/>
  <c r="AI144" i="1"/>
  <c r="AG144" i="1"/>
  <c r="AE144" i="1"/>
  <c r="AC144" i="1"/>
  <c r="AA144" i="1"/>
  <c r="Y144" i="1"/>
  <c r="W144" i="1"/>
  <c r="U144" i="1"/>
  <c r="S144" i="1"/>
  <c r="Q144" i="1"/>
  <c r="O144" i="1"/>
  <c r="M144" i="1"/>
  <c r="DJ143" i="1"/>
  <c r="DI143" i="1"/>
  <c r="DG143" i="1"/>
  <c r="DE143" i="1"/>
  <c r="DC143" i="1"/>
  <c r="DA143" i="1"/>
  <c r="CY143" i="1"/>
  <c r="CW143" i="1"/>
  <c r="CU143" i="1"/>
  <c r="CS143" i="1"/>
  <c r="CQ143" i="1"/>
  <c r="CO143" i="1"/>
  <c r="CM143" i="1"/>
  <c r="CK143" i="1"/>
  <c r="CI143" i="1"/>
  <c r="CG143" i="1"/>
  <c r="CE143" i="1"/>
  <c r="CC143" i="1"/>
  <c r="CA143" i="1"/>
  <c r="BY143" i="1"/>
  <c r="BW143" i="1"/>
  <c r="BU143" i="1"/>
  <c r="BS143" i="1"/>
  <c r="BQ143" i="1"/>
  <c r="BO143" i="1"/>
  <c r="BM143" i="1"/>
  <c r="BK143" i="1"/>
  <c r="BI143" i="1"/>
  <c r="BG143" i="1"/>
  <c r="BE143" i="1"/>
  <c r="BC143" i="1"/>
  <c r="BA143" i="1"/>
  <c r="AY143" i="1"/>
  <c r="AW143" i="1"/>
  <c r="AU143" i="1"/>
  <c r="AS143" i="1"/>
  <c r="AQ143" i="1"/>
  <c r="AO143" i="1"/>
  <c r="AM143" i="1"/>
  <c r="AK143" i="1"/>
  <c r="AI143" i="1"/>
  <c r="AG143" i="1"/>
  <c r="AE143" i="1"/>
  <c r="AC143" i="1"/>
  <c r="AA143" i="1"/>
  <c r="Y143" i="1"/>
  <c r="W143" i="1"/>
  <c r="U143" i="1"/>
  <c r="S143" i="1"/>
  <c r="Q143" i="1"/>
  <c r="O143" i="1"/>
  <c r="M143" i="1"/>
  <c r="DJ142" i="1"/>
  <c r="DI142" i="1"/>
  <c r="DG142" i="1"/>
  <c r="DE142" i="1"/>
  <c r="DC142" i="1"/>
  <c r="DA142" i="1"/>
  <c r="CY142" i="1"/>
  <c r="CW142" i="1"/>
  <c r="CU142" i="1"/>
  <c r="CS142" i="1"/>
  <c r="CQ142" i="1"/>
  <c r="CO142" i="1"/>
  <c r="CM142" i="1"/>
  <c r="CK142" i="1"/>
  <c r="CI142" i="1"/>
  <c r="CG142" i="1"/>
  <c r="CE142" i="1"/>
  <c r="CC142" i="1"/>
  <c r="CA142" i="1"/>
  <c r="BY142" i="1"/>
  <c r="BW142" i="1"/>
  <c r="BU142" i="1"/>
  <c r="BS142" i="1"/>
  <c r="BQ142" i="1"/>
  <c r="BO142" i="1"/>
  <c r="BM142" i="1"/>
  <c r="BK142" i="1"/>
  <c r="BI142" i="1"/>
  <c r="BG142" i="1"/>
  <c r="BE142" i="1"/>
  <c r="BC142" i="1"/>
  <c r="BA142" i="1"/>
  <c r="AY142" i="1"/>
  <c r="AW142" i="1"/>
  <c r="AU142" i="1"/>
  <c r="AS142" i="1"/>
  <c r="AQ142" i="1"/>
  <c r="AO142" i="1"/>
  <c r="AM142" i="1"/>
  <c r="AK142" i="1"/>
  <c r="AI142" i="1"/>
  <c r="AG142" i="1"/>
  <c r="AE142" i="1"/>
  <c r="AC142" i="1"/>
  <c r="AA142" i="1"/>
  <c r="Y142" i="1"/>
  <c r="W142" i="1"/>
  <c r="U142" i="1"/>
  <c r="S142" i="1"/>
  <c r="Q142" i="1"/>
  <c r="O142" i="1"/>
  <c r="M142" i="1"/>
  <c r="DJ141" i="1"/>
  <c r="DI141" i="1"/>
  <c r="DI140" i="1" s="1"/>
  <c r="DG141" i="1"/>
  <c r="DG140" i="1" s="1"/>
  <c r="DE141" i="1"/>
  <c r="DE140" i="1" s="1"/>
  <c r="DC141" i="1"/>
  <c r="DC140" i="1" s="1"/>
  <c r="DA141" i="1"/>
  <c r="DA140" i="1" s="1"/>
  <c r="CY141" i="1"/>
  <c r="CY140" i="1" s="1"/>
  <c r="CW141" i="1"/>
  <c r="CW140" i="1" s="1"/>
  <c r="CU141" i="1"/>
  <c r="CU140" i="1" s="1"/>
  <c r="CS141" i="1"/>
  <c r="CS140" i="1" s="1"/>
  <c r="CQ141" i="1"/>
  <c r="CQ140" i="1" s="1"/>
  <c r="CO141" i="1"/>
  <c r="CO140" i="1" s="1"/>
  <c r="CM141" i="1"/>
  <c r="CM140" i="1" s="1"/>
  <c r="CK141" i="1"/>
  <c r="CK140" i="1" s="1"/>
  <c r="CI141" i="1"/>
  <c r="CI140" i="1" s="1"/>
  <c r="CG141" i="1"/>
  <c r="CG140" i="1" s="1"/>
  <c r="CE141" i="1"/>
  <c r="CE140" i="1" s="1"/>
  <c r="CC141" i="1"/>
  <c r="CC140" i="1" s="1"/>
  <c r="CA141" i="1"/>
  <c r="CA140" i="1" s="1"/>
  <c r="BY141" i="1"/>
  <c r="BY140" i="1" s="1"/>
  <c r="BW141" i="1"/>
  <c r="BW140" i="1" s="1"/>
  <c r="BU141" i="1"/>
  <c r="BU140" i="1" s="1"/>
  <c r="BS141" i="1"/>
  <c r="BS140" i="1" s="1"/>
  <c r="BQ141" i="1"/>
  <c r="BQ140" i="1" s="1"/>
  <c r="BO141" i="1"/>
  <c r="BO140" i="1" s="1"/>
  <c r="BM141" i="1"/>
  <c r="BM140" i="1" s="1"/>
  <c r="BK141" i="1"/>
  <c r="BK140" i="1" s="1"/>
  <c r="BI141" i="1"/>
  <c r="BI140" i="1" s="1"/>
  <c r="BG141" i="1"/>
  <c r="BG140" i="1" s="1"/>
  <c r="BE141" i="1"/>
  <c r="BE140" i="1" s="1"/>
  <c r="BC141" i="1"/>
  <c r="BA141" i="1"/>
  <c r="BA140" i="1" s="1"/>
  <c r="AY141" i="1"/>
  <c r="AY140" i="1" s="1"/>
  <c r="AW141" i="1"/>
  <c r="AW140" i="1" s="1"/>
  <c r="AU141" i="1"/>
  <c r="AU140" i="1" s="1"/>
  <c r="AS141" i="1"/>
  <c r="AS140" i="1" s="1"/>
  <c r="AQ141" i="1"/>
  <c r="AQ140" i="1" s="1"/>
  <c r="AO141" i="1"/>
  <c r="AO140" i="1" s="1"/>
  <c r="AM141" i="1"/>
  <c r="AM140" i="1" s="1"/>
  <c r="AK141" i="1"/>
  <c r="AK140" i="1" s="1"/>
  <c r="AI141" i="1"/>
  <c r="AI140" i="1" s="1"/>
  <c r="AG141" i="1"/>
  <c r="AG140" i="1" s="1"/>
  <c r="AE141" i="1"/>
  <c r="AE140" i="1" s="1"/>
  <c r="AC141" i="1"/>
  <c r="AC140" i="1" s="1"/>
  <c r="AA141" i="1"/>
  <c r="AA140" i="1" s="1"/>
  <c r="Y141" i="1"/>
  <c r="Y140" i="1" s="1"/>
  <c r="W141" i="1"/>
  <c r="W140" i="1" s="1"/>
  <c r="U141" i="1"/>
  <c r="U140" i="1" s="1"/>
  <c r="S141" i="1"/>
  <c r="S140" i="1" s="1"/>
  <c r="Q141" i="1"/>
  <c r="Q140" i="1" s="1"/>
  <c r="O141" i="1"/>
  <c r="O140" i="1" s="1"/>
  <c r="M141" i="1"/>
  <c r="DH140" i="1"/>
  <c r="DF140" i="1"/>
  <c r="DD140" i="1"/>
  <c r="DB140" i="1"/>
  <c r="CZ140" i="1"/>
  <c r="CX140" i="1"/>
  <c r="CV140" i="1"/>
  <c r="CT140" i="1"/>
  <c r="CR140" i="1"/>
  <c r="CP140" i="1"/>
  <c r="CN140" i="1"/>
  <c r="CL140" i="1"/>
  <c r="CJ140" i="1"/>
  <c r="CH140" i="1"/>
  <c r="CF140" i="1"/>
  <c r="CD140" i="1"/>
  <c r="CB140" i="1"/>
  <c r="BZ140" i="1"/>
  <c r="BX140" i="1"/>
  <c r="BV140" i="1"/>
  <c r="BT140" i="1"/>
  <c r="BR140" i="1"/>
  <c r="BP140" i="1"/>
  <c r="BN140" i="1"/>
  <c r="BL140" i="1"/>
  <c r="BJ140" i="1"/>
  <c r="BH140" i="1"/>
  <c r="BF140" i="1"/>
  <c r="BD140" i="1"/>
  <c r="BC140" i="1"/>
  <c r="BB140" i="1"/>
  <c r="AZ140" i="1"/>
  <c r="AX140" i="1"/>
  <c r="AV140" i="1"/>
  <c r="AT140" i="1"/>
  <c r="AR140" i="1"/>
  <c r="AP140" i="1"/>
  <c r="AN140" i="1"/>
  <c r="AL140" i="1"/>
  <c r="AJ140" i="1"/>
  <c r="AH140" i="1"/>
  <c r="AF140" i="1"/>
  <c r="AD140" i="1"/>
  <c r="AB140" i="1"/>
  <c r="Z140" i="1"/>
  <c r="X140" i="1"/>
  <c r="V140" i="1"/>
  <c r="T140" i="1"/>
  <c r="R140" i="1"/>
  <c r="P140" i="1"/>
  <c r="N140" i="1"/>
  <c r="L140" i="1"/>
  <c r="DJ139" i="1"/>
  <c r="DI139" i="1"/>
  <c r="DG139" i="1"/>
  <c r="DE139" i="1"/>
  <c r="DC139" i="1"/>
  <c r="DA139" i="1"/>
  <c r="CY139" i="1"/>
  <c r="CW139" i="1"/>
  <c r="CU139" i="1"/>
  <c r="CS139" i="1"/>
  <c r="CQ139" i="1"/>
  <c r="CO139" i="1"/>
  <c r="CM139" i="1"/>
  <c r="CK139" i="1"/>
  <c r="CI139" i="1"/>
  <c r="CG139" i="1"/>
  <c r="CE139" i="1"/>
  <c r="CC139" i="1"/>
  <c r="CA139" i="1"/>
  <c r="BY139" i="1"/>
  <c r="BW139" i="1"/>
  <c r="BU139" i="1"/>
  <c r="BS139" i="1"/>
  <c r="BQ139" i="1"/>
  <c r="BO139" i="1"/>
  <c r="BM139" i="1"/>
  <c r="BK139" i="1"/>
  <c r="BI139" i="1"/>
  <c r="BG139" i="1"/>
  <c r="BE139" i="1"/>
  <c r="BC139" i="1"/>
  <c r="BA139" i="1"/>
  <c r="AY139" i="1"/>
  <c r="AW139" i="1"/>
  <c r="AU139" i="1"/>
  <c r="AS139" i="1"/>
  <c r="AQ139" i="1"/>
  <c r="AO139" i="1"/>
  <c r="AM139" i="1"/>
  <c r="AK139" i="1"/>
  <c r="AI139" i="1"/>
  <c r="AG139" i="1"/>
  <c r="AE139" i="1"/>
  <c r="AC139" i="1"/>
  <c r="AA139" i="1"/>
  <c r="Y139" i="1"/>
  <c r="W139" i="1"/>
  <c r="U139" i="1"/>
  <c r="S139" i="1"/>
  <c r="Q139" i="1"/>
  <c r="O139" i="1"/>
  <c r="M139" i="1"/>
  <c r="DJ138" i="1"/>
  <c r="DI138" i="1"/>
  <c r="DG138" i="1"/>
  <c r="DE138" i="1"/>
  <c r="DC138" i="1"/>
  <c r="DA138" i="1"/>
  <c r="CY138" i="1"/>
  <c r="CW138" i="1"/>
  <c r="CU138" i="1"/>
  <c r="CS138" i="1"/>
  <c r="CQ138" i="1"/>
  <c r="CO138" i="1"/>
  <c r="CM138" i="1"/>
  <c r="CK138" i="1"/>
  <c r="CI138" i="1"/>
  <c r="CG138" i="1"/>
  <c r="CE138" i="1"/>
  <c r="CC138" i="1"/>
  <c r="CA138" i="1"/>
  <c r="BY138" i="1"/>
  <c r="BW138" i="1"/>
  <c r="BU138" i="1"/>
  <c r="BS138" i="1"/>
  <c r="BQ138" i="1"/>
  <c r="BO138" i="1"/>
  <c r="BM138" i="1"/>
  <c r="BK138" i="1"/>
  <c r="BI138" i="1"/>
  <c r="BG138" i="1"/>
  <c r="BE138" i="1"/>
  <c r="BC138" i="1"/>
  <c r="BA138" i="1"/>
  <c r="AY138" i="1"/>
  <c r="AW138" i="1"/>
  <c r="AU138" i="1"/>
  <c r="AS138" i="1"/>
  <c r="AQ138" i="1"/>
  <c r="AO138" i="1"/>
  <c r="AM138" i="1"/>
  <c r="AK138" i="1"/>
  <c r="AI138" i="1"/>
  <c r="AG138" i="1"/>
  <c r="AE138" i="1"/>
  <c r="AC138" i="1"/>
  <c r="AA138" i="1"/>
  <c r="Y138" i="1"/>
  <c r="W138" i="1"/>
  <c r="U138" i="1"/>
  <c r="S138" i="1"/>
  <c r="Q138" i="1"/>
  <c r="O138" i="1"/>
  <c r="M138" i="1"/>
  <c r="DJ137" i="1"/>
  <c r="DI137" i="1"/>
  <c r="DG137" i="1"/>
  <c r="DE137" i="1"/>
  <c r="DC137" i="1"/>
  <c r="DA137" i="1"/>
  <c r="CY137" i="1"/>
  <c r="CW137" i="1"/>
  <c r="CU137" i="1"/>
  <c r="CS137" i="1"/>
  <c r="CQ137" i="1"/>
  <c r="CO137" i="1"/>
  <c r="CM137" i="1"/>
  <c r="CK137" i="1"/>
  <c r="CI137" i="1"/>
  <c r="CG137" i="1"/>
  <c r="CE137" i="1"/>
  <c r="CC137" i="1"/>
  <c r="CA137" i="1"/>
  <c r="BY137" i="1"/>
  <c r="BW137" i="1"/>
  <c r="BU137" i="1"/>
  <c r="BS137" i="1"/>
  <c r="BQ137" i="1"/>
  <c r="BO137" i="1"/>
  <c r="BM137" i="1"/>
  <c r="BK137" i="1"/>
  <c r="BI137" i="1"/>
  <c r="BG137" i="1"/>
  <c r="BE137" i="1"/>
  <c r="BC137" i="1"/>
  <c r="BA137" i="1"/>
  <c r="AY137" i="1"/>
  <c r="AW137" i="1"/>
  <c r="AU137" i="1"/>
  <c r="AS137" i="1"/>
  <c r="AQ137" i="1"/>
  <c r="AO137" i="1"/>
  <c r="AM137" i="1"/>
  <c r="AK137" i="1"/>
  <c r="AI137" i="1"/>
  <c r="AG137" i="1"/>
  <c r="AE137" i="1"/>
  <c r="AC137" i="1"/>
  <c r="AA137" i="1"/>
  <c r="Y137" i="1"/>
  <c r="W137" i="1"/>
  <c r="U137" i="1"/>
  <c r="S137" i="1"/>
  <c r="Q137" i="1"/>
  <c r="O137" i="1"/>
  <c r="M137" i="1"/>
  <c r="DJ136" i="1"/>
  <c r="DI136" i="1"/>
  <c r="DG136" i="1"/>
  <c r="DE136" i="1"/>
  <c r="DC136" i="1"/>
  <c r="DA136" i="1"/>
  <c r="CY136" i="1"/>
  <c r="CW136" i="1"/>
  <c r="CU136" i="1"/>
  <c r="CS136" i="1"/>
  <c r="CQ136" i="1"/>
  <c r="CO136" i="1"/>
  <c r="CM136" i="1"/>
  <c r="CK136" i="1"/>
  <c r="CI136" i="1"/>
  <c r="CG136" i="1"/>
  <c r="CE136" i="1"/>
  <c r="CC136" i="1"/>
  <c r="CA136" i="1"/>
  <c r="BY136" i="1"/>
  <c r="BW136" i="1"/>
  <c r="BU136" i="1"/>
  <c r="BS136" i="1"/>
  <c r="BQ136" i="1"/>
  <c r="BO136" i="1"/>
  <c r="BM136" i="1"/>
  <c r="BK136" i="1"/>
  <c r="BI136" i="1"/>
  <c r="BG136" i="1"/>
  <c r="BE136" i="1"/>
  <c r="BC136" i="1"/>
  <c r="BA136" i="1"/>
  <c r="AY136" i="1"/>
  <c r="AW136" i="1"/>
  <c r="AU136" i="1"/>
  <c r="AS136" i="1"/>
  <c r="AQ136" i="1"/>
  <c r="AO136" i="1"/>
  <c r="AM136" i="1"/>
  <c r="AK136" i="1"/>
  <c r="AI136" i="1"/>
  <c r="AG136" i="1"/>
  <c r="AE136" i="1"/>
  <c r="AC136" i="1"/>
  <c r="AA136" i="1"/>
  <c r="Y136" i="1"/>
  <c r="W136" i="1"/>
  <c r="U136" i="1"/>
  <c r="S136" i="1"/>
  <c r="Q136" i="1"/>
  <c r="O136" i="1"/>
  <c r="M136" i="1"/>
  <c r="DJ135" i="1"/>
  <c r="DI135" i="1"/>
  <c r="DG135" i="1"/>
  <c r="DE135" i="1"/>
  <c r="DC135" i="1"/>
  <c r="DA135" i="1"/>
  <c r="CY135" i="1"/>
  <c r="CW135" i="1"/>
  <c r="CU135" i="1"/>
  <c r="CS135" i="1"/>
  <c r="CQ135" i="1"/>
  <c r="CO135" i="1"/>
  <c r="CM135" i="1"/>
  <c r="CK135" i="1"/>
  <c r="CI135" i="1"/>
  <c r="CG135" i="1"/>
  <c r="CE135" i="1"/>
  <c r="CC135" i="1"/>
  <c r="CA135" i="1"/>
  <c r="BY135" i="1"/>
  <c r="BW135" i="1"/>
  <c r="BU135" i="1"/>
  <c r="BS135" i="1"/>
  <c r="BQ135" i="1"/>
  <c r="BO135" i="1"/>
  <c r="BM135" i="1"/>
  <c r="BK135" i="1"/>
  <c r="BI135" i="1"/>
  <c r="BG135" i="1"/>
  <c r="BE135" i="1"/>
  <c r="BC135" i="1"/>
  <c r="BA135" i="1"/>
  <c r="AY135" i="1"/>
  <c r="AW135" i="1"/>
  <c r="AU135" i="1"/>
  <c r="AS135" i="1"/>
  <c r="AQ135" i="1"/>
  <c r="AO135" i="1"/>
  <c r="AM135" i="1"/>
  <c r="AK135" i="1"/>
  <c r="AI135" i="1"/>
  <c r="AG135" i="1"/>
  <c r="AE135" i="1"/>
  <c r="AC135" i="1"/>
  <c r="AA135" i="1"/>
  <c r="Y135" i="1"/>
  <c r="W135" i="1"/>
  <c r="U135" i="1"/>
  <c r="S135" i="1"/>
  <c r="Q135" i="1"/>
  <c r="O135" i="1"/>
  <c r="M135" i="1"/>
  <c r="DJ134" i="1"/>
  <c r="DI134" i="1"/>
  <c r="DG134" i="1"/>
  <c r="DE134" i="1"/>
  <c r="DC134" i="1"/>
  <c r="DA134" i="1"/>
  <c r="CY134" i="1"/>
  <c r="CW134" i="1"/>
  <c r="CU134" i="1"/>
  <c r="CS134" i="1"/>
  <c r="CQ134" i="1"/>
  <c r="CO134" i="1"/>
  <c r="CM134" i="1"/>
  <c r="CK134" i="1"/>
  <c r="CI134" i="1"/>
  <c r="CG134" i="1"/>
  <c r="CE134" i="1"/>
  <c r="CC134" i="1"/>
  <c r="CA134" i="1"/>
  <c r="BY134" i="1"/>
  <c r="BW134" i="1"/>
  <c r="BU134" i="1"/>
  <c r="BS134" i="1"/>
  <c r="BQ134" i="1"/>
  <c r="BO134" i="1"/>
  <c r="BM134" i="1"/>
  <c r="BK134" i="1"/>
  <c r="BI134" i="1"/>
  <c r="BG134" i="1"/>
  <c r="BE134" i="1"/>
  <c r="BC134" i="1"/>
  <c r="BA134" i="1"/>
  <c r="AY134" i="1"/>
  <c r="AW134" i="1"/>
  <c r="AU134" i="1"/>
  <c r="AS134" i="1"/>
  <c r="AQ134" i="1"/>
  <c r="AO134" i="1"/>
  <c r="AM134" i="1"/>
  <c r="AK134" i="1"/>
  <c r="AI134" i="1"/>
  <c r="AG134" i="1"/>
  <c r="AE134" i="1"/>
  <c r="AC134" i="1"/>
  <c r="AA134" i="1"/>
  <c r="Y134" i="1"/>
  <c r="W134" i="1"/>
  <c r="U134" i="1"/>
  <c r="S134" i="1"/>
  <c r="Q134" i="1"/>
  <c r="O134" i="1"/>
  <c r="M134" i="1"/>
  <c r="DJ133" i="1"/>
  <c r="DI133" i="1"/>
  <c r="DG133" i="1"/>
  <c r="DE133" i="1"/>
  <c r="DC133" i="1"/>
  <c r="DA133" i="1"/>
  <c r="CY133" i="1"/>
  <c r="CW133" i="1"/>
  <c r="CU133" i="1"/>
  <c r="CS133" i="1"/>
  <c r="CQ133" i="1"/>
  <c r="CO133" i="1"/>
  <c r="CM133" i="1"/>
  <c r="CK133" i="1"/>
  <c r="CI133" i="1"/>
  <c r="CG133" i="1"/>
  <c r="CE133" i="1"/>
  <c r="CC133" i="1"/>
  <c r="CA133" i="1"/>
  <c r="BY133" i="1"/>
  <c r="BW133" i="1"/>
  <c r="BU133" i="1"/>
  <c r="BS133" i="1"/>
  <c r="BQ133" i="1"/>
  <c r="BO133" i="1"/>
  <c r="BM133" i="1"/>
  <c r="BK133" i="1"/>
  <c r="BI133" i="1"/>
  <c r="BG133" i="1"/>
  <c r="BE133" i="1"/>
  <c r="BC133" i="1"/>
  <c r="BA133" i="1"/>
  <c r="AY133" i="1"/>
  <c r="AW133" i="1"/>
  <c r="AU133" i="1"/>
  <c r="AS133" i="1"/>
  <c r="AQ133" i="1"/>
  <c r="AO133" i="1"/>
  <c r="AM133" i="1"/>
  <c r="AK133" i="1"/>
  <c r="AI133" i="1"/>
  <c r="AG133" i="1"/>
  <c r="AE133" i="1"/>
  <c r="AC133" i="1"/>
  <c r="AA133" i="1"/>
  <c r="Y133" i="1"/>
  <c r="W133" i="1"/>
  <c r="U133" i="1"/>
  <c r="S133" i="1"/>
  <c r="Q133" i="1"/>
  <c r="O133" i="1"/>
  <c r="M133" i="1"/>
  <c r="DI132" i="1"/>
  <c r="DG132" i="1"/>
  <c r="DE132" i="1"/>
  <c r="DC132" i="1"/>
  <c r="DA132" i="1"/>
  <c r="CY132" i="1"/>
  <c r="CW132" i="1"/>
  <c r="CU132" i="1"/>
  <c r="CS132" i="1"/>
  <c r="CQ132" i="1"/>
  <c r="CO132" i="1"/>
  <c r="CM132" i="1"/>
  <c r="CK132" i="1"/>
  <c r="CI132" i="1"/>
  <c r="CG132" i="1"/>
  <c r="CE132" i="1"/>
  <c r="CC132" i="1"/>
  <c r="CA132" i="1"/>
  <c r="BY132" i="1"/>
  <c r="BW132" i="1"/>
  <c r="BU132" i="1"/>
  <c r="BS132" i="1"/>
  <c r="BQ132" i="1"/>
  <c r="BO132" i="1"/>
  <c r="BM132" i="1"/>
  <c r="BK132" i="1"/>
  <c r="BI132" i="1"/>
  <c r="BG132" i="1"/>
  <c r="BE132" i="1"/>
  <c r="BC132" i="1"/>
  <c r="BA132" i="1"/>
  <c r="AY132" i="1"/>
  <c r="AW132" i="1"/>
  <c r="AU132" i="1"/>
  <c r="AS132" i="1"/>
  <c r="AQ132" i="1"/>
  <c r="AO132" i="1"/>
  <c r="AM132" i="1"/>
  <c r="AK132" i="1"/>
  <c r="AI132" i="1"/>
  <c r="AG132" i="1"/>
  <c r="AE132" i="1"/>
  <c r="AC132" i="1"/>
  <c r="AA132" i="1"/>
  <c r="Y132" i="1"/>
  <c r="W132" i="1"/>
  <c r="U132" i="1"/>
  <c r="S132" i="1"/>
  <c r="Q132" i="1"/>
  <c r="N132" i="1"/>
  <c r="DJ132" i="1" s="1"/>
  <c r="M132" i="1"/>
  <c r="DJ131" i="1"/>
  <c r="DI131" i="1"/>
  <c r="DI127" i="1" s="1"/>
  <c r="DG131" i="1"/>
  <c r="DE131" i="1"/>
  <c r="DC131" i="1"/>
  <c r="DA131" i="1"/>
  <c r="CY131" i="1"/>
  <c r="CW131" i="1"/>
  <c r="CU131" i="1"/>
  <c r="CS131" i="1"/>
  <c r="CS127" i="1" s="1"/>
  <c r="CQ131" i="1"/>
  <c r="CO131" i="1"/>
  <c r="CM131" i="1"/>
  <c r="CK131" i="1"/>
  <c r="CI131" i="1"/>
  <c r="CG131" i="1"/>
  <c r="CE131" i="1"/>
  <c r="CC131" i="1"/>
  <c r="CC127" i="1" s="1"/>
  <c r="CA131" i="1"/>
  <c r="BY131" i="1"/>
  <c r="BW131" i="1"/>
  <c r="BU131" i="1"/>
  <c r="BS131" i="1"/>
  <c r="BQ131" i="1"/>
  <c r="BO131" i="1"/>
  <c r="BM131" i="1"/>
  <c r="BM127" i="1" s="1"/>
  <c r="BK131" i="1"/>
  <c r="BI131" i="1"/>
  <c r="BG131" i="1"/>
  <c r="BE131" i="1"/>
  <c r="BC131" i="1"/>
  <c r="BA131" i="1"/>
  <c r="AY131" i="1"/>
  <c r="AW131" i="1"/>
  <c r="AW127" i="1" s="1"/>
  <c r="AU131" i="1"/>
  <c r="AS131" i="1"/>
  <c r="AQ131" i="1"/>
  <c r="AO131" i="1"/>
  <c r="AM131" i="1"/>
  <c r="AK131" i="1"/>
  <c r="AI131" i="1"/>
  <c r="AG131" i="1"/>
  <c r="AG127" i="1" s="1"/>
  <c r="AE131" i="1"/>
  <c r="AC131" i="1"/>
  <c r="AA131" i="1"/>
  <c r="Y131" i="1"/>
  <c r="W131" i="1"/>
  <c r="U131" i="1"/>
  <c r="S131" i="1"/>
  <c r="Q131" i="1"/>
  <c r="Q127" i="1" s="1"/>
  <c r="O131" i="1"/>
  <c r="M131" i="1"/>
  <c r="DI130" i="1"/>
  <c r="DG130" i="1"/>
  <c r="DE130" i="1"/>
  <c r="DC130" i="1"/>
  <c r="DA130" i="1"/>
  <c r="CY130" i="1"/>
  <c r="CW130" i="1"/>
  <c r="CU130" i="1"/>
  <c r="CS130" i="1"/>
  <c r="CQ130" i="1"/>
  <c r="CO130" i="1"/>
  <c r="CM130" i="1"/>
  <c r="CK130" i="1"/>
  <c r="CI130" i="1"/>
  <c r="CG130" i="1"/>
  <c r="CE130" i="1"/>
  <c r="CC130" i="1"/>
  <c r="CA130" i="1"/>
  <c r="BY130" i="1"/>
  <c r="BW130" i="1"/>
  <c r="BU130" i="1"/>
  <c r="BS130" i="1"/>
  <c r="BQ130" i="1"/>
  <c r="BO130" i="1"/>
  <c r="BM130" i="1"/>
  <c r="BK130" i="1"/>
  <c r="BI130" i="1"/>
  <c r="BG130" i="1"/>
  <c r="BE130" i="1"/>
  <c r="BC130" i="1"/>
  <c r="BA130" i="1"/>
  <c r="AY130" i="1"/>
  <c r="AW130" i="1"/>
  <c r="AU130" i="1"/>
  <c r="AS130" i="1"/>
  <c r="AQ130" i="1"/>
  <c r="AO130" i="1"/>
  <c r="AM130" i="1"/>
  <c r="AK130" i="1"/>
  <c r="AI130" i="1"/>
  <c r="AG130" i="1"/>
  <c r="AE130" i="1"/>
  <c r="AC130" i="1"/>
  <c r="AA130" i="1"/>
  <c r="Y130" i="1"/>
  <c r="W130" i="1"/>
  <c r="U130" i="1"/>
  <c r="S130" i="1"/>
  <c r="Q130" i="1"/>
  <c r="N130" i="1"/>
  <c r="O130" i="1" s="1"/>
  <c r="M130" i="1"/>
  <c r="DJ129" i="1"/>
  <c r="DI129" i="1"/>
  <c r="DG129" i="1"/>
  <c r="DE129" i="1"/>
  <c r="DC129" i="1"/>
  <c r="DA129" i="1"/>
  <c r="CY129" i="1"/>
  <c r="CW129" i="1"/>
  <c r="CU129" i="1"/>
  <c r="CS129" i="1"/>
  <c r="CQ129" i="1"/>
  <c r="CO129" i="1"/>
  <c r="CM129" i="1"/>
  <c r="CK129" i="1"/>
  <c r="CI129" i="1"/>
  <c r="CG129" i="1"/>
  <c r="CE129" i="1"/>
  <c r="CC129" i="1"/>
  <c r="CA129" i="1"/>
  <c r="BY129" i="1"/>
  <c r="BW129" i="1"/>
  <c r="BU129" i="1"/>
  <c r="BS129" i="1"/>
  <c r="BQ129" i="1"/>
  <c r="BO129" i="1"/>
  <c r="BM129" i="1"/>
  <c r="BK129" i="1"/>
  <c r="BI129" i="1"/>
  <c r="BG129" i="1"/>
  <c r="BE129" i="1"/>
  <c r="BC129" i="1"/>
  <c r="BA129" i="1"/>
  <c r="AY129" i="1"/>
  <c r="AW129" i="1"/>
  <c r="AU129" i="1"/>
  <c r="AS129" i="1"/>
  <c r="AQ129" i="1"/>
  <c r="AO129" i="1"/>
  <c r="AM129" i="1"/>
  <c r="AK129" i="1"/>
  <c r="AI129" i="1"/>
  <c r="AG129" i="1"/>
  <c r="AE129" i="1"/>
  <c r="AC129" i="1"/>
  <c r="AA129" i="1"/>
  <c r="Y129" i="1"/>
  <c r="W129" i="1"/>
  <c r="U129" i="1"/>
  <c r="S129" i="1"/>
  <c r="Q129" i="1"/>
  <c r="O129" i="1"/>
  <c r="M129" i="1"/>
  <c r="DJ128" i="1"/>
  <c r="DI128" i="1"/>
  <c r="DG128" i="1"/>
  <c r="DE128" i="1"/>
  <c r="DC128" i="1"/>
  <c r="DA128" i="1"/>
  <c r="CY128" i="1"/>
  <c r="CW128" i="1"/>
  <c r="CU128" i="1"/>
  <c r="CS128" i="1"/>
  <c r="CQ128" i="1"/>
  <c r="CO128" i="1"/>
  <c r="CM128" i="1"/>
  <c r="CK128" i="1"/>
  <c r="CI128" i="1"/>
  <c r="CG128" i="1"/>
  <c r="CE128" i="1"/>
  <c r="CC128" i="1"/>
  <c r="CA128" i="1"/>
  <c r="BY128" i="1"/>
  <c r="BW128" i="1"/>
  <c r="BU128" i="1"/>
  <c r="BS128" i="1"/>
  <c r="BQ128" i="1"/>
  <c r="BO128" i="1"/>
  <c r="BM128" i="1"/>
  <c r="BK128" i="1"/>
  <c r="BI128" i="1"/>
  <c r="BG128" i="1"/>
  <c r="BE128" i="1"/>
  <c r="BC128" i="1"/>
  <c r="BA128" i="1"/>
  <c r="AY128" i="1"/>
  <c r="AW128" i="1"/>
  <c r="AU128" i="1"/>
  <c r="AS128" i="1"/>
  <c r="AS127" i="1" s="1"/>
  <c r="AQ128" i="1"/>
  <c r="AO128" i="1"/>
  <c r="AM128" i="1"/>
  <c r="AK128" i="1"/>
  <c r="AI128" i="1"/>
  <c r="AG128" i="1"/>
  <c r="AE128" i="1"/>
  <c r="AC128" i="1"/>
  <c r="AA128" i="1"/>
  <c r="Y128" i="1"/>
  <c r="W128" i="1"/>
  <c r="U128" i="1"/>
  <c r="S128" i="1"/>
  <c r="Q128" i="1"/>
  <c r="O128" i="1"/>
  <c r="M128" i="1"/>
  <c r="DH127" i="1"/>
  <c r="DF127" i="1"/>
  <c r="DE127" i="1"/>
  <c r="DD127" i="1"/>
  <c r="DB127" i="1"/>
  <c r="CZ127" i="1"/>
  <c r="CX127" i="1"/>
  <c r="CV127" i="1"/>
  <c r="CT127" i="1"/>
  <c r="CR127" i="1"/>
  <c r="CP127" i="1"/>
  <c r="CN127" i="1"/>
  <c r="CL127" i="1"/>
  <c r="CJ127" i="1"/>
  <c r="CH127" i="1"/>
  <c r="CF127" i="1"/>
  <c r="CD127" i="1"/>
  <c r="CB127" i="1"/>
  <c r="BZ127" i="1"/>
  <c r="BX127" i="1"/>
  <c r="BV127" i="1"/>
  <c r="BT127" i="1"/>
  <c r="BR127" i="1"/>
  <c r="BP127" i="1"/>
  <c r="BN127" i="1"/>
  <c r="BL127" i="1"/>
  <c r="BJ127" i="1"/>
  <c r="BI127" i="1"/>
  <c r="BH127" i="1"/>
  <c r="BF127" i="1"/>
  <c r="BD127" i="1"/>
  <c r="BB127" i="1"/>
  <c r="AZ127" i="1"/>
  <c r="AX127" i="1"/>
  <c r="AV127" i="1"/>
  <c r="AT127" i="1"/>
  <c r="AR127" i="1"/>
  <c r="AP127" i="1"/>
  <c r="AN127" i="1"/>
  <c r="AL127" i="1"/>
  <c r="AJ127" i="1"/>
  <c r="AH127" i="1"/>
  <c r="AF127" i="1"/>
  <c r="AD127" i="1"/>
  <c r="AB127" i="1"/>
  <c r="Z127" i="1"/>
  <c r="X127" i="1"/>
  <c r="V127" i="1"/>
  <c r="T127" i="1"/>
  <c r="R127" i="1"/>
  <c r="P127" i="1"/>
  <c r="L127" i="1"/>
  <c r="DJ126" i="1"/>
  <c r="DI126" i="1"/>
  <c r="DG126" i="1"/>
  <c r="DE126" i="1"/>
  <c r="DC126" i="1"/>
  <c r="DA126" i="1"/>
  <c r="CY126" i="1"/>
  <c r="CW126" i="1"/>
  <c r="CU126" i="1"/>
  <c r="CS126" i="1"/>
  <c r="CQ126" i="1"/>
  <c r="CO126" i="1"/>
  <c r="CM126" i="1"/>
  <c r="CK126" i="1"/>
  <c r="CI126" i="1"/>
  <c r="CG126" i="1"/>
  <c r="CE126" i="1"/>
  <c r="CC126" i="1"/>
  <c r="CA126" i="1"/>
  <c r="BY126" i="1"/>
  <c r="BW126" i="1"/>
  <c r="BU126" i="1"/>
  <c r="BS126" i="1"/>
  <c r="BQ126" i="1"/>
  <c r="BO126" i="1"/>
  <c r="BM126" i="1"/>
  <c r="BK126" i="1"/>
  <c r="BI126" i="1"/>
  <c r="BG126" i="1"/>
  <c r="BE126" i="1"/>
  <c r="BC126" i="1"/>
  <c r="BA126" i="1"/>
  <c r="AY126" i="1"/>
  <c r="AW126" i="1"/>
  <c r="AU126" i="1"/>
  <c r="AS126" i="1"/>
  <c r="AQ126" i="1"/>
  <c r="AO126" i="1"/>
  <c r="AM126" i="1"/>
  <c r="AK126" i="1"/>
  <c r="AI126" i="1"/>
  <c r="AG126" i="1"/>
  <c r="AE126" i="1"/>
  <c r="AC126" i="1"/>
  <c r="AA126" i="1"/>
  <c r="Y126" i="1"/>
  <c r="W126" i="1"/>
  <c r="U126" i="1"/>
  <c r="S126" i="1"/>
  <c r="Q126" i="1"/>
  <c r="O126" i="1"/>
  <c r="M126" i="1"/>
  <c r="DJ125" i="1"/>
  <c r="DI125" i="1"/>
  <c r="DG125" i="1"/>
  <c r="DE125" i="1"/>
  <c r="DC125" i="1"/>
  <c r="DA125" i="1"/>
  <c r="CY125" i="1"/>
  <c r="CW125" i="1"/>
  <c r="CU125" i="1"/>
  <c r="CS125" i="1"/>
  <c r="CQ125" i="1"/>
  <c r="CO125" i="1"/>
  <c r="CM125" i="1"/>
  <c r="CK125" i="1"/>
  <c r="CI125" i="1"/>
  <c r="CG125" i="1"/>
  <c r="CE125" i="1"/>
  <c r="CC125" i="1"/>
  <c r="CA125" i="1"/>
  <c r="BY125" i="1"/>
  <c r="BW125" i="1"/>
  <c r="BU125" i="1"/>
  <c r="BS125" i="1"/>
  <c r="BQ125" i="1"/>
  <c r="BO125" i="1"/>
  <c r="BM125" i="1"/>
  <c r="BK125" i="1"/>
  <c r="BI125" i="1"/>
  <c r="BG125" i="1"/>
  <c r="BE125" i="1"/>
  <c r="BC125" i="1"/>
  <c r="BA125" i="1"/>
  <c r="AY125" i="1"/>
  <c r="AW125" i="1"/>
  <c r="AU125" i="1"/>
  <c r="AS125" i="1"/>
  <c r="AQ125" i="1"/>
  <c r="AO125" i="1"/>
  <c r="AM125" i="1"/>
  <c r="AK125" i="1"/>
  <c r="AI125" i="1"/>
  <c r="AG125" i="1"/>
  <c r="AE125" i="1"/>
  <c r="AC125" i="1"/>
  <c r="AA125" i="1"/>
  <c r="Y125" i="1"/>
  <c r="W125" i="1"/>
  <c r="U125" i="1"/>
  <c r="S125" i="1"/>
  <c r="Q125" i="1"/>
  <c r="O125" i="1"/>
  <c r="M125" i="1"/>
  <c r="DJ124" i="1"/>
  <c r="DI124" i="1"/>
  <c r="DG124" i="1"/>
  <c r="DE124" i="1"/>
  <c r="DC124" i="1"/>
  <c r="DA124" i="1"/>
  <c r="CY124" i="1"/>
  <c r="CW124" i="1"/>
  <c r="CU124" i="1"/>
  <c r="CS124" i="1"/>
  <c r="CQ124" i="1"/>
  <c r="CO124" i="1"/>
  <c r="CM124" i="1"/>
  <c r="CK124" i="1"/>
  <c r="CI124" i="1"/>
  <c r="CG124" i="1"/>
  <c r="CE124" i="1"/>
  <c r="CC124" i="1"/>
  <c r="CA124" i="1"/>
  <c r="BY124" i="1"/>
  <c r="BW124" i="1"/>
  <c r="BU124" i="1"/>
  <c r="BS124" i="1"/>
  <c r="BQ124" i="1"/>
  <c r="BO124" i="1"/>
  <c r="BM124" i="1"/>
  <c r="BK124" i="1"/>
  <c r="BI124" i="1"/>
  <c r="BG124" i="1"/>
  <c r="BE124" i="1"/>
  <c r="BC124" i="1"/>
  <c r="BA124" i="1"/>
  <c r="AY124" i="1"/>
  <c r="AW124" i="1"/>
  <c r="AU124" i="1"/>
  <c r="AS124" i="1"/>
  <c r="AQ124" i="1"/>
  <c r="AO124" i="1"/>
  <c r="AM124" i="1"/>
  <c r="AK124" i="1"/>
  <c r="AI124" i="1"/>
  <c r="AG124" i="1"/>
  <c r="AE124" i="1"/>
  <c r="AC124" i="1"/>
  <c r="AA124" i="1"/>
  <c r="Y124" i="1"/>
  <c r="W124" i="1"/>
  <c r="U124" i="1"/>
  <c r="S124" i="1"/>
  <c r="Q124" i="1"/>
  <c r="O124" i="1"/>
  <c r="M124" i="1"/>
  <c r="DJ123" i="1"/>
  <c r="DI123" i="1"/>
  <c r="DG123" i="1"/>
  <c r="DE123" i="1"/>
  <c r="DC123" i="1"/>
  <c r="DA123" i="1"/>
  <c r="CY123" i="1"/>
  <c r="CW123" i="1"/>
  <c r="CU123" i="1"/>
  <c r="CS123" i="1"/>
  <c r="CQ123" i="1"/>
  <c r="CO123" i="1"/>
  <c r="CM123" i="1"/>
  <c r="CK123" i="1"/>
  <c r="CI123" i="1"/>
  <c r="CG123" i="1"/>
  <c r="CE123" i="1"/>
  <c r="CC123" i="1"/>
  <c r="CA123" i="1"/>
  <c r="BY123" i="1"/>
  <c r="BW123" i="1"/>
  <c r="BU123" i="1"/>
  <c r="BS123" i="1"/>
  <c r="BQ123" i="1"/>
  <c r="BO123" i="1"/>
  <c r="BM123" i="1"/>
  <c r="BK123" i="1"/>
  <c r="BI123" i="1"/>
  <c r="BG123" i="1"/>
  <c r="BE123" i="1"/>
  <c r="BC123" i="1"/>
  <c r="BA123" i="1"/>
  <c r="AY123" i="1"/>
  <c r="AW123" i="1"/>
  <c r="AU123" i="1"/>
  <c r="AS123" i="1"/>
  <c r="AQ123" i="1"/>
  <c r="AO123" i="1"/>
  <c r="AM123" i="1"/>
  <c r="AK123" i="1"/>
  <c r="AI123" i="1"/>
  <c r="AG123" i="1"/>
  <c r="AE123" i="1"/>
  <c r="AC123" i="1"/>
  <c r="AA123" i="1"/>
  <c r="Y123" i="1"/>
  <c r="W123" i="1"/>
  <c r="U123" i="1"/>
  <c r="S123" i="1"/>
  <c r="Q123" i="1"/>
  <c r="O123" i="1"/>
  <c r="M123" i="1"/>
  <c r="DJ122" i="1"/>
  <c r="DI122" i="1"/>
  <c r="DG122" i="1"/>
  <c r="DE122" i="1"/>
  <c r="DC122" i="1"/>
  <c r="DA122" i="1"/>
  <c r="CY122" i="1"/>
  <c r="CW122" i="1"/>
  <c r="CU122" i="1"/>
  <c r="CS122" i="1"/>
  <c r="CQ122" i="1"/>
  <c r="CO122" i="1"/>
  <c r="CM122" i="1"/>
  <c r="CK122" i="1"/>
  <c r="CI122" i="1"/>
  <c r="CG122" i="1"/>
  <c r="CE122" i="1"/>
  <c r="CC122" i="1"/>
  <c r="CA122" i="1"/>
  <c r="BY122" i="1"/>
  <c r="BW122" i="1"/>
  <c r="BU122" i="1"/>
  <c r="BS122" i="1"/>
  <c r="BQ122" i="1"/>
  <c r="BO122" i="1"/>
  <c r="BM122" i="1"/>
  <c r="BK122" i="1"/>
  <c r="BI122" i="1"/>
  <c r="BG122" i="1"/>
  <c r="BE122" i="1"/>
  <c r="BC122" i="1"/>
  <c r="BA122" i="1"/>
  <c r="AY122" i="1"/>
  <c r="AW122" i="1"/>
  <c r="AU122" i="1"/>
  <c r="AS122" i="1"/>
  <c r="AQ122" i="1"/>
  <c r="AO122" i="1"/>
  <c r="AM122" i="1"/>
  <c r="AK122" i="1"/>
  <c r="AI122" i="1"/>
  <c r="AG122" i="1"/>
  <c r="AE122" i="1"/>
  <c r="AC122" i="1"/>
  <c r="AA122" i="1"/>
  <c r="Y122" i="1"/>
  <c r="W122" i="1"/>
  <c r="U122" i="1"/>
  <c r="S122" i="1"/>
  <c r="Q122" i="1"/>
  <c r="O122" i="1"/>
  <c r="M122" i="1"/>
  <c r="DI121" i="1"/>
  <c r="DG121" i="1"/>
  <c r="DE121" i="1"/>
  <c r="DC121" i="1"/>
  <c r="DA121" i="1"/>
  <c r="CY121" i="1"/>
  <c r="CW121" i="1"/>
  <c r="CU121" i="1"/>
  <c r="CS121" i="1"/>
  <c r="CQ121" i="1"/>
  <c r="CO121" i="1"/>
  <c r="CM121" i="1"/>
  <c r="CK121" i="1"/>
  <c r="CI121" i="1"/>
  <c r="CG121" i="1"/>
  <c r="CE121" i="1"/>
  <c r="CC121" i="1"/>
  <c r="CA121" i="1"/>
  <c r="BY121" i="1"/>
  <c r="BW121" i="1"/>
  <c r="BU121" i="1"/>
  <c r="BS121" i="1"/>
  <c r="BQ121" i="1"/>
  <c r="BO121" i="1"/>
  <c r="BM121" i="1"/>
  <c r="BK121" i="1"/>
  <c r="BI121" i="1"/>
  <c r="BG121" i="1"/>
  <c r="BE121" i="1"/>
  <c r="BC121" i="1"/>
  <c r="BA121" i="1"/>
  <c r="AY121" i="1"/>
  <c r="AW121" i="1"/>
  <c r="AU121" i="1"/>
  <c r="AS121" i="1"/>
  <c r="AQ121" i="1"/>
  <c r="AO121" i="1"/>
  <c r="AM121" i="1"/>
  <c r="AK121" i="1"/>
  <c r="AI121" i="1"/>
  <c r="AG121" i="1"/>
  <c r="AE121" i="1"/>
  <c r="AC121" i="1"/>
  <c r="AA121" i="1"/>
  <c r="Y121" i="1"/>
  <c r="W121" i="1"/>
  <c r="U121" i="1"/>
  <c r="S121" i="1"/>
  <c r="Q121" i="1"/>
  <c r="N121" i="1"/>
  <c r="DJ121" i="1" s="1"/>
  <c r="M121" i="1"/>
  <c r="DJ120" i="1"/>
  <c r="DI120" i="1"/>
  <c r="DG120" i="1"/>
  <c r="DE120" i="1"/>
  <c r="DC120" i="1"/>
  <c r="DA120" i="1"/>
  <c r="CY120" i="1"/>
  <c r="CW120" i="1"/>
  <c r="CU120" i="1"/>
  <c r="CS120" i="1"/>
  <c r="CQ120" i="1"/>
  <c r="CO120" i="1"/>
  <c r="CM120" i="1"/>
  <c r="CK120" i="1"/>
  <c r="CI120" i="1"/>
  <c r="CG120" i="1"/>
  <c r="CE120" i="1"/>
  <c r="CC120" i="1"/>
  <c r="CA120" i="1"/>
  <c r="BY120" i="1"/>
  <c r="BW120" i="1"/>
  <c r="BU120" i="1"/>
  <c r="BS120" i="1"/>
  <c r="BQ120" i="1"/>
  <c r="BO120" i="1"/>
  <c r="BM120" i="1"/>
  <c r="BK120" i="1"/>
  <c r="BI120" i="1"/>
  <c r="BG120" i="1"/>
  <c r="BE120" i="1"/>
  <c r="BC120" i="1"/>
  <c r="BA120" i="1"/>
  <c r="AY120" i="1"/>
  <c r="AW120" i="1"/>
  <c r="AU120" i="1"/>
  <c r="AS120" i="1"/>
  <c r="AQ120" i="1"/>
  <c r="AO120" i="1"/>
  <c r="AM120" i="1"/>
  <c r="AK120" i="1"/>
  <c r="AI120" i="1"/>
  <c r="AG120" i="1"/>
  <c r="AE120" i="1"/>
  <c r="AC120" i="1"/>
  <c r="AA120" i="1"/>
  <c r="Y120" i="1"/>
  <c r="W120" i="1"/>
  <c r="U120" i="1"/>
  <c r="S120" i="1"/>
  <c r="Q120" i="1"/>
  <c r="O120" i="1"/>
  <c r="M120" i="1"/>
  <c r="DJ119" i="1"/>
  <c r="DI119" i="1"/>
  <c r="DG119" i="1"/>
  <c r="DE119" i="1"/>
  <c r="DC119" i="1"/>
  <c r="DA119" i="1"/>
  <c r="CY119" i="1"/>
  <c r="CW119" i="1"/>
  <c r="CU119" i="1"/>
  <c r="CS119" i="1"/>
  <c r="CQ119" i="1"/>
  <c r="CO119" i="1"/>
  <c r="CM119" i="1"/>
  <c r="CK119" i="1"/>
  <c r="CI119" i="1"/>
  <c r="CG119" i="1"/>
  <c r="CE119" i="1"/>
  <c r="CC119" i="1"/>
  <c r="CA119" i="1"/>
  <c r="BY119" i="1"/>
  <c r="BW119" i="1"/>
  <c r="BU119" i="1"/>
  <c r="BS119" i="1"/>
  <c r="BQ119" i="1"/>
  <c r="BO119" i="1"/>
  <c r="BM119" i="1"/>
  <c r="BK119" i="1"/>
  <c r="BI119" i="1"/>
  <c r="BG119" i="1"/>
  <c r="BE119" i="1"/>
  <c r="BC119" i="1"/>
  <c r="BA119" i="1"/>
  <c r="AY119" i="1"/>
  <c r="AW119" i="1"/>
  <c r="AU119" i="1"/>
  <c r="AS119" i="1"/>
  <c r="AQ119" i="1"/>
  <c r="AO119" i="1"/>
  <c r="AM119" i="1"/>
  <c r="AK119" i="1"/>
  <c r="AI119" i="1"/>
  <c r="AG119" i="1"/>
  <c r="AE119" i="1"/>
  <c r="AC119" i="1"/>
  <c r="AA119" i="1"/>
  <c r="Y119" i="1"/>
  <c r="W119" i="1"/>
  <c r="U119" i="1"/>
  <c r="S119" i="1"/>
  <c r="Q119" i="1"/>
  <c r="O119" i="1"/>
  <c r="M119" i="1"/>
  <c r="DJ118" i="1"/>
  <c r="Q118" i="1"/>
  <c r="O118" i="1"/>
  <c r="M118" i="1"/>
  <c r="DJ117" i="1"/>
  <c r="DI117" i="1"/>
  <c r="DG117" i="1"/>
  <c r="DE117" i="1"/>
  <c r="DC117" i="1"/>
  <c r="DA117" i="1"/>
  <c r="CY117" i="1"/>
  <c r="CW117" i="1"/>
  <c r="CU117" i="1"/>
  <c r="CS117" i="1"/>
  <c r="CQ117" i="1"/>
  <c r="CO117" i="1"/>
  <c r="CM117" i="1"/>
  <c r="CK117" i="1"/>
  <c r="CI117" i="1"/>
  <c r="CG117" i="1"/>
  <c r="CE117" i="1"/>
  <c r="CC117" i="1"/>
  <c r="CA117" i="1"/>
  <c r="BY117" i="1"/>
  <c r="BW117" i="1"/>
  <c r="BU117" i="1"/>
  <c r="BS117" i="1"/>
  <c r="BQ117" i="1"/>
  <c r="BO117" i="1"/>
  <c r="BM117" i="1"/>
  <c r="BK117" i="1"/>
  <c r="BI117" i="1"/>
  <c r="BG117" i="1"/>
  <c r="BE117" i="1"/>
  <c r="BC117" i="1"/>
  <c r="BA117" i="1"/>
  <c r="AY117" i="1"/>
  <c r="AW117" i="1"/>
  <c r="AU117" i="1"/>
  <c r="AS117" i="1"/>
  <c r="AQ117" i="1"/>
  <c r="AO117" i="1"/>
  <c r="AM117" i="1"/>
  <c r="AK117" i="1"/>
  <c r="AI117" i="1"/>
  <c r="AG117" i="1"/>
  <c r="AE117" i="1"/>
  <c r="AC117" i="1"/>
  <c r="AA117" i="1"/>
  <c r="Y117" i="1"/>
  <c r="W117" i="1"/>
  <c r="U117" i="1"/>
  <c r="S117" i="1"/>
  <c r="Q117" i="1"/>
  <c r="O117" i="1"/>
  <c r="M117" i="1"/>
  <c r="DI116" i="1"/>
  <c r="DG116" i="1"/>
  <c r="DE116" i="1"/>
  <c r="DC116" i="1"/>
  <c r="DA116" i="1"/>
  <c r="CY116" i="1"/>
  <c r="CW116" i="1"/>
  <c r="CU116" i="1"/>
  <c r="CS116" i="1"/>
  <c r="CQ116" i="1"/>
  <c r="CO116" i="1"/>
  <c r="CM116" i="1"/>
  <c r="CK116" i="1"/>
  <c r="CI116" i="1"/>
  <c r="CG116" i="1"/>
  <c r="CE116" i="1"/>
  <c r="CC116" i="1"/>
  <c r="CA116" i="1"/>
  <c r="BY116" i="1"/>
  <c r="BW116" i="1"/>
  <c r="BU116" i="1"/>
  <c r="BS116" i="1"/>
  <c r="BQ116" i="1"/>
  <c r="BO116" i="1"/>
  <c r="BM116" i="1"/>
  <c r="BK116" i="1"/>
  <c r="BI116" i="1"/>
  <c r="BG116" i="1"/>
  <c r="BE116" i="1"/>
  <c r="BC116" i="1"/>
  <c r="BA116" i="1"/>
  <c r="AY116" i="1"/>
  <c r="AW116" i="1"/>
  <c r="AU116" i="1"/>
  <c r="AS116" i="1"/>
  <c r="AQ116" i="1"/>
  <c r="AO116" i="1"/>
  <c r="AM116" i="1"/>
  <c r="AK116" i="1"/>
  <c r="AI116" i="1"/>
  <c r="AG116" i="1"/>
  <c r="AE116" i="1"/>
  <c r="AC116" i="1"/>
  <c r="AA116" i="1"/>
  <c r="Y116" i="1"/>
  <c r="W116" i="1"/>
  <c r="U116" i="1"/>
  <c r="S116" i="1"/>
  <c r="Q116" i="1"/>
  <c r="N116" i="1"/>
  <c r="DJ116" i="1" s="1"/>
  <c r="M116" i="1"/>
  <c r="DJ115" i="1"/>
  <c r="DI115" i="1"/>
  <c r="DG115" i="1"/>
  <c r="DE115" i="1"/>
  <c r="DC115" i="1"/>
  <c r="DA115" i="1"/>
  <c r="CY115" i="1"/>
  <c r="CW115" i="1"/>
  <c r="CU115" i="1"/>
  <c r="CS115" i="1"/>
  <c r="CQ115" i="1"/>
  <c r="CO115" i="1"/>
  <c r="CM115" i="1"/>
  <c r="CK115" i="1"/>
  <c r="CI115" i="1"/>
  <c r="CG115" i="1"/>
  <c r="CE115" i="1"/>
  <c r="CC115" i="1"/>
  <c r="CA115" i="1"/>
  <c r="BY115" i="1"/>
  <c r="BW115" i="1"/>
  <c r="BU115" i="1"/>
  <c r="BS115" i="1"/>
  <c r="BQ115" i="1"/>
  <c r="BO115" i="1"/>
  <c r="BM115" i="1"/>
  <c r="BK115" i="1"/>
  <c r="BI115" i="1"/>
  <c r="BG115" i="1"/>
  <c r="BE115" i="1"/>
  <c r="BC115" i="1"/>
  <c r="BA115" i="1"/>
  <c r="AY115" i="1"/>
  <c r="AW115" i="1"/>
  <c r="AU115" i="1"/>
  <c r="AS115" i="1"/>
  <c r="AQ115" i="1"/>
  <c r="AO115" i="1"/>
  <c r="AM115" i="1"/>
  <c r="AK115" i="1"/>
  <c r="AI115" i="1"/>
  <c r="AG115" i="1"/>
  <c r="AE115" i="1"/>
  <c r="AC115" i="1"/>
  <c r="AA115" i="1"/>
  <c r="Y115" i="1"/>
  <c r="W115" i="1"/>
  <c r="U115" i="1"/>
  <c r="S115" i="1"/>
  <c r="Q115" i="1"/>
  <c r="N115" i="1"/>
  <c r="O115" i="1" s="1"/>
  <c r="M115" i="1"/>
  <c r="DI114" i="1"/>
  <c r="DG114" i="1"/>
  <c r="DE114" i="1"/>
  <c r="DC114" i="1"/>
  <c r="DA114" i="1"/>
  <c r="CY114" i="1"/>
  <c r="CW114" i="1"/>
  <c r="CU114" i="1"/>
  <c r="CS114" i="1"/>
  <c r="CQ114" i="1"/>
  <c r="CO114" i="1"/>
  <c r="CM114" i="1"/>
  <c r="CK114" i="1"/>
  <c r="CI114" i="1"/>
  <c r="CG114" i="1"/>
  <c r="CE114" i="1"/>
  <c r="CC114" i="1"/>
  <c r="CA114" i="1"/>
  <c r="BY114" i="1"/>
  <c r="BW114" i="1"/>
  <c r="BU114" i="1"/>
  <c r="BS114" i="1"/>
  <c r="BQ114" i="1"/>
  <c r="BO114" i="1"/>
  <c r="BO109" i="1" s="1"/>
  <c r="BM114" i="1"/>
  <c r="BK114" i="1"/>
  <c r="BI114" i="1"/>
  <c r="BG114" i="1"/>
  <c r="BE114" i="1"/>
  <c r="BC114" i="1"/>
  <c r="BA114" i="1"/>
  <c r="AY114" i="1"/>
  <c r="AW114" i="1"/>
  <c r="AU114" i="1"/>
  <c r="AS114" i="1"/>
  <c r="AQ114" i="1"/>
  <c r="AO114" i="1"/>
  <c r="AM114" i="1"/>
  <c r="AK114" i="1"/>
  <c r="AI114" i="1"/>
  <c r="AG114" i="1"/>
  <c r="AE114" i="1"/>
  <c r="AC114" i="1"/>
  <c r="AA114" i="1"/>
  <c r="Y114" i="1"/>
  <c r="W114" i="1"/>
  <c r="U114" i="1"/>
  <c r="S114" i="1"/>
  <c r="Q114" i="1"/>
  <c r="N114" i="1"/>
  <c r="DJ114" i="1" s="1"/>
  <c r="M114" i="1"/>
  <c r="DJ113" i="1"/>
  <c r="DI113" i="1"/>
  <c r="DG113" i="1"/>
  <c r="DE113" i="1"/>
  <c r="DC113" i="1"/>
  <c r="DA113" i="1"/>
  <c r="CY113" i="1"/>
  <c r="CW113" i="1"/>
  <c r="CU113" i="1"/>
  <c r="CS113" i="1"/>
  <c r="CQ113" i="1"/>
  <c r="CO113" i="1"/>
  <c r="CM113" i="1"/>
  <c r="CK113" i="1"/>
  <c r="CI113" i="1"/>
  <c r="CE113" i="1"/>
  <c r="CC113" i="1"/>
  <c r="CA113" i="1"/>
  <c r="BY113" i="1"/>
  <c r="BW113" i="1"/>
  <c r="BU113" i="1"/>
  <c r="BS113" i="1"/>
  <c r="BQ113" i="1"/>
  <c r="BO113" i="1"/>
  <c r="BM113" i="1"/>
  <c r="BK113" i="1"/>
  <c r="BI113" i="1"/>
  <c r="BG113" i="1"/>
  <c r="BE113" i="1"/>
  <c r="BC113" i="1"/>
  <c r="BA113" i="1"/>
  <c r="AY113" i="1"/>
  <c r="AW113" i="1"/>
  <c r="AU113" i="1"/>
  <c r="AS113" i="1"/>
  <c r="AQ113" i="1"/>
  <c r="AO113" i="1"/>
  <c r="AM113" i="1"/>
  <c r="AK113" i="1"/>
  <c r="AI113" i="1"/>
  <c r="AG113" i="1"/>
  <c r="AE113" i="1"/>
  <c r="AC113" i="1"/>
  <c r="AA113" i="1"/>
  <c r="Y113" i="1"/>
  <c r="W113" i="1"/>
  <c r="U113" i="1"/>
  <c r="S113" i="1"/>
  <c r="Q113" i="1"/>
  <c r="O113" i="1"/>
  <c r="M113" i="1"/>
  <c r="DJ112" i="1"/>
  <c r="DI112" i="1"/>
  <c r="DG112" i="1"/>
  <c r="DE112" i="1"/>
  <c r="DC112" i="1"/>
  <c r="DA112" i="1"/>
  <c r="CY112" i="1"/>
  <c r="CW112" i="1"/>
  <c r="CU112" i="1"/>
  <c r="CS112" i="1"/>
  <c r="CQ112" i="1"/>
  <c r="CO112" i="1"/>
  <c r="CM112" i="1"/>
  <c r="CK112" i="1"/>
  <c r="CI112" i="1"/>
  <c r="CG112" i="1"/>
  <c r="CE112" i="1"/>
  <c r="CC112" i="1"/>
  <c r="CA112" i="1"/>
  <c r="BY112" i="1"/>
  <c r="BW112" i="1"/>
  <c r="BU112" i="1"/>
  <c r="BS112" i="1"/>
  <c r="BQ112" i="1"/>
  <c r="BO112" i="1"/>
  <c r="BM112" i="1"/>
  <c r="BK112" i="1"/>
  <c r="BI112" i="1"/>
  <c r="BG112" i="1"/>
  <c r="BE112" i="1"/>
  <c r="BC112" i="1"/>
  <c r="BA112" i="1"/>
  <c r="AY112" i="1"/>
  <c r="AW112" i="1"/>
  <c r="AU112" i="1"/>
  <c r="AS112" i="1"/>
  <c r="AQ112" i="1"/>
  <c r="AO112" i="1"/>
  <c r="AM112" i="1"/>
  <c r="AK112" i="1"/>
  <c r="AI112" i="1"/>
  <c r="AG112" i="1"/>
  <c r="AE112" i="1"/>
  <c r="AC112" i="1"/>
  <c r="AA112" i="1"/>
  <c r="Y112" i="1"/>
  <c r="W112" i="1"/>
  <c r="U112" i="1"/>
  <c r="S112" i="1"/>
  <c r="Q112" i="1"/>
  <c r="O112" i="1"/>
  <c r="M112" i="1"/>
  <c r="DJ111" i="1"/>
  <c r="DI111" i="1"/>
  <c r="DG111" i="1"/>
  <c r="DE111" i="1"/>
  <c r="DC111" i="1"/>
  <c r="DA111" i="1"/>
  <c r="CY111" i="1"/>
  <c r="CW111" i="1"/>
  <c r="CU111" i="1"/>
  <c r="CS111" i="1"/>
  <c r="CQ111" i="1"/>
  <c r="CO111" i="1"/>
  <c r="CM111" i="1"/>
  <c r="CK111" i="1"/>
  <c r="CI111" i="1"/>
  <c r="CG111" i="1"/>
  <c r="CE111" i="1"/>
  <c r="CC111" i="1"/>
  <c r="CA111" i="1"/>
  <c r="BY111" i="1"/>
  <c r="BW111" i="1"/>
  <c r="BU111" i="1"/>
  <c r="BS111" i="1"/>
  <c r="BQ111" i="1"/>
  <c r="BO111" i="1"/>
  <c r="BM111" i="1"/>
  <c r="BK111" i="1"/>
  <c r="BI111" i="1"/>
  <c r="BG111" i="1"/>
  <c r="BE111" i="1"/>
  <c r="BC111" i="1"/>
  <c r="BA111" i="1"/>
  <c r="AY111" i="1"/>
  <c r="AW111" i="1"/>
  <c r="AU111" i="1"/>
  <c r="AS111" i="1"/>
  <c r="AQ111" i="1"/>
  <c r="AO111" i="1"/>
  <c r="AM111" i="1"/>
  <c r="AK111" i="1"/>
  <c r="AI111" i="1"/>
  <c r="AG111" i="1"/>
  <c r="AE111" i="1"/>
  <c r="AC111" i="1"/>
  <c r="AA111" i="1"/>
  <c r="Y111" i="1"/>
  <c r="W111" i="1"/>
  <c r="U111" i="1"/>
  <c r="S111" i="1"/>
  <c r="Q111" i="1"/>
  <c r="O111" i="1"/>
  <c r="M111" i="1"/>
  <c r="DJ110" i="1"/>
  <c r="DI110" i="1"/>
  <c r="DG110" i="1"/>
  <c r="DE110" i="1"/>
  <c r="DC110" i="1"/>
  <c r="DA110" i="1"/>
  <c r="CY110" i="1"/>
  <c r="CW110" i="1"/>
  <c r="CU110" i="1"/>
  <c r="CS110" i="1"/>
  <c r="CQ110" i="1"/>
  <c r="CO110" i="1"/>
  <c r="CM110" i="1"/>
  <c r="CK110" i="1"/>
  <c r="CI110" i="1"/>
  <c r="CG110" i="1"/>
  <c r="CE110" i="1"/>
  <c r="CC110" i="1"/>
  <c r="CA110" i="1"/>
  <c r="BY110" i="1"/>
  <c r="BW110" i="1"/>
  <c r="BU110" i="1"/>
  <c r="BS110" i="1"/>
  <c r="BQ110" i="1"/>
  <c r="BO110" i="1"/>
  <c r="BM110" i="1"/>
  <c r="BK110" i="1"/>
  <c r="BI110" i="1"/>
  <c r="BG110" i="1"/>
  <c r="BE110" i="1"/>
  <c r="BC110" i="1"/>
  <c r="BA110" i="1"/>
  <c r="AY110" i="1"/>
  <c r="AW110" i="1"/>
  <c r="AU110" i="1"/>
  <c r="AS110" i="1"/>
  <c r="AQ110" i="1"/>
  <c r="AO110" i="1"/>
  <c r="AM110" i="1"/>
  <c r="AK110" i="1"/>
  <c r="AI110" i="1"/>
  <c r="AG110" i="1"/>
  <c r="AE110" i="1"/>
  <c r="AC110" i="1"/>
  <c r="AA110" i="1"/>
  <c r="Y110" i="1"/>
  <c r="W110" i="1"/>
  <c r="U110" i="1"/>
  <c r="S110" i="1"/>
  <c r="Q110" i="1"/>
  <c r="O110" i="1"/>
  <c r="M110" i="1"/>
  <c r="DH109" i="1"/>
  <c r="DF109" i="1"/>
  <c r="DD109" i="1"/>
  <c r="DB109" i="1"/>
  <c r="CZ109" i="1"/>
  <c r="CX109" i="1"/>
  <c r="CV109" i="1"/>
  <c r="CT109" i="1"/>
  <c r="CR109" i="1"/>
  <c r="CP109" i="1"/>
  <c r="CN109" i="1"/>
  <c r="CL109" i="1"/>
  <c r="CJ109" i="1"/>
  <c r="CH109" i="1"/>
  <c r="CF109" i="1"/>
  <c r="CD109" i="1"/>
  <c r="CB109" i="1"/>
  <c r="BZ109" i="1"/>
  <c r="BX109" i="1"/>
  <c r="BV109" i="1"/>
  <c r="BT109" i="1"/>
  <c r="BR109" i="1"/>
  <c r="BP109" i="1"/>
  <c r="BN109" i="1"/>
  <c r="BL109" i="1"/>
  <c r="BJ109" i="1"/>
  <c r="BH109" i="1"/>
  <c r="BF109" i="1"/>
  <c r="BD109" i="1"/>
  <c r="BB109" i="1"/>
  <c r="AZ109" i="1"/>
  <c r="AX109" i="1"/>
  <c r="AV109" i="1"/>
  <c r="AT109" i="1"/>
  <c r="AR109" i="1"/>
  <c r="AP109" i="1"/>
  <c r="AN109" i="1"/>
  <c r="AL109" i="1"/>
  <c r="AJ109" i="1"/>
  <c r="AH109" i="1"/>
  <c r="AF109" i="1"/>
  <c r="AD109" i="1"/>
  <c r="AB109" i="1"/>
  <c r="Z109" i="1"/>
  <c r="X109" i="1"/>
  <c r="V109" i="1"/>
  <c r="T109" i="1"/>
  <c r="R109" i="1"/>
  <c r="P109" i="1"/>
  <c r="L109" i="1"/>
  <c r="DJ108" i="1"/>
  <c r="DI108" i="1"/>
  <c r="DG108" i="1"/>
  <c r="DE108" i="1"/>
  <c r="DC108" i="1"/>
  <c r="DA108" i="1"/>
  <c r="CY108" i="1"/>
  <c r="CW108" i="1"/>
  <c r="CU108" i="1"/>
  <c r="CS108" i="1"/>
  <c r="CQ108" i="1"/>
  <c r="CO108" i="1"/>
  <c r="CM108" i="1"/>
  <c r="CK108" i="1"/>
  <c r="CI108" i="1"/>
  <c r="CG108" i="1"/>
  <c r="CE108" i="1"/>
  <c r="CC108" i="1"/>
  <c r="CA108" i="1"/>
  <c r="BY108" i="1"/>
  <c r="BW108" i="1"/>
  <c r="BU108" i="1"/>
  <c r="BS108" i="1"/>
  <c r="BQ108" i="1"/>
  <c r="BO108" i="1"/>
  <c r="BM108" i="1"/>
  <c r="BK108" i="1"/>
  <c r="BI108" i="1"/>
  <c r="BG108" i="1"/>
  <c r="BE108" i="1"/>
  <c r="BC108" i="1"/>
  <c r="BA108" i="1"/>
  <c r="AY108" i="1"/>
  <c r="AW108" i="1"/>
  <c r="AU108" i="1"/>
  <c r="AS108" i="1"/>
  <c r="AQ108" i="1"/>
  <c r="AO108" i="1"/>
  <c r="AM108" i="1"/>
  <c r="AK108" i="1"/>
  <c r="AI108" i="1"/>
  <c r="AG108" i="1"/>
  <c r="AE108" i="1"/>
  <c r="AC108" i="1"/>
  <c r="AA108" i="1"/>
  <c r="Y108" i="1"/>
  <c r="W108" i="1"/>
  <c r="U108" i="1"/>
  <c r="S108" i="1"/>
  <c r="Q108" i="1"/>
  <c r="O108" i="1"/>
  <c r="M108" i="1"/>
  <c r="DJ107" i="1"/>
  <c r="DI107" i="1"/>
  <c r="DG107" i="1"/>
  <c r="DG105" i="1" s="1"/>
  <c r="DE107" i="1"/>
  <c r="DC107" i="1"/>
  <c r="DA107" i="1"/>
  <c r="CY107" i="1"/>
  <c r="CW107" i="1"/>
  <c r="CU107" i="1"/>
  <c r="CS107" i="1"/>
  <c r="CQ107" i="1"/>
  <c r="CO107" i="1"/>
  <c r="CM107" i="1"/>
  <c r="CK107" i="1"/>
  <c r="CI107" i="1"/>
  <c r="CG107" i="1"/>
  <c r="CE107" i="1"/>
  <c r="CC107" i="1"/>
  <c r="CA107" i="1"/>
  <c r="BY107" i="1"/>
  <c r="BW107" i="1"/>
  <c r="BU107" i="1"/>
  <c r="BS107" i="1"/>
  <c r="BQ107" i="1"/>
  <c r="BO107" i="1"/>
  <c r="BM107" i="1"/>
  <c r="BK107" i="1"/>
  <c r="BI107" i="1"/>
  <c r="BG107" i="1"/>
  <c r="BE107" i="1"/>
  <c r="BC107" i="1"/>
  <c r="BA107" i="1"/>
  <c r="AY107" i="1"/>
  <c r="AW107" i="1"/>
  <c r="AU107" i="1"/>
  <c r="AS107" i="1"/>
  <c r="AQ107" i="1"/>
  <c r="AO107" i="1"/>
  <c r="AM107" i="1"/>
  <c r="AK107" i="1"/>
  <c r="AI107" i="1"/>
  <c r="AG107" i="1"/>
  <c r="AE107" i="1"/>
  <c r="AC107" i="1"/>
  <c r="AA107" i="1"/>
  <c r="Y107" i="1"/>
  <c r="W107" i="1"/>
  <c r="U107" i="1"/>
  <c r="S107" i="1"/>
  <c r="Q107" i="1"/>
  <c r="O107" i="1"/>
  <c r="M107" i="1"/>
  <c r="DI106" i="1"/>
  <c r="DI105" i="1" s="1"/>
  <c r="DG106" i="1"/>
  <c r="DE106" i="1"/>
  <c r="DC106" i="1"/>
  <c r="DA106" i="1"/>
  <c r="CY106" i="1"/>
  <c r="CW106" i="1"/>
  <c r="CU106" i="1"/>
  <c r="CS106" i="1"/>
  <c r="CQ106" i="1"/>
  <c r="CO106" i="1"/>
  <c r="CO105" i="1" s="1"/>
  <c r="CM106" i="1"/>
  <c r="CK106" i="1"/>
  <c r="CI106" i="1"/>
  <c r="CG106" i="1"/>
  <c r="CE106" i="1"/>
  <c r="CC106" i="1"/>
  <c r="CA106" i="1"/>
  <c r="BY106" i="1"/>
  <c r="BY105" i="1" s="1"/>
  <c r="BW106" i="1"/>
  <c r="BU106" i="1"/>
  <c r="BS106" i="1"/>
  <c r="BQ106" i="1"/>
  <c r="BO106" i="1"/>
  <c r="BM106" i="1"/>
  <c r="BK106" i="1"/>
  <c r="BI106" i="1"/>
  <c r="BG106" i="1"/>
  <c r="BE106" i="1"/>
  <c r="BC106" i="1"/>
  <c r="BA106" i="1"/>
  <c r="AY106" i="1"/>
  <c r="AW106" i="1"/>
  <c r="AW105" i="1" s="1"/>
  <c r="AU106" i="1"/>
  <c r="AS106" i="1"/>
  <c r="AS105" i="1" s="1"/>
  <c r="AQ106" i="1"/>
  <c r="AO106" i="1"/>
  <c r="AL106" i="1"/>
  <c r="DJ106" i="1" s="1"/>
  <c r="AK106" i="1"/>
  <c r="AI106" i="1"/>
  <c r="AG106" i="1"/>
  <c r="AG105" i="1" s="1"/>
  <c r="AE106" i="1"/>
  <c r="AC106" i="1"/>
  <c r="AA106" i="1"/>
  <c r="Y106" i="1"/>
  <c r="W106" i="1"/>
  <c r="U106" i="1"/>
  <c r="S106" i="1"/>
  <c r="Q106" i="1"/>
  <c r="O106" i="1"/>
  <c r="M106" i="1"/>
  <c r="DH105" i="1"/>
  <c r="DF105" i="1"/>
  <c r="DE105" i="1"/>
  <c r="DD105" i="1"/>
  <c r="DB105" i="1"/>
  <c r="CZ105" i="1"/>
  <c r="CX105" i="1"/>
  <c r="CV105" i="1"/>
  <c r="CT105" i="1"/>
  <c r="CR105" i="1"/>
  <c r="CP105" i="1"/>
  <c r="CN105" i="1"/>
  <c r="CL105" i="1"/>
  <c r="CJ105" i="1"/>
  <c r="CH105" i="1"/>
  <c r="CF105" i="1"/>
  <c r="CD105" i="1"/>
  <c r="CB105" i="1"/>
  <c r="BZ105" i="1"/>
  <c r="BX105" i="1"/>
  <c r="BV105" i="1"/>
  <c r="BT105" i="1"/>
  <c r="BR105" i="1"/>
  <c r="BP105" i="1"/>
  <c r="BN105" i="1"/>
  <c r="BL105" i="1"/>
  <c r="BJ105" i="1"/>
  <c r="BH105" i="1"/>
  <c r="BF105" i="1"/>
  <c r="BD105" i="1"/>
  <c r="BB105" i="1"/>
  <c r="AZ105" i="1"/>
  <c r="AX105" i="1"/>
  <c r="AV105" i="1"/>
  <c r="AT105" i="1"/>
  <c r="AR105" i="1"/>
  <c r="AP105" i="1"/>
  <c r="AN105" i="1"/>
  <c r="AJ105" i="1"/>
  <c r="AH105" i="1"/>
  <c r="AF105" i="1"/>
  <c r="AD105" i="1"/>
  <c r="AB105" i="1"/>
  <c r="Z105" i="1"/>
  <c r="X105" i="1"/>
  <c r="V105" i="1"/>
  <c r="T105" i="1"/>
  <c r="R105" i="1"/>
  <c r="P105" i="1"/>
  <c r="N105" i="1"/>
  <c r="L105" i="1"/>
  <c r="DJ104" i="1"/>
  <c r="DI104" i="1"/>
  <c r="DG104" i="1"/>
  <c r="DE104" i="1"/>
  <c r="DC104" i="1"/>
  <c r="DA104" i="1"/>
  <c r="CY104" i="1"/>
  <c r="CW104" i="1"/>
  <c r="CU104" i="1"/>
  <c r="CS104" i="1"/>
  <c r="CQ104" i="1"/>
  <c r="CO104" i="1"/>
  <c r="CM104" i="1"/>
  <c r="CK104" i="1"/>
  <c r="CI104" i="1"/>
  <c r="CG104" i="1"/>
  <c r="CE104" i="1"/>
  <c r="CC104" i="1"/>
  <c r="CA104" i="1"/>
  <c r="BY104" i="1"/>
  <c r="BW104" i="1"/>
  <c r="BU104" i="1"/>
  <c r="BS104" i="1"/>
  <c r="BQ104" i="1"/>
  <c r="BO104" i="1"/>
  <c r="BM104" i="1"/>
  <c r="BK104" i="1"/>
  <c r="BI104" i="1"/>
  <c r="BG104" i="1"/>
  <c r="BE104" i="1"/>
  <c r="BC104" i="1"/>
  <c r="BA104" i="1"/>
  <c r="AY104" i="1"/>
  <c r="AW104" i="1"/>
  <c r="AU104" i="1"/>
  <c r="AS104" i="1"/>
  <c r="AQ104" i="1"/>
  <c r="AO104" i="1"/>
  <c r="AM104" i="1"/>
  <c r="AK104" i="1"/>
  <c r="AI104" i="1"/>
  <c r="AG104" i="1"/>
  <c r="AE104" i="1"/>
  <c r="AC104" i="1"/>
  <c r="AA104" i="1"/>
  <c r="Y104" i="1"/>
  <c r="W104" i="1"/>
  <c r="U104" i="1"/>
  <c r="S104" i="1"/>
  <c r="Q104" i="1"/>
  <c r="O104" i="1"/>
  <c r="M104" i="1"/>
  <c r="DJ103" i="1"/>
  <c r="DI103" i="1"/>
  <c r="DG103" i="1"/>
  <c r="DE103" i="1"/>
  <c r="DC103" i="1"/>
  <c r="DA103" i="1"/>
  <c r="CY103" i="1"/>
  <c r="CW103" i="1"/>
  <c r="CU103" i="1"/>
  <c r="CS103" i="1"/>
  <c r="CQ103" i="1"/>
  <c r="CO103" i="1"/>
  <c r="CM103" i="1"/>
  <c r="CK103" i="1"/>
  <c r="CI103" i="1"/>
  <c r="CG103" i="1"/>
  <c r="CE103" i="1"/>
  <c r="CC103" i="1"/>
  <c r="CA103" i="1"/>
  <c r="BY103" i="1"/>
  <c r="BW103" i="1"/>
  <c r="BU103" i="1"/>
  <c r="BS103" i="1"/>
  <c r="BQ103" i="1"/>
  <c r="BO103" i="1"/>
  <c r="BM103" i="1"/>
  <c r="BK103" i="1"/>
  <c r="BI103" i="1"/>
  <c r="BG103" i="1"/>
  <c r="BE103" i="1"/>
  <c r="BC103" i="1"/>
  <c r="BA103" i="1"/>
  <c r="AY103" i="1"/>
  <c r="AW103" i="1"/>
  <c r="AU103" i="1"/>
  <c r="AS103" i="1"/>
  <c r="AQ103" i="1"/>
  <c r="AO103" i="1"/>
  <c r="AM103" i="1"/>
  <c r="AK103" i="1"/>
  <c r="AI103" i="1"/>
  <c r="AG103" i="1"/>
  <c r="AE103" i="1"/>
  <c r="AC103" i="1"/>
  <c r="AA103" i="1"/>
  <c r="Y103" i="1"/>
  <c r="W103" i="1"/>
  <c r="U103" i="1"/>
  <c r="S103" i="1"/>
  <c r="Q103" i="1"/>
  <c r="O103" i="1"/>
  <c r="M103" i="1"/>
  <c r="DJ102" i="1"/>
  <c r="DI102" i="1"/>
  <c r="DG102" i="1"/>
  <c r="DE102" i="1"/>
  <c r="DC102" i="1"/>
  <c r="DA102" i="1"/>
  <c r="CY102" i="1"/>
  <c r="CW102" i="1"/>
  <c r="CU102" i="1"/>
  <c r="CS102" i="1"/>
  <c r="CQ102" i="1"/>
  <c r="CO102" i="1"/>
  <c r="CM102" i="1"/>
  <c r="CK102" i="1"/>
  <c r="CI102" i="1"/>
  <c r="CG102" i="1"/>
  <c r="CE102" i="1"/>
  <c r="CC102" i="1"/>
  <c r="CA102" i="1"/>
  <c r="BY102" i="1"/>
  <c r="BW102" i="1"/>
  <c r="BU102" i="1"/>
  <c r="BS102" i="1"/>
  <c r="BQ102" i="1"/>
  <c r="BO102" i="1"/>
  <c r="BM102" i="1"/>
  <c r="BK102" i="1"/>
  <c r="BI102" i="1"/>
  <c r="BG102" i="1"/>
  <c r="BE102" i="1"/>
  <c r="BC102" i="1"/>
  <c r="BA102" i="1"/>
  <c r="AY102" i="1"/>
  <c r="AW102" i="1"/>
  <c r="AU102" i="1"/>
  <c r="AS102" i="1"/>
  <c r="AQ102" i="1"/>
  <c r="AO102" i="1"/>
  <c r="AM102" i="1"/>
  <c r="AK102" i="1"/>
  <c r="AI102" i="1"/>
  <c r="AG102" i="1"/>
  <c r="AE102" i="1"/>
  <c r="AC102" i="1"/>
  <c r="AA102" i="1"/>
  <c r="Y102" i="1"/>
  <c r="W102" i="1"/>
  <c r="U102" i="1"/>
  <c r="S102" i="1"/>
  <c r="Q102" i="1"/>
  <c r="O102" i="1"/>
  <c r="M102" i="1"/>
  <c r="DI101" i="1"/>
  <c r="DG101" i="1"/>
  <c r="DE101" i="1"/>
  <c r="DC101" i="1"/>
  <c r="DA101" i="1"/>
  <c r="CY101" i="1"/>
  <c r="CW101" i="1"/>
  <c r="CU101" i="1"/>
  <c r="CS101" i="1"/>
  <c r="CQ101" i="1"/>
  <c r="CO101" i="1"/>
  <c r="CM101" i="1"/>
  <c r="CK101" i="1"/>
  <c r="CI101" i="1"/>
  <c r="CG101" i="1"/>
  <c r="CE101" i="1"/>
  <c r="CC101" i="1"/>
  <c r="CA101" i="1"/>
  <c r="BY101" i="1"/>
  <c r="BW101" i="1"/>
  <c r="BU101" i="1"/>
  <c r="BS101" i="1"/>
  <c r="BQ101" i="1"/>
  <c r="BO101" i="1"/>
  <c r="BM101" i="1"/>
  <c r="BK101" i="1"/>
  <c r="BI101" i="1"/>
  <c r="BG101" i="1"/>
  <c r="BE101" i="1"/>
  <c r="BC101" i="1"/>
  <c r="BA101" i="1"/>
  <c r="AY101" i="1"/>
  <c r="AW101" i="1"/>
  <c r="AU101" i="1"/>
  <c r="AS101" i="1"/>
  <c r="AQ101" i="1"/>
  <c r="AO101" i="1"/>
  <c r="AM101" i="1"/>
  <c r="AK101" i="1"/>
  <c r="AI101" i="1"/>
  <c r="AG101" i="1"/>
  <c r="AE101" i="1"/>
  <c r="AC101" i="1"/>
  <c r="AA101" i="1"/>
  <c r="Y101" i="1"/>
  <c r="W101" i="1"/>
  <c r="U101" i="1"/>
  <c r="S101" i="1"/>
  <c r="Q101" i="1"/>
  <c r="O101" i="1"/>
  <c r="N101" i="1"/>
  <c r="DJ101" i="1" s="1"/>
  <c r="M101" i="1"/>
  <c r="DJ100" i="1"/>
  <c r="DI100" i="1"/>
  <c r="DG100" i="1"/>
  <c r="DE100" i="1"/>
  <c r="DC100" i="1"/>
  <c r="DA100" i="1"/>
  <c r="CY100" i="1"/>
  <c r="CW100" i="1"/>
  <c r="CU100" i="1"/>
  <c r="CS100" i="1"/>
  <c r="CQ100" i="1"/>
  <c r="CO100" i="1"/>
  <c r="CM100" i="1"/>
  <c r="CK100" i="1"/>
  <c r="CI100" i="1"/>
  <c r="CG100" i="1"/>
  <c r="CE100" i="1"/>
  <c r="CC100" i="1"/>
  <c r="CA100" i="1"/>
  <c r="BY100" i="1"/>
  <c r="BW100" i="1"/>
  <c r="BU100" i="1"/>
  <c r="BS100" i="1"/>
  <c r="BQ100" i="1"/>
  <c r="BO100" i="1"/>
  <c r="BM100" i="1"/>
  <c r="BK100" i="1"/>
  <c r="BI100" i="1"/>
  <c r="BG100" i="1"/>
  <c r="BE100" i="1"/>
  <c r="BC100" i="1"/>
  <c r="BA100" i="1"/>
  <c r="AY100" i="1"/>
  <c r="AW100" i="1"/>
  <c r="AU100" i="1"/>
  <c r="AS100" i="1"/>
  <c r="AQ100" i="1"/>
  <c r="AO100" i="1"/>
  <c r="AM100" i="1"/>
  <c r="AK100" i="1"/>
  <c r="AI100" i="1"/>
  <c r="AG100" i="1"/>
  <c r="AE100" i="1"/>
  <c r="AC100" i="1"/>
  <c r="AA100" i="1"/>
  <c r="Y100" i="1"/>
  <c r="W100" i="1"/>
  <c r="U100" i="1"/>
  <c r="S100" i="1"/>
  <c r="Q100" i="1"/>
  <c r="O100" i="1"/>
  <c r="M100" i="1"/>
  <c r="DJ99" i="1"/>
  <c r="DI99" i="1"/>
  <c r="DG99" i="1"/>
  <c r="DE99" i="1"/>
  <c r="DC99" i="1"/>
  <c r="DA99" i="1"/>
  <c r="CY99" i="1"/>
  <c r="CW99" i="1"/>
  <c r="CU99" i="1"/>
  <c r="CS99" i="1"/>
  <c r="CQ99" i="1"/>
  <c r="CO99" i="1"/>
  <c r="CM99" i="1"/>
  <c r="CM97" i="1" s="1"/>
  <c r="CK99" i="1"/>
  <c r="CI99" i="1"/>
  <c r="CG99" i="1"/>
  <c r="CE99" i="1"/>
  <c r="CC99" i="1"/>
  <c r="CA99" i="1"/>
  <c r="BY99" i="1"/>
  <c r="BW99" i="1"/>
  <c r="BU99" i="1"/>
  <c r="BS99" i="1"/>
  <c r="BQ99" i="1"/>
  <c r="BO99" i="1"/>
  <c r="BM99" i="1"/>
  <c r="BK99" i="1"/>
  <c r="BI99" i="1"/>
  <c r="BG97" i="1"/>
  <c r="BE99" i="1"/>
  <c r="BC99" i="1"/>
  <c r="BA99" i="1"/>
  <c r="AY99" i="1"/>
  <c r="AW99" i="1"/>
  <c r="AU99" i="1"/>
  <c r="AS99" i="1"/>
  <c r="AQ99" i="1"/>
  <c r="AO99" i="1"/>
  <c r="AK99" i="1"/>
  <c r="AI99" i="1"/>
  <c r="AG99" i="1"/>
  <c r="AE99" i="1"/>
  <c r="AA99" i="1"/>
  <c r="AA97" i="1" s="1"/>
  <c r="Y99" i="1"/>
  <c r="W99" i="1"/>
  <c r="U99" i="1"/>
  <c r="S99" i="1"/>
  <c r="Q99" i="1"/>
  <c r="DI98" i="1"/>
  <c r="DG98" i="1"/>
  <c r="DE98" i="1"/>
  <c r="DC98" i="1"/>
  <c r="DA98" i="1"/>
  <c r="CY98" i="1"/>
  <c r="CW98" i="1"/>
  <c r="CU98" i="1"/>
  <c r="CS98" i="1"/>
  <c r="CQ98" i="1"/>
  <c r="CO98" i="1"/>
  <c r="CM98" i="1"/>
  <c r="CK98" i="1"/>
  <c r="CI98" i="1"/>
  <c r="CG98" i="1"/>
  <c r="CE98" i="1"/>
  <c r="CC98" i="1"/>
  <c r="CA98" i="1"/>
  <c r="BY98" i="1"/>
  <c r="BW98" i="1"/>
  <c r="BU98" i="1"/>
  <c r="BS98" i="1"/>
  <c r="BQ98" i="1"/>
  <c r="BO98" i="1"/>
  <c r="BM98" i="1"/>
  <c r="BK98" i="1"/>
  <c r="BI98" i="1"/>
  <c r="BG98" i="1"/>
  <c r="BE98" i="1"/>
  <c r="BC98" i="1"/>
  <c r="BA98" i="1"/>
  <c r="AY98" i="1"/>
  <c r="AW98" i="1"/>
  <c r="AU98" i="1"/>
  <c r="AS98" i="1"/>
  <c r="AQ98" i="1"/>
  <c r="AO98" i="1"/>
  <c r="AM98" i="1"/>
  <c r="AK98" i="1"/>
  <c r="AI98" i="1"/>
  <c r="AG98" i="1"/>
  <c r="AE98" i="1"/>
  <c r="AC98" i="1"/>
  <c r="AA98" i="1"/>
  <c r="Y98" i="1"/>
  <c r="W98" i="1"/>
  <c r="U98" i="1"/>
  <c r="S98" i="1"/>
  <c r="Q98" i="1"/>
  <c r="O98" i="1"/>
  <c r="N98" i="1"/>
  <c r="DJ98" i="1" s="1"/>
  <c r="M98" i="1"/>
  <c r="DH97" i="1"/>
  <c r="DF97" i="1"/>
  <c r="DD97" i="1"/>
  <c r="DB97" i="1"/>
  <c r="CZ97" i="1"/>
  <c r="CX97" i="1"/>
  <c r="CV97" i="1"/>
  <c r="CT97" i="1"/>
  <c r="CR97" i="1"/>
  <c r="CP97" i="1"/>
  <c r="CN97" i="1"/>
  <c r="CL97" i="1"/>
  <c r="CJ97" i="1"/>
  <c r="CH97" i="1"/>
  <c r="CF97" i="1"/>
  <c r="CD97" i="1"/>
  <c r="CB97" i="1"/>
  <c r="BZ97" i="1"/>
  <c r="BX97" i="1"/>
  <c r="BV97" i="1"/>
  <c r="BT97" i="1"/>
  <c r="BR97" i="1"/>
  <c r="BP97" i="1"/>
  <c r="BN97" i="1"/>
  <c r="BL97" i="1"/>
  <c r="BJ97" i="1"/>
  <c r="BH97" i="1"/>
  <c r="BF97" i="1"/>
  <c r="BD97" i="1"/>
  <c r="BB97" i="1"/>
  <c r="AZ97" i="1"/>
  <c r="AX97" i="1"/>
  <c r="AV97" i="1"/>
  <c r="AT97" i="1"/>
  <c r="AR97" i="1"/>
  <c r="AP97" i="1"/>
  <c r="AN97" i="1"/>
  <c r="AL97" i="1"/>
  <c r="AJ97" i="1"/>
  <c r="AH97" i="1"/>
  <c r="AF97" i="1"/>
  <c r="AD97" i="1"/>
  <c r="AB97" i="1"/>
  <c r="Z97" i="1"/>
  <c r="X97" i="1"/>
  <c r="V97" i="1"/>
  <c r="T97" i="1"/>
  <c r="R97" i="1"/>
  <c r="P97" i="1"/>
  <c r="N97" i="1"/>
  <c r="L97" i="1"/>
  <c r="DJ96" i="1"/>
  <c r="DI96" i="1"/>
  <c r="DG96" i="1"/>
  <c r="DE96" i="1"/>
  <c r="DC96" i="1"/>
  <c r="DA96" i="1"/>
  <c r="CY96" i="1"/>
  <c r="CW96" i="1"/>
  <c r="CU96" i="1"/>
  <c r="CS96" i="1"/>
  <c r="CQ96" i="1"/>
  <c r="CO96" i="1"/>
  <c r="CM96" i="1"/>
  <c r="CK96" i="1"/>
  <c r="CI96" i="1"/>
  <c r="CG96" i="1"/>
  <c r="CE96" i="1"/>
  <c r="CC96" i="1"/>
  <c r="CA96" i="1"/>
  <c r="BY96" i="1"/>
  <c r="BW96" i="1"/>
  <c r="BU96" i="1"/>
  <c r="BS96" i="1"/>
  <c r="BQ96" i="1"/>
  <c r="BO96" i="1"/>
  <c r="BM96" i="1"/>
  <c r="BK96" i="1"/>
  <c r="BI96" i="1"/>
  <c r="BG96" i="1"/>
  <c r="BE96" i="1"/>
  <c r="BC96" i="1"/>
  <c r="BA96" i="1"/>
  <c r="AY96" i="1"/>
  <c r="AW96" i="1"/>
  <c r="AU96" i="1"/>
  <c r="AS96" i="1"/>
  <c r="AQ96" i="1"/>
  <c r="AO96" i="1"/>
  <c r="AM96" i="1"/>
  <c r="AK96" i="1"/>
  <c r="AI96" i="1"/>
  <c r="AG96" i="1"/>
  <c r="AE96" i="1"/>
  <c r="AC96" i="1"/>
  <c r="AA96" i="1"/>
  <c r="Y96" i="1"/>
  <c r="W96" i="1"/>
  <c r="U96" i="1"/>
  <c r="S96" i="1"/>
  <c r="Q96" i="1"/>
  <c r="O96" i="1"/>
  <c r="M96" i="1"/>
  <c r="DI95" i="1"/>
  <c r="DG95" i="1"/>
  <c r="DE95" i="1"/>
  <c r="DC95" i="1"/>
  <c r="CY95" i="1"/>
  <c r="CU95" i="1"/>
  <c r="CS95" i="1"/>
  <c r="CK95" i="1"/>
  <c r="CI95" i="1"/>
  <c r="CG95" i="1"/>
  <c r="CE95" i="1"/>
  <c r="CC95" i="1"/>
  <c r="CA95" i="1"/>
  <c r="BY95" i="1"/>
  <c r="BW95" i="1"/>
  <c r="BU95" i="1"/>
  <c r="BS95" i="1"/>
  <c r="BQ95" i="1"/>
  <c r="BO95" i="1"/>
  <c r="BM95" i="1"/>
  <c r="BK95" i="1"/>
  <c r="BI95" i="1"/>
  <c r="BG95" i="1"/>
  <c r="BE95" i="1"/>
  <c r="BC95" i="1"/>
  <c r="BA95" i="1"/>
  <c r="AY95" i="1"/>
  <c r="AW95" i="1"/>
  <c r="AU95" i="1"/>
  <c r="AS95" i="1"/>
  <c r="AQ95" i="1"/>
  <c r="AM95" i="1"/>
  <c r="AK95" i="1"/>
  <c r="AG95" i="1"/>
  <c r="AE95" i="1"/>
  <c r="AC95" i="1"/>
  <c r="AA95" i="1"/>
  <c r="Y95" i="1"/>
  <c r="W95" i="1"/>
  <c r="U95" i="1"/>
  <c r="S95" i="1"/>
  <c r="O95" i="1"/>
  <c r="M95" i="1"/>
  <c r="DJ94" i="1"/>
  <c r="DI94" i="1"/>
  <c r="DG94" i="1"/>
  <c r="DE94" i="1"/>
  <c r="DC94" i="1"/>
  <c r="DA94" i="1"/>
  <c r="CY94" i="1"/>
  <c r="CW94" i="1"/>
  <c r="CU94" i="1"/>
  <c r="CS94" i="1"/>
  <c r="CQ94" i="1"/>
  <c r="CO94" i="1"/>
  <c r="CM94" i="1"/>
  <c r="CK94" i="1"/>
  <c r="CI94" i="1"/>
  <c r="CG94" i="1"/>
  <c r="CE94" i="1"/>
  <c r="CC94" i="1"/>
  <c r="CA94" i="1"/>
  <c r="BY94" i="1"/>
  <c r="BW94" i="1"/>
  <c r="BU94" i="1"/>
  <c r="BS94" i="1"/>
  <c r="BQ94" i="1"/>
  <c r="BO94" i="1"/>
  <c r="BM94" i="1"/>
  <c r="BK94" i="1"/>
  <c r="BI94" i="1"/>
  <c r="BG94" i="1"/>
  <c r="BE94" i="1"/>
  <c r="BC94" i="1"/>
  <c r="BA94" i="1"/>
  <c r="AY94" i="1"/>
  <c r="AW94" i="1"/>
  <c r="AU94" i="1"/>
  <c r="AS94" i="1"/>
  <c r="AQ94" i="1"/>
  <c r="AO94" i="1"/>
  <c r="AM94" i="1"/>
  <c r="AK94" i="1"/>
  <c r="AI94" i="1"/>
  <c r="AG94" i="1"/>
  <c r="AE94" i="1"/>
  <c r="AC94" i="1"/>
  <c r="AA94" i="1"/>
  <c r="Y94" i="1"/>
  <c r="W94" i="1"/>
  <c r="U94" i="1"/>
  <c r="S94" i="1"/>
  <c r="Q94" i="1"/>
  <c r="O94" i="1"/>
  <c r="M94" i="1"/>
  <c r="DJ93" i="1"/>
  <c r="DI93" i="1"/>
  <c r="DG93" i="1"/>
  <c r="DE93" i="1"/>
  <c r="DC93" i="1"/>
  <c r="DA93" i="1"/>
  <c r="CY93" i="1"/>
  <c r="CW93" i="1"/>
  <c r="CU93" i="1"/>
  <c r="CS93" i="1"/>
  <c r="CQ93" i="1"/>
  <c r="CO93" i="1"/>
  <c r="CM93" i="1"/>
  <c r="CK93" i="1"/>
  <c r="CI93" i="1"/>
  <c r="CG93" i="1"/>
  <c r="CE93" i="1"/>
  <c r="CC93" i="1"/>
  <c r="CA93" i="1"/>
  <c r="BY93" i="1"/>
  <c r="BW93" i="1"/>
  <c r="BU93" i="1"/>
  <c r="BS93" i="1"/>
  <c r="BQ93" i="1"/>
  <c r="BO93" i="1"/>
  <c r="BM93" i="1"/>
  <c r="BK93" i="1"/>
  <c r="BI93" i="1"/>
  <c r="BG93" i="1"/>
  <c r="BE93" i="1"/>
  <c r="BC93" i="1"/>
  <c r="BA93" i="1"/>
  <c r="AY93" i="1"/>
  <c r="AW93" i="1"/>
  <c r="AU93" i="1"/>
  <c r="AS93" i="1"/>
  <c r="AQ93" i="1"/>
  <c r="AO93" i="1"/>
  <c r="AM93" i="1"/>
  <c r="AK93" i="1"/>
  <c r="AI93" i="1"/>
  <c r="AG93" i="1"/>
  <c r="AE93" i="1"/>
  <c r="AC93" i="1"/>
  <c r="AA93" i="1"/>
  <c r="Y93" i="1"/>
  <c r="W93" i="1"/>
  <c r="U93" i="1"/>
  <c r="S93" i="1"/>
  <c r="Q93" i="1"/>
  <c r="O93" i="1"/>
  <c r="M93" i="1"/>
  <c r="DJ92" i="1"/>
  <c r="DI92" i="1"/>
  <c r="DG92" i="1"/>
  <c r="DE92" i="1"/>
  <c r="DC92" i="1"/>
  <c r="DA92" i="1"/>
  <c r="CY92" i="1"/>
  <c r="CW92" i="1"/>
  <c r="CU92" i="1"/>
  <c r="CS92" i="1"/>
  <c r="CQ92" i="1"/>
  <c r="CO92" i="1"/>
  <c r="CM92" i="1"/>
  <c r="CK92" i="1"/>
  <c r="CI92" i="1"/>
  <c r="CG92" i="1"/>
  <c r="CE92" i="1"/>
  <c r="CC92" i="1"/>
  <c r="CA92" i="1"/>
  <c r="BY92" i="1"/>
  <c r="BW92" i="1"/>
  <c r="BU92" i="1"/>
  <c r="BS92" i="1"/>
  <c r="BQ92" i="1"/>
  <c r="BO92" i="1"/>
  <c r="BM92" i="1"/>
  <c r="BK92" i="1"/>
  <c r="BI92" i="1"/>
  <c r="BG92" i="1"/>
  <c r="BE92" i="1"/>
  <c r="BC92" i="1"/>
  <c r="BA92" i="1"/>
  <c r="AY92" i="1"/>
  <c r="AW92" i="1"/>
  <c r="AU92" i="1"/>
  <c r="AS92" i="1"/>
  <c r="AQ92" i="1"/>
  <c r="AO92" i="1"/>
  <c r="AM92" i="1"/>
  <c r="AK92" i="1"/>
  <c r="AI92" i="1"/>
  <c r="AG92" i="1"/>
  <c r="AE92" i="1"/>
  <c r="AC92" i="1"/>
  <c r="AA92" i="1"/>
  <c r="Y92" i="1"/>
  <c r="W92" i="1"/>
  <c r="U92" i="1"/>
  <c r="S92" i="1"/>
  <c r="Q92" i="1"/>
  <c r="O92" i="1"/>
  <c r="M92" i="1"/>
  <c r="DI91" i="1"/>
  <c r="DG91" i="1"/>
  <c r="DE91" i="1"/>
  <c r="DC91" i="1"/>
  <c r="DA91" i="1"/>
  <c r="CY91" i="1"/>
  <c r="CW91" i="1"/>
  <c r="CU91" i="1"/>
  <c r="CS91" i="1"/>
  <c r="CQ91" i="1"/>
  <c r="CO91" i="1"/>
  <c r="CM91" i="1"/>
  <c r="CK91" i="1"/>
  <c r="CI91" i="1"/>
  <c r="CG91" i="1"/>
  <c r="CE91" i="1"/>
  <c r="CC91" i="1"/>
  <c r="CA91" i="1"/>
  <c r="BY91" i="1"/>
  <c r="BW91" i="1"/>
  <c r="BU91" i="1"/>
  <c r="BS91" i="1"/>
  <c r="BQ91" i="1"/>
  <c r="BO91" i="1"/>
  <c r="BM91" i="1"/>
  <c r="BK91" i="1"/>
  <c r="BI91" i="1"/>
  <c r="BG91" i="1"/>
  <c r="BF91" i="1"/>
  <c r="DJ91" i="1" s="1"/>
  <c r="BE91" i="1"/>
  <c r="BC91" i="1"/>
  <c r="BA91" i="1"/>
  <c r="AY91" i="1"/>
  <c r="AW91" i="1"/>
  <c r="AU91" i="1"/>
  <c r="AS91" i="1"/>
  <c r="AQ91" i="1"/>
  <c r="AO91" i="1"/>
  <c r="AM91" i="1"/>
  <c r="AK91" i="1"/>
  <c r="AI91" i="1"/>
  <c r="AG91" i="1"/>
  <c r="AE91" i="1"/>
  <c r="AC91" i="1"/>
  <c r="AA91" i="1"/>
  <c r="Y91" i="1"/>
  <c r="W91" i="1"/>
  <c r="U91" i="1"/>
  <c r="S91" i="1"/>
  <c r="Q91" i="1"/>
  <c r="O91" i="1"/>
  <c r="M91" i="1"/>
  <c r="DJ90" i="1"/>
  <c r="DI90" i="1"/>
  <c r="DG90" i="1"/>
  <c r="DE90" i="1"/>
  <c r="DC90" i="1"/>
  <c r="DA90" i="1"/>
  <c r="CY90" i="1"/>
  <c r="CW90" i="1"/>
  <c r="CU90" i="1"/>
  <c r="CS90" i="1"/>
  <c r="CQ90" i="1"/>
  <c r="CO90" i="1"/>
  <c r="CM90" i="1"/>
  <c r="CK90" i="1"/>
  <c r="CI90" i="1"/>
  <c r="CG90" i="1"/>
  <c r="CE90" i="1"/>
  <c r="CC90" i="1"/>
  <c r="CA90" i="1"/>
  <c r="BY90" i="1"/>
  <c r="BW90" i="1"/>
  <c r="BU90" i="1"/>
  <c r="BS90" i="1"/>
  <c r="BQ90" i="1"/>
  <c r="BO90" i="1"/>
  <c r="BM90" i="1"/>
  <c r="BK90" i="1"/>
  <c r="BI90" i="1"/>
  <c r="BG90" i="1"/>
  <c r="BE90" i="1"/>
  <c r="BC90" i="1"/>
  <c r="BA90" i="1"/>
  <c r="AY90" i="1"/>
  <c r="AW90" i="1"/>
  <c r="AU90" i="1"/>
  <c r="AS90" i="1"/>
  <c r="AQ90" i="1"/>
  <c r="AO90" i="1"/>
  <c r="AM90" i="1"/>
  <c r="AK90" i="1"/>
  <c r="AI90" i="1"/>
  <c r="AG90" i="1"/>
  <c r="AE90" i="1"/>
  <c r="AC90" i="1"/>
  <c r="AA90" i="1"/>
  <c r="Y90" i="1"/>
  <c r="W90" i="1"/>
  <c r="U90" i="1"/>
  <c r="S90" i="1"/>
  <c r="Q90" i="1"/>
  <c r="O90" i="1"/>
  <c r="M90" i="1"/>
  <c r="DJ89" i="1"/>
  <c r="DI89" i="1"/>
  <c r="DG89" i="1"/>
  <c r="DE89" i="1"/>
  <c r="DC89" i="1"/>
  <c r="DA89" i="1"/>
  <c r="CY89" i="1"/>
  <c r="CW89" i="1"/>
  <c r="CU89" i="1"/>
  <c r="CS89" i="1"/>
  <c r="CQ89" i="1"/>
  <c r="CO89" i="1"/>
  <c r="CM89" i="1"/>
  <c r="CK89" i="1"/>
  <c r="CI89" i="1"/>
  <c r="CG89" i="1"/>
  <c r="CE89" i="1"/>
  <c r="CC89" i="1"/>
  <c r="CA89" i="1"/>
  <c r="BY89" i="1"/>
  <c r="BW89" i="1"/>
  <c r="BU89" i="1"/>
  <c r="BS89" i="1"/>
  <c r="BQ89" i="1"/>
  <c r="BO89" i="1"/>
  <c r="BM89" i="1"/>
  <c r="BK89" i="1"/>
  <c r="BI89" i="1"/>
  <c r="BG89" i="1"/>
  <c r="BE89" i="1"/>
  <c r="BC89" i="1"/>
  <c r="BA89" i="1"/>
  <c r="AY89" i="1"/>
  <c r="AW89" i="1"/>
  <c r="AU89" i="1"/>
  <c r="AS89" i="1"/>
  <c r="AQ89" i="1"/>
  <c r="AO89" i="1"/>
  <c r="AM89" i="1"/>
  <c r="AK89" i="1"/>
  <c r="AI89" i="1"/>
  <c r="AG89" i="1"/>
  <c r="AE89" i="1"/>
  <c r="AC89" i="1"/>
  <c r="AA89" i="1"/>
  <c r="Y89" i="1"/>
  <c r="W89" i="1"/>
  <c r="U89" i="1"/>
  <c r="S89" i="1"/>
  <c r="Q89" i="1"/>
  <c r="O89" i="1"/>
  <c r="M89" i="1"/>
  <c r="DJ88" i="1"/>
  <c r="DI88" i="1"/>
  <c r="DG88" i="1"/>
  <c r="DE88" i="1"/>
  <c r="DC88" i="1"/>
  <c r="DA88" i="1"/>
  <c r="CY88" i="1"/>
  <c r="CW88" i="1"/>
  <c r="CU88" i="1"/>
  <c r="CS88" i="1"/>
  <c r="CQ88" i="1"/>
  <c r="CO88" i="1"/>
  <c r="CM88" i="1"/>
  <c r="CK88" i="1"/>
  <c r="CI88" i="1"/>
  <c r="CG88" i="1"/>
  <c r="CE88" i="1"/>
  <c r="CC88" i="1"/>
  <c r="CA88" i="1"/>
  <c r="BY88" i="1"/>
  <c r="BW88" i="1"/>
  <c r="BU88" i="1"/>
  <c r="BS88" i="1"/>
  <c r="BQ88" i="1"/>
  <c r="BO88" i="1"/>
  <c r="BM88" i="1"/>
  <c r="BK88" i="1"/>
  <c r="BI88" i="1"/>
  <c r="BG88" i="1"/>
  <c r="BE88" i="1"/>
  <c r="BC88" i="1"/>
  <c r="BA88" i="1"/>
  <c r="AY88" i="1"/>
  <c r="AW88" i="1"/>
  <c r="AU88" i="1"/>
  <c r="AS88" i="1"/>
  <c r="AQ88" i="1"/>
  <c r="AO88" i="1"/>
  <c r="AM88" i="1"/>
  <c r="AK88" i="1"/>
  <c r="AI88" i="1"/>
  <c r="AG88" i="1"/>
  <c r="AE88" i="1"/>
  <c r="AC88" i="1"/>
  <c r="AA88" i="1"/>
  <c r="Y88" i="1"/>
  <c r="W88" i="1"/>
  <c r="U88" i="1"/>
  <c r="S88" i="1"/>
  <c r="Q88" i="1"/>
  <c r="O88" i="1"/>
  <c r="M88" i="1"/>
  <c r="DJ87" i="1"/>
  <c r="DI87" i="1"/>
  <c r="DG87" i="1"/>
  <c r="DE87" i="1"/>
  <c r="DC87" i="1"/>
  <c r="DA87" i="1"/>
  <c r="CY87" i="1"/>
  <c r="CW87" i="1"/>
  <c r="CU87" i="1"/>
  <c r="CS87" i="1"/>
  <c r="CQ87" i="1"/>
  <c r="CO87" i="1"/>
  <c r="CM87" i="1"/>
  <c r="CK87" i="1"/>
  <c r="CI87" i="1"/>
  <c r="CG87" i="1"/>
  <c r="CE87" i="1"/>
  <c r="CC87" i="1"/>
  <c r="CA87" i="1"/>
  <c r="BY87" i="1"/>
  <c r="BW87" i="1"/>
  <c r="BU87" i="1"/>
  <c r="BS87" i="1"/>
  <c r="BQ87" i="1"/>
  <c r="BO87" i="1"/>
  <c r="BM87" i="1"/>
  <c r="BK87" i="1"/>
  <c r="BI87" i="1"/>
  <c r="BG87" i="1"/>
  <c r="BE87" i="1"/>
  <c r="BC87" i="1"/>
  <c r="BA87" i="1"/>
  <c r="AY87" i="1"/>
  <c r="AW87" i="1"/>
  <c r="AU87" i="1"/>
  <c r="AS87" i="1"/>
  <c r="AQ87" i="1"/>
  <c r="AO87" i="1"/>
  <c r="AM87" i="1"/>
  <c r="AK87" i="1"/>
  <c r="AI87" i="1"/>
  <c r="AG87" i="1"/>
  <c r="AE87" i="1"/>
  <c r="AC87" i="1"/>
  <c r="AA87" i="1"/>
  <c r="Y87" i="1"/>
  <c r="W87" i="1"/>
  <c r="U87" i="1"/>
  <c r="S87" i="1"/>
  <c r="Q87" i="1"/>
  <c r="O87" i="1"/>
  <c r="M87" i="1"/>
  <c r="DJ86" i="1"/>
  <c r="DI86" i="1"/>
  <c r="DG86" i="1"/>
  <c r="DE86" i="1"/>
  <c r="DC86" i="1"/>
  <c r="DA86" i="1"/>
  <c r="CY86" i="1"/>
  <c r="CW86" i="1"/>
  <c r="CU86" i="1"/>
  <c r="CS86" i="1"/>
  <c r="CQ86" i="1"/>
  <c r="CO86" i="1"/>
  <c r="CM86" i="1"/>
  <c r="CK86" i="1"/>
  <c r="CI86" i="1"/>
  <c r="CG86" i="1"/>
  <c r="CE86" i="1"/>
  <c r="CC86" i="1"/>
  <c r="CA86" i="1"/>
  <c r="BY86" i="1"/>
  <c r="BW86" i="1"/>
  <c r="BU86" i="1"/>
  <c r="BS86" i="1"/>
  <c r="BQ86" i="1"/>
  <c r="BO86" i="1"/>
  <c r="BM86" i="1"/>
  <c r="BK86" i="1"/>
  <c r="BI86" i="1"/>
  <c r="BG86" i="1"/>
  <c r="BE86" i="1"/>
  <c r="BC86" i="1"/>
  <c r="BA86" i="1"/>
  <c r="AY86" i="1"/>
  <c r="AW86" i="1"/>
  <c r="AU86" i="1"/>
  <c r="AS86" i="1"/>
  <c r="AQ86" i="1"/>
  <c r="AO86" i="1"/>
  <c r="AM86" i="1"/>
  <c r="AK86" i="1"/>
  <c r="AI86" i="1"/>
  <c r="AG86" i="1"/>
  <c r="AE86" i="1"/>
  <c r="AC86" i="1"/>
  <c r="AA86" i="1"/>
  <c r="Y86" i="1"/>
  <c r="W86" i="1"/>
  <c r="U86" i="1"/>
  <c r="S86" i="1"/>
  <c r="Q86" i="1"/>
  <c r="O86" i="1"/>
  <c r="M86" i="1"/>
  <c r="DJ85" i="1"/>
  <c r="DI85" i="1"/>
  <c r="DG85" i="1"/>
  <c r="DE85" i="1"/>
  <c r="DC85" i="1"/>
  <c r="DA85" i="1"/>
  <c r="CY85" i="1"/>
  <c r="CW85" i="1"/>
  <c r="CU85" i="1"/>
  <c r="CS85" i="1"/>
  <c r="CQ85" i="1"/>
  <c r="CO85" i="1"/>
  <c r="CM85" i="1"/>
  <c r="CK85" i="1"/>
  <c r="CI85" i="1"/>
  <c r="CG85" i="1"/>
  <c r="CE85" i="1"/>
  <c r="CC85" i="1"/>
  <c r="CA85" i="1"/>
  <c r="BY85" i="1"/>
  <c r="BW85" i="1"/>
  <c r="BU85" i="1"/>
  <c r="BS85" i="1"/>
  <c r="BQ85" i="1"/>
  <c r="BO85" i="1"/>
  <c r="BM85" i="1"/>
  <c r="BK85" i="1"/>
  <c r="BI85" i="1"/>
  <c r="BG85" i="1"/>
  <c r="BE85" i="1"/>
  <c r="BC85" i="1"/>
  <c r="BA85" i="1"/>
  <c r="AY85" i="1"/>
  <c r="AW85" i="1"/>
  <c r="AU85" i="1"/>
  <c r="AS85" i="1"/>
  <c r="AQ85" i="1"/>
  <c r="AO85" i="1"/>
  <c r="AM85" i="1"/>
  <c r="AK85" i="1"/>
  <c r="AI85" i="1"/>
  <c r="AG85" i="1"/>
  <c r="AE85" i="1"/>
  <c r="AC85" i="1"/>
  <c r="AA85" i="1"/>
  <c r="Y85" i="1"/>
  <c r="W85" i="1"/>
  <c r="U85" i="1"/>
  <c r="S85" i="1"/>
  <c r="Q85" i="1"/>
  <c r="O85" i="1"/>
  <c r="M85" i="1"/>
  <c r="DJ84" i="1"/>
  <c r="DI84" i="1"/>
  <c r="DG84" i="1"/>
  <c r="DE84" i="1"/>
  <c r="DC84" i="1"/>
  <c r="DA84" i="1"/>
  <c r="CY84" i="1"/>
  <c r="CW84" i="1"/>
  <c r="CU84" i="1"/>
  <c r="CS84" i="1"/>
  <c r="CQ84" i="1"/>
  <c r="CO84" i="1"/>
  <c r="CM84" i="1"/>
  <c r="CK84" i="1"/>
  <c r="CI84" i="1"/>
  <c r="CG84" i="1"/>
  <c r="CE84" i="1"/>
  <c r="CC84" i="1"/>
  <c r="CA84" i="1"/>
  <c r="BY84" i="1"/>
  <c r="BW84" i="1"/>
  <c r="BU84" i="1"/>
  <c r="BS84" i="1"/>
  <c r="BQ84" i="1"/>
  <c r="BO84" i="1"/>
  <c r="BM84" i="1"/>
  <c r="BK84" i="1"/>
  <c r="BI84" i="1"/>
  <c r="BG84" i="1"/>
  <c r="BE84" i="1"/>
  <c r="BC84" i="1"/>
  <c r="BA84" i="1"/>
  <c r="AY84" i="1"/>
  <c r="AW84" i="1"/>
  <c r="AU84" i="1"/>
  <c r="AS84" i="1"/>
  <c r="AQ84" i="1"/>
  <c r="AO84" i="1"/>
  <c r="AM84" i="1"/>
  <c r="AK84" i="1"/>
  <c r="AI84" i="1"/>
  <c r="AG84" i="1"/>
  <c r="AE84" i="1"/>
  <c r="AC84" i="1"/>
  <c r="AA84" i="1"/>
  <c r="Y84" i="1"/>
  <c r="W84" i="1"/>
  <c r="U84" i="1"/>
  <c r="S84" i="1"/>
  <c r="Q84" i="1"/>
  <c r="O84" i="1"/>
  <c r="M84" i="1"/>
  <c r="DJ83" i="1"/>
  <c r="DI83" i="1"/>
  <c r="DG83" i="1"/>
  <c r="DG82" i="1" s="1"/>
  <c r="DE83" i="1"/>
  <c r="DC83" i="1"/>
  <c r="DA83" i="1"/>
  <c r="CY83" i="1"/>
  <c r="CY82" i="1" s="1"/>
  <c r="CW83" i="1"/>
  <c r="CU83" i="1"/>
  <c r="CS83" i="1"/>
  <c r="CQ83" i="1"/>
  <c r="CQ82" i="1" s="1"/>
  <c r="CO83" i="1"/>
  <c r="CO82" i="1" s="1"/>
  <c r="CM83" i="1"/>
  <c r="CK83" i="1"/>
  <c r="CI83" i="1"/>
  <c r="CI82" i="1" s="1"/>
  <c r="CG83" i="1"/>
  <c r="CE83" i="1"/>
  <c r="CC83" i="1"/>
  <c r="CA83" i="1"/>
  <c r="CA82" i="1" s="1"/>
  <c r="BY83" i="1"/>
  <c r="BW83" i="1"/>
  <c r="BU83" i="1"/>
  <c r="BS83" i="1"/>
  <c r="BS82" i="1" s="1"/>
  <c r="BQ83" i="1"/>
  <c r="BO83" i="1"/>
  <c r="BM83" i="1"/>
  <c r="BK83" i="1"/>
  <c r="BK82" i="1" s="1"/>
  <c r="BI83" i="1"/>
  <c r="BI82" i="1" s="1"/>
  <c r="BG83" i="1"/>
  <c r="BE83" i="1"/>
  <c r="BC83" i="1"/>
  <c r="BC82" i="1" s="1"/>
  <c r="BA83" i="1"/>
  <c r="AY83" i="1"/>
  <c r="AW83" i="1"/>
  <c r="AU83" i="1"/>
  <c r="AU82" i="1" s="1"/>
  <c r="AS83" i="1"/>
  <c r="AQ83" i="1"/>
  <c r="AO83" i="1"/>
  <c r="AM83" i="1"/>
  <c r="AM82" i="1" s="1"/>
  <c r="AK83" i="1"/>
  <c r="AI83" i="1"/>
  <c r="AG83" i="1"/>
  <c r="AE83" i="1"/>
  <c r="AE82" i="1" s="1"/>
  <c r="AC83" i="1"/>
  <c r="AC82" i="1" s="1"/>
  <c r="AA83" i="1"/>
  <c r="Y83" i="1"/>
  <c r="W83" i="1"/>
  <c r="W82" i="1" s="1"/>
  <c r="U83" i="1"/>
  <c r="S83" i="1"/>
  <c r="Q83" i="1"/>
  <c r="O83" i="1"/>
  <c r="O82" i="1" s="1"/>
  <c r="M83" i="1"/>
  <c r="DH82" i="1"/>
  <c r="DF82" i="1"/>
  <c r="DD82" i="1"/>
  <c r="DB82" i="1"/>
  <c r="CZ82" i="1"/>
  <c r="CX82" i="1"/>
  <c r="CV82" i="1"/>
  <c r="CT82" i="1"/>
  <c r="CR82" i="1"/>
  <c r="CP82" i="1"/>
  <c r="CN82" i="1"/>
  <c r="CL82" i="1"/>
  <c r="CJ82" i="1"/>
  <c r="CH82" i="1"/>
  <c r="CF82" i="1"/>
  <c r="CD82" i="1"/>
  <c r="CB82" i="1"/>
  <c r="BZ82" i="1"/>
  <c r="BX82" i="1"/>
  <c r="BV82" i="1"/>
  <c r="BT82" i="1"/>
  <c r="BR82" i="1"/>
  <c r="BP82" i="1"/>
  <c r="BN82" i="1"/>
  <c r="BL82" i="1"/>
  <c r="BJ82" i="1"/>
  <c r="BH82" i="1"/>
  <c r="BF82" i="1"/>
  <c r="BD82" i="1"/>
  <c r="BB82" i="1"/>
  <c r="AZ82" i="1"/>
  <c r="AX82" i="1"/>
  <c r="AV82" i="1"/>
  <c r="AT82" i="1"/>
  <c r="AR82" i="1"/>
  <c r="AP82" i="1"/>
  <c r="AN82" i="1"/>
  <c r="AL82" i="1"/>
  <c r="AJ82" i="1"/>
  <c r="AH82" i="1"/>
  <c r="AF82" i="1"/>
  <c r="AD82" i="1"/>
  <c r="AB82" i="1"/>
  <c r="Z82" i="1"/>
  <c r="X82" i="1"/>
  <c r="V82" i="1"/>
  <c r="T82" i="1"/>
  <c r="R82" i="1"/>
  <c r="P82" i="1"/>
  <c r="N82" i="1"/>
  <c r="L82" i="1"/>
  <c r="DJ81" i="1"/>
  <c r="DI81" i="1"/>
  <c r="DG81" i="1"/>
  <c r="DE81" i="1"/>
  <c r="DC81" i="1"/>
  <c r="DA81" i="1"/>
  <c r="CY81" i="1"/>
  <c r="CW81" i="1"/>
  <c r="CU81" i="1"/>
  <c r="CS81" i="1"/>
  <c r="CQ81" i="1"/>
  <c r="CO81" i="1"/>
  <c r="CM81" i="1"/>
  <c r="CK81" i="1"/>
  <c r="CI81" i="1"/>
  <c r="CG81" i="1"/>
  <c r="CE81" i="1"/>
  <c r="CC81" i="1"/>
  <c r="CA81" i="1"/>
  <c r="BY81" i="1"/>
  <c r="BW81" i="1"/>
  <c r="BU81" i="1"/>
  <c r="BS81" i="1"/>
  <c r="BQ81" i="1"/>
  <c r="BO81" i="1"/>
  <c r="BM81" i="1"/>
  <c r="BK81" i="1"/>
  <c r="BI81" i="1"/>
  <c r="BG81" i="1"/>
  <c r="BE81" i="1"/>
  <c r="BC81" i="1"/>
  <c r="BA81" i="1"/>
  <c r="AY81" i="1"/>
  <c r="AW81" i="1"/>
  <c r="AU81" i="1"/>
  <c r="AS81" i="1"/>
  <c r="AQ81" i="1"/>
  <c r="AO81" i="1"/>
  <c r="AM81" i="1"/>
  <c r="AK81" i="1"/>
  <c r="AI81" i="1"/>
  <c r="AG81" i="1"/>
  <c r="AE81" i="1"/>
  <c r="AC81" i="1"/>
  <c r="AA81" i="1"/>
  <c r="Y81" i="1"/>
  <c r="W81" i="1"/>
  <c r="U81" i="1"/>
  <c r="S81" i="1"/>
  <c r="Q81" i="1"/>
  <c r="O81" i="1"/>
  <c r="M81" i="1"/>
  <c r="DJ80" i="1"/>
  <c r="DI80" i="1"/>
  <c r="DG80" i="1"/>
  <c r="DE80" i="1"/>
  <c r="DC80" i="1"/>
  <c r="DA80" i="1"/>
  <c r="CY80" i="1"/>
  <c r="CW80" i="1"/>
  <c r="CU80" i="1"/>
  <c r="CS80" i="1"/>
  <c r="CQ80" i="1"/>
  <c r="CO80" i="1"/>
  <c r="CM80" i="1"/>
  <c r="CK80" i="1"/>
  <c r="CI80" i="1"/>
  <c r="CG80" i="1"/>
  <c r="CE80" i="1"/>
  <c r="CC80" i="1"/>
  <c r="CA80" i="1"/>
  <c r="BY80" i="1"/>
  <c r="BW80" i="1"/>
  <c r="BU80" i="1"/>
  <c r="BS80" i="1"/>
  <c r="BQ80" i="1"/>
  <c r="BO80" i="1"/>
  <c r="BM80" i="1"/>
  <c r="BK80" i="1"/>
  <c r="BI80" i="1"/>
  <c r="BG80" i="1"/>
  <c r="BE80" i="1"/>
  <c r="BC80" i="1"/>
  <c r="BA80" i="1"/>
  <c r="AY80" i="1"/>
  <c r="AW80" i="1"/>
  <c r="AU80" i="1"/>
  <c r="AS80" i="1"/>
  <c r="AQ80" i="1"/>
  <c r="AO80" i="1"/>
  <c r="AM80" i="1"/>
  <c r="AK80" i="1"/>
  <c r="AI80" i="1"/>
  <c r="AG80" i="1"/>
  <c r="AE80" i="1"/>
  <c r="AC80" i="1"/>
  <c r="AA80" i="1"/>
  <c r="Y80" i="1"/>
  <c r="W80" i="1"/>
  <c r="U80" i="1"/>
  <c r="S80" i="1"/>
  <c r="Q80" i="1"/>
  <c r="O80" i="1"/>
  <c r="M80" i="1"/>
  <c r="DJ79" i="1"/>
  <c r="DI79" i="1"/>
  <c r="DG79" i="1"/>
  <c r="DE79" i="1"/>
  <c r="DC79" i="1"/>
  <c r="DA79" i="1"/>
  <c r="CY79" i="1"/>
  <c r="CW79" i="1"/>
  <c r="CU79" i="1"/>
  <c r="CS79" i="1"/>
  <c r="CQ79" i="1"/>
  <c r="CO79" i="1"/>
  <c r="CM79" i="1"/>
  <c r="CK79" i="1"/>
  <c r="CI79" i="1"/>
  <c r="CG79" i="1"/>
  <c r="CE79" i="1"/>
  <c r="CC79" i="1"/>
  <c r="CA79" i="1"/>
  <c r="BY79" i="1"/>
  <c r="BW79" i="1"/>
  <c r="BU79" i="1"/>
  <c r="BS79" i="1"/>
  <c r="BQ79" i="1"/>
  <c r="BO79" i="1"/>
  <c r="BM79" i="1"/>
  <c r="BK79" i="1"/>
  <c r="BI79" i="1"/>
  <c r="BG79" i="1"/>
  <c r="BE79" i="1"/>
  <c r="BC79" i="1"/>
  <c r="BA79" i="1"/>
  <c r="AY79" i="1"/>
  <c r="AW79" i="1"/>
  <c r="AU79" i="1"/>
  <c r="AS79" i="1"/>
  <c r="AQ79" i="1"/>
  <c r="AO79" i="1"/>
  <c r="AM79" i="1"/>
  <c r="AK79" i="1"/>
  <c r="AI79" i="1"/>
  <c r="AG79" i="1"/>
  <c r="AE79" i="1"/>
  <c r="AC79" i="1"/>
  <c r="AA79" i="1"/>
  <c r="Y79" i="1"/>
  <c r="W79" i="1"/>
  <c r="U79" i="1"/>
  <c r="S79" i="1"/>
  <c r="Q79" i="1"/>
  <c r="O79" i="1"/>
  <c r="M79" i="1"/>
  <c r="DJ78" i="1"/>
  <c r="DI78" i="1"/>
  <c r="DI77" i="1" s="1"/>
  <c r="DG78" i="1"/>
  <c r="DE78" i="1"/>
  <c r="DE77" i="1" s="1"/>
  <c r="DC78" i="1"/>
  <c r="DA78" i="1"/>
  <c r="DA77" i="1" s="1"/>
  <c r="CY78" i="1"/>
  <c r="CW78" i="1"/>
  <c r="CW77" i="1" s="1"/>
  <c r="CU78" i="1"/>
  <c r="CU77" i="1" s="1"/>
  <c r="CS78" i="1"/>
  <c r="CS77" i="1" s="1"/>
  <c r="CQ78" i="1"/>
  <c r="CO78" i="1"/>
  <c r="CO77" i="1" s="1"/>
  <c r="CM78" i="1"/>
  <c r="CK78" i="1"/>
  <c r="CK77" i="1" s="1"/>
  <c r="CI78" i="1"/>
  <c r="CG78" i="1"/>
  <c r="CG77" i="1" s="1"/>
  <c r="CE78" i="1"/>
  <c r="CC78" i="1"/>
  <c r="CC77" i="1" s="1"/>
  <c r="CA78" i="1"/>
  <c r="BY78" i="1"/>
  <c r="BY77" i="1" s="1"/>
  <c r="BW78" i="1"/>
  <c r="BU78" i="1"/>
  <c r="BU77" i="1" s="1"/>
  <c r="BS78" i="1"/>
  <c r="BQ78" i="1"/>
  <c r="BQ77" i="1" s="1"/>
  <c r="BO78" i="1"/>
  <c r="BM78" i="1"/>
  <c r="BM77" i="1" s="1"/>
  <c r="BK78" i="1"/>
  <c r="BK77" i="1" s="1"/>
  <c r="BI78" i="1"/>
  <c r="BI77" i="1" s="1"/>
  <c r="BG78" i="1"/>
  <c r="BE78" i="1"/>
  <c r="BE77" i="1" s="1"/>
  <c r="BC78" i="1"/>
  <c r="BA78" i="1"/>
  <c r="BA77" i="1" s="1"/>
  <c r="AY78" i="1"/>
  <c r="AW78" i="1"/>
  <c r="AW77" i="1" s="1"/>
  <c r="AU78" i="1"/>
  <c r="AS78" i="1"/>
  <c r="AS77" i="1" s="1"/>
  <c r="AQ78" i="1"/>
  <c r="AO78" i="1"/>
  <c r="AO77" i="1" s="1"/>
  <c r="AM78" i="1"/>
  <c r="AK78" i="1"/>
  <c r="AK77" i="1" s="1"/>
  <c r="AI78" i="1"/>
  <c r="AI77" i="1" s="1"/>
  <c r="AG78" i="1"/>
  <c r="AG77" i="1" s="1"/>
  <c r="AE78" i="1"/>
  <c r="AC78" i="1"/>
  <c r="AC77" i="1" s="1"/>
  <c r="AA78" i="1"/>
  <c r="Y78" i="1"/>
  <c r="Y77" i="1" s="1"/>
  <c r="W78" i="1"/>
  <c r="U78" i="1"/>
  <c r="U77" i="1" s="1"/>
  <c r="S78" i="1"/>
  <c r="Q78" i="1"/>
  <c r="Q77" i="1" s="1"/>
  <c r="O78" i="1"/>
  <c r="M78" i="1"/>
  <c r="DH77" i="1"/>
  <c r="DF77" i="1"/>
  <c r="DD77" i="1"/>
  <c r="DB77" i="1"/>
  <c r="CZ77" i="1"/>
  <c r="CX77" i="1"/>
  <c r="CV77" i="1"/>
  <c r="CT77" i="1"/>
  <c r="CR77" i="1"/>
  <c r="CP77" i="1"/>
  <c r="CN77" i="1"/>
  <c r="CL77" i="1"/>
  <c r="CJ77" i="1"/>
  <c r="CH77" i="1"/>
  <c r="CF77" i="1"/>
  <c r="CD77" i="1"/>
  <c r="CB77" i="1"/>
  <c r="BZ77" i="1"/>
  <c r="BX77" i="1"/>
  <c r="BV77" i="1"/>
  <c r="BT77" i="1"/>
  <c r="BR77" i="1"/>
  <c r="BP77" i="1"/>
  <c r="BN77" i="1"/>
  <c r="BL77" i="1"/>
  <c r="BJ77" i="1"/>
  <c r="BH77" i="1"/>
  <c r="BF77" i="1"/>
  <c r="BD77" i="1"/>
  <c r="BB77" i="1"/>
  <c r="AZ77" i="1"/>
  <c r="AX77" i="1"/>
  <c r="AV77" i="1"/>
  <c r="AT77" i="1"/>
  <c r="AR77" i="1"/>
  <c r="AP77" i="1"/>
  <c r="AN77" i="1"/>
  <c r="AL77" i="1"/>
  <c r="AJ77" i="1"/>
  <c r="AH77" i="1"/>
  <c r="AF77" i="1"/>
  <c r="AE77" i="1"/>
  <c r="AD77" i="1"/>
  <c r="AB77" i="1"/>
  <c r="Z77" i="1"/>
  <c r="X77" i="1"/>
  <c r="V77" i="1"/>
  <c r="T77" i="1"/>
  <c r="R77" i="1"/>
  <c r="P77" i="1"/>
  <c r="N77" i="1"/>
  <c r="L77" i="1"/>
  <c r="DJ76" i="1"/>
  <c r="DI76" i="1"/>
  <c r="DG76" i="1"/>
  <c r="DE76" i="1"/>
  <c r="DC76" i="1"/>
  <c r="DA76" i="1"/>
  <c r="CY76" i="1"/>
  <c r="CW76" i="1"/>
  <c r="CU76" i="1"/>
  <c r="CS76" i="1"/>
  <c r="CQ76" i="1"/>
  <c r="CO76" i="1"/>
  <c r="CM76" i="1"/>
  <c r="CK76" i="1"/>
  <c r="CI76" i="1"/>
  <c r="CG76" i="1"/>
  <c r="CE76" i="1"/>
  <c r="CC76" i="1"/>
  <c r="CA76" i="1"/>
  <c r="BY76" i="1"/>
  <c r="BW76" i="1"/>
  <c r="BU76" i="1"/>
  <c r="BS76" i="1"/>
  <c r="BQ76" i="1"/>
  <c r="BO76" i="1"/>
  <c r="BM76" i="1"/>
  <c r="BK76" i="1"/>
  <c r="BI76" i="1"/>
  <c r="BG76" i="1"/>
  <c r="BE76" i="1"/>
  <c r="BC76" i="1"/>
  <c r="BA76" i="1"/>
  <c r="AY76" i="1"/>
  <c r="AW76" i="1"/>
  <c r="AU76" i="1"/>
  <c r="AS76" i="1"/>
  <c r="AQ76" i="1"/>
  <c r="AO76" i="1"/>
  <c r="AM76" i="1"/>
  <c r="AK76" i="1"/>
  <c r="AI76" i="1"/>
  <c r="AG76" i="1"/>
  <c r="AE76" i="1"/>
  <c r="AC76" i="1"/>
  <c r="AA76" i="1"/>
  <c r="Y76" i="1"/>
  <c r="W76" i="1"/>
  <c r="U76" i="1"/>
  <c r="S76" i="1"/>
  <c r="Q76" i="1"/>
  <c r="O76" i="1"/>
  <c r="M76" i="1"/>
  <c r="DJ75" i="1"/>
  <c r="DI75" i="1"/>
  <c r="DG75" i="1"/>
  <c r="DE75" i="1"/>
  <c r="DC75" i="1"/>
  <c r="DA75" i="1"/>
  <c r="CY75" i="1"/>
  <c r="CW75" i="1"/>
  <c r="CU75" i="1"/>
  <c r="CS75" i="1"/>
  <c r="CQ75" i="1"/>
  <c r="CO75" i="1"/>
  <c r="CM75" i="1"/>
  <c r="CK75" i="1"/>
  <c r="CI75" i="1"/>
  <c r="CG75" i="1"/>
  <c r="CE75" i="1"/>
  <c r="CC75" i="1"/>
  <c r="CA75" i="1"/>
  <c r="BY75" i="1"/>
  <c r="BW75" i="1"/>
  <c r="BU75" i="1"/>
  <c r="BS75" i="1"/>
  <c r="BQ75" i="1"/>
  <c r="BO75" i="1"/>
  <c r="BM75" i="1"/>
  <c r="BK75" i="1"/>
  <c r="BI75" i="1"/>
  <c r="BG75" i="1"/>
  <c r="BE75" i="1"/>
  <c r="BC75" i="1"/>
  <c r="BA75" i="1"/>
  <c r="AY75" i="1"/>
  <c r="AW75" i="1"/>
  <c r="AU75" i="1"/>
  <c r="AS75" i="1"/>
  <c r="AQ75" i="1"/>
  <c r="AO75" i="1"/>
  <c r="AM75" i="1"/>
  <c r="AK75" i="1"/>
  <c r="AI75" i="1"/>
  <c r="AG75" i="1"/>
  <c r="AE75" i="1"/>
  <c r="AC75" i="1"/>
  <c r="AA75" i="1"/>
  <c r="Y75" i="1"/>
  <c r="W75" i="1"/>
  <c r="U75" i="1"/>
  <c r="S75" i="1"/>
  <c r="Q75" i="1"/>
  <c r="O75" i="1"/>
  <c r="M75" i="1"/>
  <c r="DJ74" i="1"/>
  <c r="DI74" i="1"/>
  <c r="DG74" i="1"/>
  <c r="DE74" i="1"/>
  <c r="DC74" i="1"/>
  <c r="DA74" i="1"/>
  <c r="CY74" i="1"/>
  <c r="CW74" i="1"/>
  <c r="CU74" i="1"/>
  <c r="CS74" i="1"/>
  <c r="CQ74" i="1"/>
  <c r="CO74" i="1"/>
  <c r="CM74" i="1"/>
  <c r="CK74" i="1"/>
  <c r="CI74" i="1"/>
  <c r="CG74" i="1"/>
  <c r="CE74" i="1"/>
  <c r="CC74" i="1"/>
  <c r="CA74" i="1"/>
  <c r="BY74" i="1"/>
  <c r="BW74" i="1"/>
  <c r="BU74" i="1"/>
  <c r="BS74" i="1"/>
  <c r="BQ74" i="1"/>
  <c r="BO74" i="1"/>
  <c r="BM74" i="1"/>
  <c r="BK74" i="1"/>
  <c r="BI74" i="1"/>
  <c r="BG74" i="1"/>
  <c r="BE74" i="1"/>
  <c r="BC74" i="1"/>
  <c r="BA74" i="1"/>
  <c r="AY74" i="1"/>
  <c r="AW74" i="1"/>
  <c r="AU74" i="1"/>
  <c r="AS74" i="1"/>
  <c r="AQ74" i="1"/>
  <c r="AO74" i="1"/>
  <c r="AM74" i="1"/>
  <c r="AK74" i="1"/>
  <c r="AI74" i="1"/>
  <c r="AG74" i="1"/>
  <c r="AE74" i="1"/>
  <c r="AC74" i="1"/>
  <c r="AA74" i="1"/>
  <c r="Y74" i="1"/>
  <c r="W74" i="1"/>
  <c r="U74" i="1"/>
  <c r="S74" i="1"/>
  <c r="Q74" i="1"/>
  <c r="O74" i="1"/>
  <c r="M74" i="1"/>
  <c r="DJ73" i="1"/>
  <c r="DI73" i="1"/>
  <c r="DG73" i="1"/>
  <c r="DE73" i="1"/>
  <c r="DC73" i="1"/>
  <c r="DA73" i="1"/>
  <c r="CY73" i="1"/>
  <c r="CW73" i="1"/>
  <c r="CU73" i="1"/>
  <c r="CS73" i="1"/>
  <c r="CQ73" i="1"/>
  <c r="CO73" i="1"/>
  <c r="CM73" i="1"/>
  <c r="CK73" i="1"/>
  <c r="CI73" i="1"/>
  <c r="CG73" i="1"/>
  <c r="CE73" i="1"/>
  <c r="CC73" i="1"/>
  <c r="CA73" i="1"/>
  <c r="BY73" i="1"/>
  <c r="BW73" i="1"/>
  <c r="BU73" i="1"/>
  <c r="BS73" i="1"/>
  <c r="BQ73" i="1"/>
  <c r="BO73" i="1"/>
  <c r="BM73" i="1"/>
  <c r="BK73" i="1"/>
  <c r="BI73" i="1"/>
  <c r="BG73" i="1"/>
  <c r="BE73" i="1"/>
  <c r="BC73" i="1"/>
  <c r="BA73" i="1"/>
  <c r="AY73" i="1"/>
  <c r="AW73" i="1"/>
  <c r="AU73" i="1"/>
  <c r="AS73" i="1"/>
  <c r="AQ73" i="1"/>
  <c r="AO73" i="1"/>
  <c r="AM73" i="1"/>
  <c r="AK73" i="1"/>
  <c r="AI73" i="1"/>
  <c r="AG73" i="1"/>
  <c r="AE73" i="1"/>
  <c r="AC73" i="1"/>
  <c r="AA73" i="1"/>
  <c r="Y73" i="1"/>
  <c r="W73" i="1"/>
  <c r="U73" i="1"/>
  <c r="S73" i="1"/>
  <c r="Q73" i="1"/>
  <c r="O73" i="1"/>
  <c r="M73" i="1"/>
  <c r="DJ72" i="1"/>
  <c r="DI72" i="1"/>
  <c r="DG72" i="1"/>
  <c r="DE72" i="1"/>
  <c r="DC72" i="1"/>
  <c r="DA72" i="1"/>
  <c r="CY72" i="1"/>
  <c r="CW72" i="1"/>
  <c r="CU72" i="1"/>
  <c r="CS72" i="1"/>
  <c r="CQ72" i="1"/>
  <c r="CO72" i="1"/>
  <c r="CM72" i="1"/>
  <c r="CK72" i="1"/>
  <c r="CI72" i="1"/>
  <c r="CG72" i="1"/>
  <c r="CE72" i="1"/>
  <c r="CC72" i="1"/>
  <c r="CA72" i="1"/>
  <c r="BY72" i="1"/>
  <c r="BW72" i="1"/>
  <c r="BU72" i="1"/>
  <c r="BS72" i="1"/>
  <c r="BQ72" i="1"/>
  <c r="BO72" i="1"/>
  <c r="BM72" i="1"/>
  <c r="BK72" i="1"/>
  <c r="BI72" i="1"/>
  <c r="BG72" i="1"/>
  <c r="BE72" i="1"/>
  <c r="BC72" i="1"/>
  <c r="BA72" i="1"/>
  <c r="AY72" i="1"/>
  <c r="AW72" i="1"/>
  <c r="AU72" i="1"/>
  <c r="AS72" i="1"/>
  <c r="AQ72" i="1"/>
  <c r="AO72" i="1"/>
  <c r="AM72" i="1"/>
  <c r="AK72" i="1"/>
  <c r="AI72" i="1"/>
  <c r="AG72" i="1"/>
  <c r="AE72" i="1"/>
  <c r="AC72" i="1"/>
  <c r="AA72" i="1"/>
  <c r="Y72" i="1"/>
  <c r="W72" i="1"/>
  <c r="U72" i="1"/>
  <c r="S72" i="1"/>
  <c r="Q72" i="1"/>
  <c r="O72" i="1"/>
  <c r="M72" i="1"/>
  <c r="DJ71" i="1"/>
  <c r="DI71" i="1"/>
  <c r="DG71" i="1"/>
  <c r="DE71" i="1"/>
  <c r="DC71" i="1"/>
  <c r="DA71" i="1"/>
  <c r="CY71" i="1"/>
  <c r="CW71" i="1"/>
  <c r="CU71" i="1"/>
  <c r="CS71" i="1"/>
  <c r="CQ71" i="1"/>
  <c r="CO71" i="1"/>
  <c r="CM71" i="1"/>
  <c r="CK71" i="1"/>
  <c r="CI71" i="1"/>
  <c r="CG71" i="1"/>
  <c r="CE71" i="1"/>
  <c r="CC71" i="1"/>
  <c r="CA71" i="1"/>
  <c r="BY71" i="1"/>
  <c r="BW71" i="1"/>
  <c r="BU71" i="1"/>
  <c r="BS71" i="1"/>
  <c r="BQ71" i="1"/>
  <c r="BO71" i="1"/>
  <c r="BM71" i="1"/>
  <c r="BK71" i="1"/>
  <c r="BI71" i="1"/>
  <c r="BG71" i="1"/>
  <c r="BE71" i="1"/>
  <c r="BC71" i="1"/>
  <c r="BA71" i="1"/>
  <c r="AY71" i="1"/>
  <c r="AW71" i="1"/>
  <c r="AU71" i="1"/>
  <c r="AS71" i="1"/>
  <c r="AQ71" i="1"/>
  <c r="AO71" i="1"/>
  <c r="AM71" i="1"/>
  <c r="AK71" i="1"/>
  <c r="AI71" i="1"/>
  <c r="AG71" i="1"/>
  <c r="AE71" i="1"/>
  <c r="AC71" i="1"/>
  <c r="AA71" i="1"/>
  <c r="Y71" i="1"/>
  <c r="W71" i="1"/>
  <c r="U71" i="1"/>
  <c r="S71" i="1"/>
  <c r="Q71" i="1"/>
  <c r="O71" i="1"/>
  <c r="M71" i="1"/>
  <c r="DJ70" i="1"/>
  <c r="DI70" i="1"/>
  <c r="DI69" i="1" s="1"/>
  <c r="DG70" i="1"/>
  <c r="DE70" i="1"/>
  <c r="DE69" i="1" s="1"/>
  <c r="DC70" i="1"/>
  <c r="DA70" i="1"/>
  <c r="DA69" i="1" s="1"/>
  <c r="CY70" i="1"/>
  <c r="CW70" i="1"/>
  <c r="CW69" i="1" s="1"/>
  <c r="CU70" i="1"/>
  <c r="CU69" i="1" s="1"/>
  <c r="CS70" i="1"/>
  <c r="CQ70" i="1"/>
  <c r="CQ69" i="1" s="1"/>
  <c r="CO70" i="1"/>
  <c r="CO69" i="1" s="1"/>
  <c r="CM70" i="1"/>
  <c r="CK70" i="1"/>
  <c r="CK69" i="1" s="1"/>
  <c r="CI70" i="1"/>
  <c r="CG70" i="1"/>
  <c r="CG69" i="1" s="1"/>
  <c r="CE70" i="1"/>
  <c r="CC70" i="1"/>
  <c r="CC69" i="1" s="1"/>
  <c r="CA70" i="1"/>
  <c r="CA69" i="1" s="1"/>
  <c r="BY70" i="1"/>
  <c r="BY69" i="1" s="1"/>
  <c r="BW70" i="1"/>
  <c r="BU70" i="1"/>
  <c r="BU69" i="1" s="1"/>
  <c r="BS70" i="1"/>
  <c r="BQ70" i="1"/>
  <c r="BQ69" i="1" s="1"/>
  <c r="BO70" i="1"/>
  <c r="BM70" i="1"/>
  <c r="BM69" i="1" s="1"/>
  <c r="BK70" i="1"/>
  <c r="BK69" i="1" s="1"/>
  <c r="BI70" i="1"/>
  <c r="BI69" i="1" s="1"/>
  <c r="BG70" i="1"/>
  <c r="BE70" i="1"/>
  <c r="BE69" i="1" s="1"/>
  <c r="BC70" i="1"/>
  <c r="BA70" i="1"/>
  <c r="BA69" i="1" s="1"/>
  <c r="AY70" i="1"/>
  <c r="AW70" i="1"/>
  <c r="AW69" i="1" s="1"/>
  <c r="AU70" i="1"/>
  <c r="AU69" i="1" s="1"/>
  <c r="AS70" i="1"/>
  <c r="AS69" i="1" s="1"/>
  <c r="AQ70" i="1"/>
  <c r="AO70" i="1"/>
  <c r="AO69" i="1" s="1"/>
  <c r="AM70" i="1"/>
  <c r="AK70" i="1"/>
  <c r="AK69" i="1" s="1"/>
  <c r="AI70" i="1"/>
  <c r="AI69" i="1" s="1"/>
  <c r="AG70" i="1"/>
  <c r="AG69" i="1" s="1"/>
  <c r="AE70" i="1"/>
  <c r="AC70" i="1"/>
  <c r="AC69" i="1" s="1"/>
  <c r="AA70" i="1"/>
  <c r="Y70" i="1"/>
  <c r="Y69" i="1" s="1"/>
  <c r="W70" i="1"/>
  <c r="U70" i="1"/>
  <c r="U69" i="1" s="1"/>
  <c r="S70" i="1"/>
  <c r="Q70" i="1"/>
  <c r="Q69" i="1" s="1"/>
  <c r="O70" i="1"/>
  <c r="O69" i="1" s="1"/>
  <c r="M70" i="1"/>
  <c r="M69" i="1" s="1"/>
  <c r="DH69" i="1"/>
  <c r="DG69" i="1"/>
  <c r="DF69" i="1"/>
  <c r="DD69" i="1"/>
  <c r="DB69" i="1"/>
  <c r="CZ69" i="1"/>
  <c r="CX69" i="1"/>
  <c r="CV69" i="1"/>
  <c r="CT69" i="1"/>
  <c r="CS69" i="1"/>
  <c r="CR69" i="1"/>
  <c r="CP69" i="1"/>
  <c r="CN69" i="1"/>
  <c r="CL69" i="1"/>
  <c r="CJ69" i="1"/>
  <c r="CH69" i="1"/>
  <c r="CF69" i="1"/>
  <c r="CD69" i="1"/>
  <c r="CB69" i="1"/>
  <c r="BZ69" i="1"/>
  <c r="BX69" i="1"/>
  <c r="BV69" i="1"/>
  <c r="BT69" i="1"/>
  <c r="BR69" i="1"/>
  <c r="BP69" i="1"/>
  <c r="BN69" i="1"/>
  <c r="BL69" i="1"/>
  <c r="BJ69" i="1"/>
  <c r="BH69" i="1"/>
  <c r="BF69" i="1"/>
  <c r="BD69" i="1"/>
  <c r="BB69" i="1"/>
  <c r="AZ69" i="1"/>
  <c r="AX69" i="1"/>
  <c r="AV69" i="1"/>
  <c r="AT69" i="1"/>
  <c r="AR69" i="1"/>
  <c r="AP69" i="1"/>
  <c r="AN69" i="1"/>
  <c r="AL69" i="1"/>
  <c r="AJ69" i="1"/>
  <c r="AH69" i="1"/>
  <c r="AF69" i="1"/>
  <c r="AE69" i="1"/>
  <c r="AD69" i="1"/>
  <c r="AB69" i="1"/>
  <c r="Z69" i="1"/>
  <c r="X69" i="1"/>
  <c r="V69" i="1"/>
  <c r="T69" i="1"/>
  <c r="R69" i="1"/>
  <c r="P69" i="1"/>
  <c r="N69" i="1"/>
  <c r="L69" i="1"/>
  <c r="DJ68" i="1"/>
  <c r="DI68" i="1"/>
  <c r="DG68" i="1"/>
  <c r="DE68" i="1"/>
  <c r="DC68" i="1"/>
  <c r="DA68" i="1"/>
  <c r="CY68" i="1"/>
  <c r="CW68" i="1"/>
  <c r="CU68" i="1"/>
  <c r="CS68" i="1"/>
  <c r="CQ68" i="1"/>
  <c r="CO68" i="1"/>
  <c r="CM68" i="1"/>
  <c r="CK68" i="1"/>
  <c r="CI68" i="1"/>
  <c r="CG68" i="1"/>
  <c r="CE68" i="1"/>
  <c r="CC68" i="1"/>
  <c r="CA68" i="1"/>
  <c r="BY68" i="1"/>
  <c r="BW68" i="1"/>
  <c r="BU68" i="1"/>
  <c r="BS68" i="1"/>
  <c r="BQ68" i="1"/>
  <c r="BO68" i="1"/>
  <c r="BM68" i="1"/>
  <c r="BK68" i="1"/>
  <c r="BI68" i="1"/>
  <c r="BG68" i="1"/>
  <c r="BE68" i="1"/>
  <c r="BC68" i="1"/>
  <c r="BA68" i="1"/>
  <c r="AY68" i="1"/>
  <c r="AW68" i="1"/>
  <c r="AU68" i="1"/>
  <c r="AS68" i="1"/>
  <c r="AQ68" i="1"/>
  <c r="AO68" i="1"/>
  <c r="AM68" i="1"/>
  <c r="AK68" i="1"/>
  <c r="AI68" i="1"/>
  <c r="AG68" i="1"/>
  <c r="AE68" i="1"/>
  <c r="AC68" i="1"/>
  <c r="AA68" i="1"/>
  <c r="Y68" i="1"/>
  <c r="W68" i="1"/>
  <c r="U68" i="1"/>
  <c r="S68" i="1"/>
  <c r="Q68" i="1"/>
  <c r="O68" i="1"/>
  <c r="M68" i="1"/>
  <c r="DJ67" i="1"/>
  <c r="DI67" i="1"/>
  <c r="DG67" i="1"/>
  <c r="DE67" i="1"/>
  <c r="DC67" i="1"/>
  <c r="DA67" i="1"/>
  <c r="CY67" i="1"/>
  <c r="CW67" i="1"/>
  <c r="CU67" i="1"/>
  <c r="CS67" i="1"/>
  <c r="CQ67" i="1"/>
  <c r="CO67" i="1"/>
  <c r="CM67" i="1"/>
  <c r="CK67" i="1"/>
  <c r="CI67" i="1"/>
  <c r="CG67" i="1"/>
  <c r="CE67" i="1"/>
  <c r="CC67" i="1"/>
  <c r="CA67" i="1"/>
  <c r="BY67" i="1"/>
  <c r="BW67" i="1"/>
  <c r="BU67" i="1"/>
  <c r="BS67" i="1"/>
  <c r="BQ67" i="1"/>
  <c r="BO67" i="1"/>
  <c r="BM67" i="1"/>
  <c r="BK67" i="1"/>
  <c r="BI67" i="1"/>
  <c r="BG67" i="1"/>
  <c r="BE67" i="1"/>
  <c r="BC67" i="1"/>
  <c r="BA67" i="1"/>
  <c r="AY67" i="1"/>
  <c r="AW67" i="1"/>
  <c r="AU67" i="1"/>
  <c r="AS67" i="1"/>
  <c r="AQ67" i="1"/>
  <c r="AO67" i="1"/>
  <c r="AM67" i="1"/>
  <c r="AK67" i="1"/>
  <c r="AI67" i="1"/>
  <c r="AG67" i="1"/>
  <c r="AE67" i="1"/>
  <c r="AC67" i="1"/>
  <c r="AA67" i="1"/>
  <c r="Y67" i="1"/>
  <c r="W67" i="1"/>
  <c r="U67" i="1"/>
  <c r="S67" i="1"/>
  <c r="Q67" i="1"/>
  <c r="O67" i="1"/>
  <c r="M67" i="1"/>
  <c r="DJ66" i="1"/>
  <c r="DI66" i="1"/>
  <c r="DG66" i="1"/>
  <c r="DE66" i="1"/>
  <c r="DC66" i="1"/>
  <c r="DA66" i="1"/>
  <c r="CY66" i="1"/>
  <c r="CW66" i="1"/>
  <c r="CU66" i="1"/>
  <c r="CS66" i="1"/>
  <c r="CQ66" i="1"/>
  <c r="CO66" i="1"/>
  <c r="CM66" i="1"/>
  <c r="CK66" i="1"/>
  <c r="CI66" i="1"/>
  <c r="CG66" i="1"/>
  <c r="CE66" i="1"/>
  <c r="CC66" i="1"/>
  <c r="CA66" i="1"/>
  <c r="BY66" i="1"/>
  <c r="BW66" i="1"/>
  <c r="BU66" i="1"/>
  <c r="BS66" i="1"/>
  <c r="BQ66" i="1"/>
  <c r="BO66" i="1"/>
  <c r="BM66" i="1"/>
  <c r="BK66" i="1"/>
  <c r="BI66" i="1"/>
  <c r="BG66" i="1"/>
  <c r="BE66" i="1"/>
  <c r="BC66" i="1"/>
  <c r="BA66" i="1"/>
  <c r="AY66" i="1"/>
  <c r="AW66" i="1"/>
  <c r="AU66" i="1"/>
  <c r="AS66" i="1"/>
  <c r="AQ66" i="1"/>
  <c r="AO66" i="1"/>
  <c r="AM66" i="1"/>
  <c r="AK66" i="1"/>
  <c r="AI66" i="1"/>
  <c r="AG66" i="1"/>
  <c r="AE66" i="1"/>
  <c r="AC66" i="1"/>
  <c r="AA66" i="1"/>
  <c r="Y66" i="1"/>
  <c r="W66" i="1"/>
  <c r="U66" i="1"/>
  <c r="S66" i="1"/>
  <c r="Q66" i="1"/>
  <c r="O66" i="1"/>
  <c r="M66" i="1"/>
  <c r="DJ65" i="1"/>
  <c r="DI65" i="1"/>
  <c r="DG65" i="1"/>
  <c r="DE65" i="1"/>
  <c r="DC65" i="1"/>
  <c r="DA65" i="1"/>
  <c r="CY65" i="1"/>
  <c r="CW65" i="1"/>
  <c r="CU65" i="1"/>
  <c r="CS65" i="1"/>
  <c r="CQ65" i="1"/>
  <c r="CO65" i="1"/>
  <c r="CM65" i="1"/>
  <c r="CK65" i="1"/>
  <c r="CI65" i="1"/>
  <c r="CG65" i="1"/>
  <c r="CE65" i="1"/>
  <c r="CC65" i="1"/>
  <c r="CA65" i="1"/>
  <c r="BY65" i="1"/>
  <c r="BW65" i="1"/>
  <c r="BU65" i="1"/>
  <c r="BS65" i="1"/>
  <c r="BQ65" i="1"/>
  <c r="BO65" i="1"/>
  <c r="BM65" i="1"/>
  <c r="BK65" i="1"/>
  <c r="BI65" i="1"/>
  <c r="BG65" i="1"/>
  <c r="BE65" i="1"/>
  <c r="BC65" i="1"/>
  <c r="BA65" i="1"/>
  <c r="AY65" i="1"/>
  <c r="AW65" i="1"/>
  <c r="AU65" i="1"/>
  <c r="AS65" i="1"/>
  <c r="AQ65" i="1"/>
  <c r="AO65" i="1"/>
  <c r="AM65" i="1"/>
  <c r="AK65" i="1"/>
  <c r="AI65" i="1"/>
  <c r="AG65" i="1"/>
  <c r="AE65" i="1"/>
  <c r="AC65" i="1"/>
  <c r="AA65" i="1"/>
  <c r="Y65" i="1"/>
  <c r="W65" i="1"/>
  <c r="U65" i="1"/>
  <c r="S65" i="1"/>
  <c r="Q65" i="1"/>
  <c r="O65" i="1"/>
  <c r="M65" i="1"/>
  <c r="DJ64" i="1"/>
  <c r="DI64" i="1"/>
  <c r="DG64" i="1"/>
  <c r="DE64" i="1"/>
  <c r="DC64" i="1"/>
  <c r="DA64" i="1"/>
  <c r="CY64" i="1"/>
  <c r="CW64" i="1"/>
  <c r="CU64" i="1"/>
  <c r="CS64" i="1"/>
  <c r="CQ64" i="1"/>
  <c r="CO64" i="1"/>
  <c r="CM64" i="1"/>
  <c r="CK64" i="1"/>
  <c r="CI64" i="1"/>
  <c r="CG64" i="1"/>
  <c r="CE64" i="1"/>
  <c r="CC64" i="1"/>
  <c r="CA64" i="1"/>
  <c r="BY64" i="1"/>
  <c r="BW64" i="1"/>
  <c r="BU64" i="1"/>
  <c r="BS64" i="1"/>
  <c r="BQ64" i="1"/>
  <c r="BO64" i="1"/>
  <c r="BM64" i="1"/>
  <c r="BK64" i="1"/>
  <c r="BI64" i="1"/>
  <c r="BG64" i="1"/>
  <c r="BE64" i="1"/>
  <c r="BC64" i="1"/>
  <c r="BA64" i="1"/>
  <c r="AY64" i="1"/>
  <c r="AW64" i="1"/>
  <c r="AU64" i="1"/>
  <c r="AS64" i="1"/>
  <c r="AQ64" i="1"/>
  <c r="AO64" i="1"/>
  <c r="AM64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DJ63" i="1"/>
  <c r="DI63" i="1"/>
  <c r="DG63" i="1"/>
  <c r="DE63" i="1"/>
  <c r="DC63" i="1"/>
  <c r="DA63" i="1"/>
  <c r="CY63" i="1"/>
  <c r="CW63" i="1"/>
  <c r="CU63" i="1"/>
  <c r="CS63" i="1"/>
  <c r="CQ63" i="1"/>
  <c r="CO63" i="1"/>
  <c r="CM63" i="1"/>
  <c r="CK63" i="1"/>
  <c r="CI63" i="1"/>
  <c r="CG63" i="1"/>
  <c r="CE63" i="1"/>
  <c r="CC63" i="1"/>
  <c r="CA63" i="1"/>
  <c r="BY63" i="1"/>
  <c r="BW63" i="1"/>
  <c r="BU63" i="1"/>
  <c r="BS63" i="1"/>
  <c r="BQ63" i="1"/>
  <c r="BO63" i="1"/>
  <c r="BM63" i="1"/>
  <c r="BK63" i="1"/>
  <c r="BI63" i="1"/>
  <c r="BG63" i="1"/>
  <c r="BE63" i="1"/>
  <c r="BC63" i="1"/>
  <c r="BA63" i="1"/>
  <c r="AY63" i="1"/>
  <c r="AW63" i="1"/>
  <c r="AU63" i="1"/>
  <c r="AS63" i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DJ62" i="1"/>
  <c r="DI62" i="1"/>
  <c r="DG62" i="1"/>
  <c r="DE62" i="1"/>
  <c r="DC62" i="1"/>
  <c r="DA62" i="1"/>
  <c r="CY62" i="1"/>
  <c r="CW62" i="1"/>
  <c r="CU62" i="1"/>
  <c r="CS62" i="1"/>
  <c r="CQ62" i="1"/>
  <c r="CO62" i="1"/>
  <c r="CM62" i="1"/>
  <c r="CK62" i="1"/>
  <c r="CI62" i="1"/>
  <c r="CG62" i="1"/>
  <c r="CE62" i="1"/>
  <c r="CC62" i="1"/>
  <c r="CA62" i="1"/>
  <c r="BY62" i="1"/>
  <c r="BW62" i="1"/>
  <c r="BU62" i="1"/>
  <c r="BS62" i="1"/>
  <c r="BQ62" i="1"/>
  <c r="BO62" i="1"/>
  <c r="BM62" i="1"/>
  <c r="BK62" i="1"/>
  <c r="BI62" i="1"/>
  <c r="BG62" i="1"/>
  <c r="BE62" i="1"/>
  <c r="BC62" i="1"/>
  <c r="BA62" i="1"/>
  <c r="AY62" i="1"/>
  <c r="AW62" i="1"/>
  <c r="AU62" i="1"/>
  <c r="AS62" i="1"/>
  <c r="AQ62" i="1"/>
  <c r="AO62" i="1"/>
  <c r="AM62" i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DJ61" i="1"/>
  <c r="DI61" i="1"/>
  <c r="DG61" i="1"/>
  <c r="DE61" i="1"/>
  <c r="DC61" i="1"/>
  <c r="DA61" i="1"/>
  <c r="CY61" i="1"/>
  <c r="CW61" i="1"/>
  <c r="CU61" i="1"/>
  <c r="CS61" i="1"/>
  <c r="CQ61" i="1"/>
  <c r="CO61" i="1"/>
  <c r="CM61" i="1"/>
  <c r="CK61" i="1"/>
  <c r="CI61" i="1"/>
  <c r="CG61" i="1"/>
  <c r="CE61" i="1"/>
  <c r="CC61" i="1"/>
  <c r="CA61" i="1"/>
  <c r="BY61" i="1"/>
  <c r="BW61" i="1"/>
  <c r="BU61" i="1"/>
  <c r="BS61" i="1"/>
  <c r="BQ61" i="1"/>
  <c r="BO61" i="1"/>
  <c r="BM61" i="1"/>
  <c r="BK61" i="1"/>
  <c r="BI61" i="1"/>
  <c r="BG61" i="1"/>
  <c r="BE61" i="1"/>
  <c r="BC61" i="1"/>
  <c r="BA61" i="1"/>
  <c r="AY61" i="1"/>
  <c r="AW61" i="1"/>
  <c r="AU61" i="1"/>
  <c r="AS61" i="1"/>
  <c r="AQ61" i="1"/>
  <c r="AO61" i="1"/>
  <c r="AM61" i="1"/>
  <c r="AK61" i="1"/>
  <c r="AI61" i="1"/>
  <c r="AG61" i="1"/>
  <c r="AE61" i="1"/>
  <c r="AC61" i="1"/>
  <c r="AA61" i="1"/>
  <c r="Y61" i="1"/>
  <c r="W61" i="1"/>
  <c r="U61" i="1"/>
  <c r="S61" i="1"/>
  <c r="Q61" i="1"/>
  <c r="O61" i="1"/>
  <c r="M61" i="1"/>
  <c r="DJ60" i="1"/>
  <c r="DI60" i="1"/>
  <c r="DG60" i="1"/>
  <c r="DE60" i="1"/>
  <c r="DC60" i="1"/>
  <c r="DA60" i="1"/>
  <c r="CY60" i="1"/>
  <c r="CW60" i="1"/>
  <c r="CU60" i="1"/>
  <c r="CS60" i="1"/>
  <c r="CQ60" i="1"/>
  <c r="CO60" i="1"/>
  <c r="CM60" i="1"/>
  <c r="CK60" i="1"/>
  <c r="CI60" i="1"/>
  <c r="CG60" i="1"/>
  <c r="CE60" i="1"/>
  <c r="CC60" i="1"/>
  <c r="CA60" i="1"/>
  <c r="BY60" i="1"/>
  <c r="BW60" i="1"/>
  <c r="BU60" i="1"/>
  <c r="BS60" i="1"/>
  <c r="BQ60" i="1"/>
  <c r="BO60" i="1"/>
  <c r="BM60" i="1"/>
  <c r="BK60" i="1"/>
  <c r="BI60" i="1"/>
  <c r="BG60" i="1"/>
  <c r="BE60" i="1"/>
  <c r="BC60" i="1"/>
  <c r="BA60" i="1"/>
  <c r="AY60" i="1"/>
  <c r="AW60" i="1"/>
  <c r="AU60" i="1"/>
  <c r="AS60" i="1"/>
  <c r="AQ60" i="1"/>
  <c r="AO60" i="1"/>
  <c r="AM60" i="1"/>
  <c r="AK60" i="1"/>
  <c r="AI60" i="1"/>
  <c r="AG60" i="1"/>
  <c r="AE60" i="1"/>
  <c r="AC60" i="1"/>
  <c r="AA60" i="1"/>
  <c r="Y60" i="1"/>
  <c r="W60" i="1"/>
  <c r="U60" i="1"/>
  <c r="S60" i="1"/>
  <c r="Q60" i="1"/>
  <c r="O60" i="1"/>
  <c r="M60" i="1"/>
  <c r="DJ59" i="1"/>
  <c r="DI59" i="1"/>
  <c r="DI58" i="1" s="1"/>
  <c r="DG59" i="1"/>
  <c r="DG58" i="1" s="1"/>
  <c r="DE59" i="1"/>
  <c r="DE58" i="1" s="1"/>
  <c r="DC59" i="1"/>
  <c r="DA59" i="1"/>
  <c r="DA58" i="1" s="1"/>
  <c r="CY59" i="1"/>
  <c r="CW59" i="1"/>
  <c r="CW58" i="1" s="1"/>
  <c r="CU59" i="1"/>
  <c r="CU58" i="1" s="1"/>
  <c r="CS59" i="1"/>
  <c r="CS58" i="1" s="1"/>
  <c r="CQ59" i="1"/>
  <c r="CQ58" i="1" s="1"/>
  <c r="CO59" i="1"/>
  <c r="CO58" i="1" s="1"/>
  <c r="CM59" i="1"/>
  <c r="CM58" i="1" s="1"/>
  <c r="CK59" i="1"/>
  <c r="CK58" i="1" s="1"/>
  <c r="CI59" i="1"/>
  <c r="CG59" i="1"/>
  <c r="CG58" i="1" s="1"/>
  <c r="CE59" i="1"/>
  <c r="CE58" i="1" s="1"/>
  <c r="CC59" i="1"/>
  <c r="CC58" i="1" s="1"/>
  <c r="CA59" i="1"/>
  <c r="CA58" i="1" s="1"/>
  <c r="BY59" i="1"/>
  <c r="BY58" i="1" s="1"/>
  <c r="BW59" i="1"/>
  <c r="BW58" i="1" s="1"/>
  <c r="BU59" i="1"/>
  <c r="BU58" i="1" s="1"/>
  <c r="BS59" i="1"/>
  <c r="BQ59" i="1"/>
  <c r="BQ58" i="1" s="1"/>
  <c r="BO59" i="1"/>
  <c r="BO58" i="1" s="1"/>
  <c r="BM59" i="1"/>
  <c r="BM58" i="1" s="1"/>
  <c r="BK59" i="1"/>
  <c r="BK58" i="1" s="1"/>
  <c r="BI59" i="1"/>
  <c r="BI58" i="1" s="1"/>
  <c r="BG59" i="1"/>
  <c r="BG58" i="1" s="1"/>
  <c r="BE59" i="1"/>
  <c r="BE58" i="1" s="1"/>
  <c r="BC59" i="1"/>
  <c r="BA59" i="1"/>
  <c r="AY59" i="1"/>
  <c r="AY58" i="1" s="1"/>
  <c r="AW59" i="1"/>
  <c r="AW58" i="1" s="1"/>
  <c r="AU59" i="1"/>
  <c r="AS59" i="1"/>
  <c r="AS58" i="1" s="1"/>
  <c r="AQ59" i="1"/>
  <c r="AQ58" i="1" s="1"/>
  <c r="AO59" i="1"/>
  <c r="AO58" i="1" s="1"/>
  <c r="AM59" i="1"/>
  <c r="AK59" i="1"/>
  <c r="AK58" i="1" s="1"/>
  <c r="AI59" i="1"/>
  <c r="AI58" i="1" s="1"/>
  <c r="AG59" i="1"/>
  <c r="AG58" i="1" s="1"/>
  <c r="AE59" i="1"/>
  <c r="AE58" i="1" s="1"/>
  <c r="AC59" i="1"/>
  <c r="AC58" i="1" s="1"/>
  <c r="AA59" i="1"/>
  <c r="AA58" i="1" s="1"/>
  <c r="Y59" i="1"/>
  <c r="Y58" i="1" s="1"/>
  <c r="W59" i="1"/>
  <c r="U59" i="1"/>
  <c r="U58" i="1" s="1"/>
  <c r="S59" i="1"/>
  <c r="S58" i="1" s="1"/>
  <c r="Q59" i="1"/>
  <c r="Q58" i="1" s="1"/>
  <c r="O59" i="1"/>
  <c r="O58" i="1" s="1"/>
  <c r="M59" i="1"/>
  <c r="DH58" i="1"/>
  <c r="DF58" i="1"/>
  <c r="DD58" i="1"/>
  <c r="DC58" i="1"/>
  <c r="DB58" i="1"/>
  <c r="CZ58" i="1"/>
  <c r="CY58" i="1"/>
  <c r="CX58" i="1"/>
  <c r="CV58" i="1"/>
  <c r="CT58" i="1"/>
  <c r="CR58" i="1"/>
  <c r="CP58" i="1"/>
  <c r="CN58" i="1"/>
  <c r="CL58" i="1"/>
  <c r="CJ58" i="1"/>
  <c r="CI58" i="1"/>
  <c r="CH58" i="1"/>
  <c r="CF58" i="1"/>
  <c r="CD58" i="1"/>
  <c r="CB58" i="1"/>
  <c r="BZ58" i="1"/>
  <c r="BX58" i="1"/>
  <c r="BV58" i="1"/>
  <c r="BT58" i="1"/>
  <c r="BS58" i="1"/>
  <c r="BR58" i="1"/>
  <c r="BP58" i="1"/>
  <c r="BN58" i="1"/>
  <c r="BL58" i="1"/>
  <c r="BJ58" i="1"/>
  <c r="BH58" i="1"/>
  <c r="BF58" i="1"/>
  <c r="BD58" i="1"/>
  <c r="BC58" i="1"/>
  <c r="BB58" i="1"/>
  <c r="BA58" i="1"/>
  <c r="AZ58" i="1"/>
  <c r="AX58" i="1"/>
  <c r="AV58" i="1"/>
  <c r="AU58" i="1"/>
  <c r="AT58" i="1"/>
  <c r="AR58" i="1"/>
  <c r="AP58" i="1"/>
  <c r="AN58" i="1"/>
  <c r="AM58" i="1"/>
  <c r="AL58" i="1"/>
  <c r="AJ58" i="1"/>
  <c r="AH58" i="1"/>
  <c r="AF58" i="1"/>
  <c r="AD58" i="1"/>
  <c r="AB58" i="1"/>
  <c r="Z58" i="1"/>
  <c r="X58" i="1"/>
  <c r="W58" i="1"/>
  <c r="V58" i="1"/>
  <c r="T58" i="1"/>
  <c r="R58" i="1"/>
  <c r="P58" i="1"/>
  <c r="N58" i="1"/>
  <c r="L58" i="1"/>
  <c r="DJ57" i="1"/>
  <c r="DI57" i="1"/>
  <c r="DI56" i="1" s="1"/>
  <c r="DG57" i="1"/>
  <c r="DG56" i="1" s="1"/>
  <c r="DE57" i="1"/>
  <c r="DE56" i="1" s="1"/>
  <c r="DC57" i="1"/>
  <c r="DC56" i="1" s="1"/>
  <c r="DA57" i="1"/>
  <c r="DA56" i="1" s="1"/>
  <c r="CY57" i="1"/>
  <c r="CY56" i="1" s="1"/>
  <c r="CW57" i="1"/>
  <c r="CW56" i="1" s="1"/>
  <c r="CU57" i="1"/>
  <c r="CS57" i="1"/>
  <c r="CS56" i="1" s="1"/>
  <c r="CQ57" i="1"/>
  <c r="CQ56" i="1" s="1"/>
  <c r="CO57" i="1"/>
  <c r="CO56" i="1" s="1"/>
  <c r="CM57" i="1"/>
  <c r="CM56" i="1" s="1"/>
  <c r="CK57" i="1"/>
  <c r="CK56" i="1" s="1"/>
  <c r="CI57" i="1"/>
  <c r="CI56" i="1" s="1"/>
  <c r="CG57" i="1"/>
  <c r="CG56" i="1" s="1"/>
  <c r="CE57" i="1"/>
  <c r="CE56" i="1" s="1"/>
  <c r="CC57" i="1"/>
  <c r="CC56" i="1" s="1"/>
  <c r="CA57" i="1"/>
  <c r="BY57" i="1"/>
  <c r="BY56" i="1" s="1"/>
  <c r="BW57" i="1"/>
  <c r="BW56" i="1" s="1"/>
  <c r="BU57" i="1"/>
  <c r="BU56" i="1" s="1"/>
  <c r="BS57" i="1"/>
  <c r="BS56" i="1" s="1"/>
  <c r="BQ57" i="1"/>
  <c r="BQ56" i="1" s="1"/>
  <c r="BO57" i="1"/>
  <c r="BO56" i="1" s="1"/>
  <c r="BM57" i="1"/>
  <c r="BM56" i="1" s="1"/>
  <c r="BK57" i="1"/>
  <c r="BK56" i="1" s="1"/>
  <c r="BI57" i="1"/>
  <c r="BI56" i="1" s="1"/>
  <c r="BG57" i="1"/>
  <c r="BG56" i="1" s="1"/>
  <c r="BE57" i="1"/>
  <c r="BE56" i="1" s="1"/>
  <c r="BC57" i="1"/>
  <c r="BA57" i="1"/>
  <c r="BA56" i="1" s="1"/>
  <c r="AY57" i="1"/>
  <c r="AY56" i="1" s="1"/>
  <c r="AW57" i="1"/>
  <c r="AW56" i="1" s="1"/>
  <c r="AU57" i="1"/>
  <c r="AU56" i="1" s="1"/>
  <c r="AS57" i="1"/>
  <c r="AS56" i="1" s="1"/>
  <c r="AQ57" i="1"/>
  <c r="AQ56" i="1" s="1"/>
  <c r="AO57" i="1"/>
  <c r="AO56" i="1" s="1"/>
  <c r="AM57" i="1"/>
  <c r="AM56" i="1" s="1"/>
  <c r="AK57" i="1"/>
  <c r="AK56" i="1" s="1"/>
  <c r="AI57" i="1"/>
  <c r="AI56" i="1" s="1"/>
  <c r="AG57" i="1"/>
  <c r="AG56" i="1" s="1"/>
  <c r="AE57" i="1"/>
  <c r="AE56" i="1" s="1"/>
  <c r="AC57" i="1"/>
  <c r="AC56" i="1" s="1"/>
  <c r="AA57" i="1"/>
  <c r="AA56" i="1" s="1"/>
  <c r="Y57" i="1"/>
  <c r="Y56" i="1" s="1"/>
  <c r="W57" i="1"/>
  <c r="W56" i="1" s="1"/>
  <c r="U57" i="1"/>
  <c r="U56" i="1" s="1"/>
  <c r="S57" i="1"/>
  <c r="Q57" i="1"/>
  <c r="Q56" i="1" s="1"/>
  <c r="O57" i="1"/>
  <c r="O56" i="1" s="1"/>
  <c r="M57" i="1"/>
  <c r="M56" i="1" s="1"/>
  <c r="DH56" i="1"/>
  <c r="DF56" i="1"/>
  <c r="DD56" i="1"/>
  <c r="DB56" i="1"/>
  <c r="CZ56" i="1"/>
  <c r="CX56" i="1"/>
  <c r="CV56" i="1"/>
  <c r="CU56" i="1"/>
  <c r="CT56" i="1"/>
  <c r="CR56" i="1"/>
  <c r="CP56" i="1"/>
  <c r="CN56" i="1"/>
  <c r="CL56" i="1"/>
  <c r="CJ56" i="1"/>
  <c r="CH56" i="1"/>
  <c r="CF56" i="1"/>
  <c r="CD56" i="1"/>
  <c r="CB56" i="1"/>
  <c r="CA56" i="1"/>
  <c r="BZ56" i="1"/>
  <c r="BX56" i="1"/>
  <c r="BV56" i="1"/>
  <c r="BT56" i="1"/>
  <c r="BR56" i="1"/>
  <c r="BP56" i="1"/>
  <c r="BN56" i="1"/>
  <c r="BL56" i="1"/>
  <c r="BJ56" i="1"/>
  <c r="BH56" i="1"/>
  <c r="BF56" i="1"/>
  <c r="BD56" i="1"/>
  <c r="BC56" i="1"/>
  <c r="BB56" i="1"/>
  <c r="AZ56" i="1"/>
  <c r="AX56" i="1"/>
  <c r="AV56" i="1"/>
  <c r="AT56" i="1"/>
  <c r="AR56" i="1"/>
  <c r="AP56" i="1"/>
  <c r="AN56" i="1"/>
  <c r="AL56" i="1"/>
  <c r="AJ56" i="1"/>
  <c r="AH56" i="1"/>
  <c r="AF56" i="1"/>
  <c r="AD56" i="1"/>
  <c r="AB56" i="1"/>
  <c r="Z56" i="1"/>
  <c r="X56" i="1"/>
  <c r="V56" i="1"/>
  <c r="T56" i="1"/>
  <c r="S56" i="1"/>
  <c r="R56" i="1"/>
  <c r="P56" i="1"/>
  <c r="N56" i="1"/>
  <c r="L56" i="1"/>
  <c r="DJ55" i="1"/>
  <c r="DI55" i="1"/>
  <c r="DI54" i="1" s="1"/>
  <c r="DG55" i="1"/>
  <c r="DG54" i="1" s="1"/>
  <c r="DE55" i="1"/>
  <c r="DE54" i="1" s="1"/>
  <c r="DC55" i="1"/>
  <c r="DA55" i="1"/>
  <c r="DA54" i="1" s="1"/>
  <c r="CY55" i="1"/>
  <c r="CW55" i="1"/>
  <c r="CW54" i="1" s="1"/>
  <c r="CU55" i="1"/>
  <c r="CU54" i="1" s="1"/>
  <c r="CS55" i="1"/>
  <c r="CS54" i="1" s="1"/>
  <c r="CQ55" i="1"/>
  <c r="CQ54" i="1" s="1"/>
  <c r="CO55" i="1"/>
  <c r="CO54" i="1" s="1"/>
  <c r="CM55" i="1"/>
  <c r="CK55" i="1"/>
  <c r="CK54" i="1" s="1"/>
  <c r="CI55" i="1"/>
  <c r="CI54" i="1" s="1"/>
  <c r="CG55" i="1"/>
  <c r="CG54" i="1" s="1"/>
  <c r="CE55" i="1"/>
  <c r="CC55" i="1"/>
  <c r="CC54" i="1" s="1"/>
  <c r="CA55" i="1"/>
  <c r="CA54" i="1" s="1"/>
  <c r="BY55" i="1"/>
  <c r="BY54" i="1" s="1"/>
  <c r="BW55" i="1"/>
  <c r="BU55" i="1"/>
  <c r="BS55" i="1"/>
  <c r="BS54" i="1" s="1"/>
  <c r="BQ55" i="1"/>
  <c r="BQ54" i="1" s="1"/>
  <c r="BO55" i="1"/>
  <c r="BM55" i="1"/>
  <c r="BM54" i="1" s="1"/>
  <c r="BK55" i="1"/>
  <c r="BK54" i="1" s="1"/>
  <c r="BI55" i="1"/>
  <c r="BI54" i="1" s="1"/>
  <c r="BG55" i="1"/>
  <c r="BE55" i="1"/>
  <c r="BE54" i="1" s="1"/>
  <c r="BC55" i="1"/>
  <c r="BC54" i="1" s="1"/>
  <c r="BA55" i="1"/>
  <c r="BA54" i="1" s="1"/>
  <c r="AY55" i="1"/>
  <c r="AW55" i="1"/>
  <c r="AU55" i="1"/>
  <c r="AU54" i="1" s="1"/>
  <c r="AS55" i="1"/>
  <c r="AS54" i="1" s="1"/>
  <c r="AQ55" i="1"/>
  <c r="AO55" i="1"/>
  <c r="AO54" i="1" s="1"/>
  <c r="AM55" i="1"/>
  <c r="AM54" i="1" s="1"/>
  <c r="AK55" i="1"/>
  <c r="AK54" i="1" s="1"/>
  <c r="AI55" i="1"/>
  <c r="AG55" i="1"/>
  <c r="AG54" i="1" s="1"/>
  <c r="AE55" i="1"/>
  <c r="AE54" i="1" s="1"/>
  <c r="AC55" i="1"/>
  <c r="AC54" i="1" s="1"/>
  <c r="AA55" i="1"/>
  <c r="AA54" i="1" s="1"/>
  <c r="Y55" i="1"/>
  <c r="Y54" i="1" s="1"/>
  <c r="W55" i="1"/>
  <c r="W54" i="1" s="1"/>
  <c r="U55" i="1"/>
  <c r="U54" i="1" s="1"/>
  <c r="S55" i="1"/>
  <c r="Q55" i="1"/>
  <c r="O55" i="1"/>
  <c r="O54" i="1" s="1"/>
  <c r="M55" i="1"/>
  <c r="M54" i="1" s="1"/>
  <c r="DH54" i="1"/>
  <c r="DF54" i="1"/>
  <c r="DD54" i="1"/>
  <c r="DC54" i="1"/>
  <c r="DB54" i="1"/>
  <c r="CZ54" i="1"/>
  <c r="CY54" i="1"/>
  <c r="CX54" i="1"/>
  <c r="CV54" i="1"/>
  <c r="CT54" i="1"/>
  <c r="CR54" i="1"/>
  <c r="CP54" i="1"/>
  <c r="CN54" i="1"/>
  <c r="CM54" i="1"/>
  <c r="CL54" i="1"/>
  <c r="CJ54" i="1"/>
  <c r="CH54" i="1"/>
  <c r="CF54" i="1"/>
  <c r="CE54" i="1"/>
  <c r="CD54" i="1"/>
  <c r="CB54" i="1"/>
  <c r="BZ54" i="1"/>
  <c r="BX54" i="1"/>
  <c r="BW54" i="1"/>
  <c r="BV54" i="1"/>
  <c r="BU54" i="1"/>
  <c r="BT54" i="1"/>
  <c r="BR54" i="1"/>
  <c r="BP54" i="1"/>
  <c r="BO54" i="1"/>
  <c r="BN54" i="1"/>
  <c r="BL54" i="1"/>
  <c r="BJ54" i="1"/>
  <c r="BH54" i="1"/>
  <c r="BG54" i="1"/>
  <c r="BF54" i="1"/>
  <c r="BD54" i="1"/>
  <c r="BB54" i="1"/>
  <c r="AZ54" i="1"/>
  <c r="AY54" i="1"/>
  <c r="AX54" i="1"/>
  <c r="AW54" i="1"/>
  <c r="AV54" i="1"/>
  <c r="AT54" i="1"/>
  <c r="AR54" i="1"/>
  <c r="AQ54" i="1"/>
  <c r="AP54" i="1"/>
  <c r="AN54" i="1"/>
  <c r="AL54" i="1"/>
  <c r="AJ54" i="1"/>
  <c r="AI54" i="1"/>
  <c r="AH54" i="1"/>
  <c r="AF54" i="1"/>
  <c r="AD54" i="1"/>
  <c r="AB54" i="1"/>
  <c r="Z54" i="1"/>
  <c r="X54" i="1"/>
  <c r="V54" i="1"/>
  <c r="T54" i="1"/>
  <c r="S54" i="1"/>
  <c r="R54" i="1"/>
  <c r="Q54" i="1"/>
  <c r="P54" i="1"/>
  <c r="N54" i="1"/>
  <c r="L54" i="1"/>
  <c r="DJ53" i="1"/>
  <c r="DI53" i="1"/>
  <c r="DG53" i="1"/>
  <c r="DE53" i="1"/>
  <c r="DC53" i="1"/>
  <c r="DA53" i="1"/>
  <c r="CY53" i="1"/>
  <c r="CW53" i="1"/>
  <c r="CU53" i="1"/>
  <c r="CS53" i="1"/>
  <c r="CQ53" i="1"/>
  <c r="CO53" i="1"/>
  <c r="CM53" i="1"/>
  <c r="CK53" i="1"/>
  <c r="CI53" i="1"/>
  <c r="CG53" i="1"/>
  <c r="CE53" i="1"/>
  <c r="CC53" i="1"/>
  <c r="CA53" i="1"/>
  <c r="BY53" i="1"/>
  <c r="BW53" i="1"/>
  <c r="BU53" i="1"/>
  <c r="BS53" i="1"/>
  <c r="BQ53" i="1"/>
  <c r="BO53" i="1"/>
  <c r="BM53" i="1"/>
  <c r="BK53" i="1"/>
  <c r="BI53" i="1"/>
  <c r="BG53" i="1"/>
  <c r="BE53" i="1"/>
  <c r="BC53" i="1"/>
  <c r="BA53" i="1"/>
  <c r="AY53" i="1"/>
  <c r="AW53" i="1"/>
  <c r="AU53" i="1"/>
  <c r="AS53" i="1"/>
  <c r="AQ53" i="1"/>
  <c r="AO53" i="1"/>
  <c r="AM53" i="1"/>
  <c r="AK53" i="1"/>
  <c r="AI53" i="1"/>
  <c r="AG53" i="1"/>
  <c r="AE53" i="1"/>
  <c r="AC53" i="1"/>
  <c r="AA53" i="1"/>
  <c r="Y53" i="1"/>
  <c r="W53" i="1"/>
  <c r="U53" i="1"/>
  <c r="S53" i="1"/>
  <c r="Q53" i="1"/>
  <c r="O53" i="1"/>
  <c r="M53" i="1"/>
  <c r="DJ52" i="1"/>
  <c r="DI52" i="1"/>
  <c r="DG52" i="1"/>
  <c r="DE52" i="1"/>
  <c r="DC52" i="1"/>
  <c r="DA52" i="1"/>
  <c r="CY52" i="1"/>
  <c r="CW52" i="1"/>
  <c r="CU52" i="1"/>
  <c r="CS52" i="1"/>
  <c r="CQ52" i="1"/>
  <c r="CO52" i="1"/>
  <c r="CM52" i="1"/>
  <c r="CK52" i="1"/>
  <c r="CI52" i="1"/>
  <c r="CG52" i="1"/>
  <c r="CE52" i="1"/>
  <c r="CC52" i="1"/>
  <c r="CA52" i="1"/>
  <c r="BY52" i="1"/>
  <c r="BW52" i="1"/>
  <c r="BU52" i="1"/>
  <c r="BS52" i="1"/>
  <c r="BQ52" i="1"/>
  <c r="BO52" i="1"/>
  <c r="BM52" i="1"/>
  <c r="BK52" i="1"/>
  <c r="BI52" i="1"/>
  <c r="BG52" i="1"/>
  <c r="BE52" i="1"/>
  <c r="BC52" i="1"/>
  <c r="BA52" i="1"/>
  <c r="AY52" i="1"/>
  <c r="AW52" i="1"/>
  <c r="AU52" i="1"/>
  <c r="AS52" i="1"/>
  <c r="AQ52" i="1"/>
  <c r="AO52" i="1"/>
  <c r="AM52" i="1"/>
  <c r="AK52" i="1"/>
  <c r="AI52" i="1"/>
  <c r="AG52" i="1"/>
  <c r="AE52" i="1"/>
  <c r="AC52" i="1"/>
  <c r="AA52" i="1"/>
  <c r="Y52" i="1"/>
  <c r="W52" i="1"/>
  <c r="U52" i="1"/>
  <c r="S52" i="1"/>
  <c r="Q52" i="1"/>
  <c r="O52" i="1"/>
  <c r="M52" i="1"/>
  <c r="DJ51" i="1"/>
  <c r="DI51" i="1"/>
  <c r="DI50" i="1" s="1"/>
  <c r="DG51" i="1"/>
  <c r="DE51" i="1"/>
  <c r="DE50" i="1" s="1"/>
  <c r="DC51" i="1"/>
  <c r="DC50" i="1" s="1"/>
  <c r="DA51" i="1"/>
  <c r="DA50" i="1" s="1"/>
  <c r="CY51" i="1"/>
  <c r="CY50" i="1" s="1"/>
  <c r="CW51" i="1"/>
  <c r="CW50" i="1" s="1"/>
  <c r="CU51" i="1"/>
  <c r="CU50" i="1" s="1"/>
  <c r="CS51" i="1"/>
  <c r="CS50" i="1" s="1"/>
  <c r="CQ51" i="1"/>
  <c r="CQ50" i="1" s="1"/>
  <c r="CO51" i="1"/>
  <c r="CO50" i="1" s="1"/>
  <c r="CM51" i="1"/>
  <c r="CK51" i="1"/>
  <c r="CK50" i="1" s="1"/>
  <c r="CI51" i="1"/>
  <c r="CI50" i="1" s="1"/>
  <c r="CG51" i="1"/>
  <c r="CG50" i="1" s="1"/>
  <c r="CE51" i="1"/>
  <c r="CE50" i="1" s="1"/>
  <c r="CC51" i="1"/>
  <c r="CA51" i="1"/>
  <c r="CA50" i="1" s="1"/>
  <c r="BY51" i="1"/>
  <c r="BY50" i="1" s="1"/>
  <c r="BW51" i="1"/>
  <c r="BW50" i="1" s="1"/>
  <c r="BU51" i="1"/>
  <c r="BU50" i="1" s="1"/>
  <c r="BS51" i="1"/>
  <c r="BS50" i="1" s="1"/>
  <c r="BQ51" i="1"/>
  <c r="BQ50" i="1" s="1"/>
  <c r="BO51" i="1"/>
  <c r="BO50" i="1" s="1"/>
  <c r="BM51" i="1"/>
  <c r="BM50" i="1" s="1"/>
  <c r="BK51" i="1"/>
  <c r="BK50" i="1" s="1"/>
  <c r="BI51" i="1"/>
  <c r="BI50" i="1" s="1"/>
  <c r="BG51" i="1"/>
  <c r="BG50" i="1" s="1"/>
  <c r="BE51" i="1"/>
  <c r="BE50" i="1" s="1"/>
  <c r="BC51" i="1"/>
  <c r="BC50" i="1" s="1"/>
  <c r="BA51" i="1"/>
  <c r="BA50" i="1" s="1"/>
  <c r="AY51" i="1"/>
  <c r="AY50" i="1" s="1"/>
  <c r="AW51" i="1"/>
  <c r="AU51" i="1"/>
  <c r="AU50" i="1" s="1"/>
  <c r="AS51" i="1"/>
  <c r="AS50" i="1" s="1"/>
  <c r="AQ51" i="1"/>
  <c r="AQ50" i="1" s="1"/>
  <c r="AO51" i="1"/>
  <c r="AO50" i="1" s="1"/>
  <c r="AM51" i="1"/>
  <c r="AM50" i="1" s="1"/>
  <c r="AK51" i="1"/>
  <c r="AK50" i="1" s="1"/>
  <c r="AI51" i="1"/>
  <c r="AI50" i="1" s="1"/>
  <c r="AG51" i="1"/>
  <c r="AG50" i="1" s="1"/>
  <c r="AE51" i="1"/>
  <c r="AC51" i="1"/>
  <c r="AC50" i="1" s="1"/>
  <c r="AA51" i="1"/>
  <c r="AA50" i="1" s="1"/>
  <c r="Y51" i="1"/>
  <c r="Y50" i="1" s="1"/>
  <c r="W51" i="1"/>
  <c r="W50" i="1" s="1"/>
  <c r="U51" i="1"/>
  <c r="U50" i="1" s="1"/>
  <c r="S51" i="1"/>
  <c r="S50" i="1" s="1"/>
  <c r="Q51" i="1"/>
  <c r="Q50" i="1" s="1"/>
  <c r="O51" i="1"/>
  <c r="O50" i="1" s="1"/>
  <c r="M51" i="1"/>
  <c r="M50" i="1" s="1"/>
  <c r="DH50" i="1"/>
  <c r="DG50" i="1"/>
  <c r="DF50" i="1"/>
  <c r="DD50" i="1"/>
  <c r="DB50" i="1"/>
  <c r="CZ50" i="1"/>
  <c r="CX50" i="1"/>
  <c r="CV50" i="1"/>
  <c r="CT50" i="1"/>
  <c r="CR50" i="1"/>
  <c r="CP50" i="1"/>
  <c r="CN50" i="1"/>
  <c r="CM50" i="1"/>
  <c r="CL50" i="1"/>
  <c r="CJ50" i="1"/>
  <c r="CH50" i="1"/>
  <c r="CF50" i="1"/>
  <c r="CD50" i="1"/>
  <c r="CC50" i="1"/>
  <c r="CB50" i="1"/>
  <c r="BZ50" i="1"/>
  <c r="BX50" i="1"/>
  <c r="BV50" i="1"/>
  <c r="BT50" i="1"/>
  <c r="BR50" i="1"/>
  <c r="BP50" i="1"/>
  <c r="BN50" i="1"/>
  <c r="BL50" i="1"/>
  <c r="BJ50" i="1"/>
  <c r="BH50" i="1"/>
  <c r="BF50" i="1"/>
  <c r="BD50" i="1"/>
  <c r="BB50" i="1"/>
  <c r="AZ50" i="1"/>
  <c r="AX50" i="1"/>
  <c r="AW50" i="1"/>
  <c r="AV50" i="1"/>
  <c r="AT50" i="1"/>
  <c r="AR50" i="1"/>
  <c r="AP50" i="1"/>
  <c r="AN50" i="1"/>
  <c r="AL50" i="1"/>
  <c r="AJ50" i="1"/>
  <c r="AH50" i="1"/>
  <c r="AF50" i="1"/>
  <c r="AE50" i="1"/>
  <c r="AD50" i="1"/>
  <c r="AB50" i="1"/>
  <c r="Z50" i="1"/>
  <c r="X50" i="1"/>
  <c r="V50" i="1"/>
  <c r="T50" i="1"/>
  <c r="R50" i="1"/>
  <c r="P50" i="1"/>
  <c r="N50" i="1"/>
  <c r="L50" i="1"/>
  <c r="DJ49" i="1"/>
  <c r="DI49" i="1"/>
  <c r="DG49" i="1"/>
  <c r="DE49" i="1"/>
  <c r="DC49" i="1"/>
  <c r="DA49" i="1"/>
  <c r="CY49" i="1"/>
  <c r="CW49" i="1"/>
  <c r="CU49" i="1"/>
  <c r="CS49" i="1"/>
  <c r="CQ49" i="1"/>
  <c r="CO49" i="1"/>
  <c r="CM49" i="1"/>
  <c r="CK49" i="1"/>
  <c r="CI49" i="1"/>
  <c r="CG49" i="1"/>
  <c r="CE49" i="1"/>
  <c r="CC49" i="1"/>
  <c r="CA49" i="1"/>
  <c r="BY49" i="1"/>
  <c r="BW49" i="1"/>
  <c r="BU49" i="1"/>
  <c r="BS49" i="1"/>
  <c r="BQ49" i="1"/>
  <c r="BO49" i="1"/>
  <c r="BM49" i="1"/>
  <c r="BK49" i="1"/>
  <c r="BI49" i="1"/>
  <c r="BG49" i="1"/>
  <c r="BE49" i="1"/>
  <c r="BC49" i="1"/>
  <c r="BA49" i="1"/>
  <c r="AY49" i="1"/>
  <c r="AW49" i="1"/>
  <c r="AU49" i="1"/>
  <c r="AS49" i="1"/>
  <c r="AQ49" i="1"/>
  <c r="AO49" i="1"/>
  <c r="AM49" i="1"/>
  <c r="AK49" i="1"/>
  <c r="AI49" i="1"/>
  <c r="AG49" i="1"/>
  <c r="AE49" i="1"/>
  <c r="AC49" i="1"/>
  <c r="AA49" i="1"/>
  <c r="Y49" i="1"/>
  <c r="W49" i="1"/>
  <c r="U49" i="1"/>
  <c r="S49" i="1"/>
  <c r="Q49" i="1"/>
  <c r="O49" i="1"/>
  <c r="M49" i="1"/>
  <c r="DJ48" i="1"/>
  <c r="DI48" i="1"/>
  <c r="DG48" i="1"/>
  <c r="DE48" i="1"/>
  <c r="DC48" i="1"/>
  <c r="DA48" i="1"/>
  <c r="CY48" i="1"/>
  <c r="CW48" i="1"/>
  <c r="CU48" i="1"/>
  <c r="CS48" i="1"/>
  <c r="CQ48" i="1"/>
  <c r="CO48" i="1"/>
  <c r="CM48" i="1"/>
  <c r="CK48" i="1"/>
  <c r="CI48" i="1"/>
  <c r="CG48" i="1"/>
  <c r="CE48" i="1"/>
  <c r="CC48" i="1"/>
  <c r="CA48" i="1"/>
  <c r="BY48" i="1"/>
  <c r="BW48" i="1"/>
  <c r="BU48" i="1"/>
  <c r="BS48" i="1"/>
  <c r="BQ48" i="1"/>
  <c r="BO48" i="1"/>
  <c r="BM48" i="1"/>
  <c r="BK48" i="1"/>
  <c r="BI48" i="1"/>
  <c r="BG48" i="1"/>
  <c r="BE48" i="1"/>
  <c r="BC48" i="1"/>
  <c r="BA48" i="1"/>
  <c r="AY48" i="1"/>
  <c r="AW48" i="1"/>
  <c r="AU48" i="1"/>
  <c r="AS48" i="1"/>
  <c r="AQ48" i="1"/>
  <c r="AO48" i="1"/>
  <c r="AM48" i="1"/>
  <c r="AK48" i="1"/>
  <c r="AI48" i="1"/>
  <c r="AG48" i="1"/>
  <c r="AE48" i="1"/>
  <c r="AC48" i="1"/>
  <c r="AA48" i="1"/>
  <c r="Y48" i="1"/>
  <c r="W48" i="1"/>
  <c r="U48" i="1"/>
  <c r="S48" i="1"/>
  <c r="Q48" i="1"/>
  <c r="O48" i="1"/>
  <c r="M48" i="1"/>
  <c r="DJ47" i="1"/>
  <c r="DI47" i="1"/>
  <c r="DG47" i="1"/>
  <c r="DE47" i="1"/>
  <c r="DC47" i="1"/>
  <c r="DA47" i="1"/>
  <c r="CY47" i="1"/>
  <c r="CW47" i="1"/>
  <c r="CU47" i="1"/>
  <c r="CS47" i="1"/>
  <c r="CQ47" i="1"/>
  <c r="CO47" i="1"/>
  <c r="CM47" i="1"/>
  <c r="CK47" i="1"/>
  <c r="CI47" i="1"/>
  <c r="CG47" i="1"/>
  <c r="CE47" i="1"/>
  <c r="CC47" i="1"/>
  <c r="CA47" i="1"/>
  <c r="BY47" i="1"/>
  <c r="BW47" i="1"/>
  <c r="BU47" i="1"/>
  <c r="BS47" i="1"/>
  <c r="BQ47" i="1"/>
  <c r="BO47" i="1"/>
  <c r="BM47" i="1"/>
  <c r="BK47" i="1"/>
  <c r="BI47" i="1"/>
  <c r="BG47" i="1"/>
  <c r="BE47" i="1"/>
  <c r="BC47" i="1"/>
  <c r="BA47" i="1"/>
  <c r="AY47" i="1"/>
  <c r="AW47" i="1"/>
  <c r="AU47" i="1"/>
  <c r="AS47" i="1"/>
  <c r="AQ47" i="1"/>
  <c r="AO47" i="1"/>
  <c r="AM47" i="1"/>
  <c r="AK47" i="1"/>
  <c r="AI47" i="1"/>
  <c r="AG47" i="1"/>
  <c r="AE47" i="1"/>
  <c r="AC47" i="1"/>
  <c r="AA47" i="1"/>
  <c r="Y47" i="1"/>
  <c r="W47" i="1"/>
  <c r="U47" i="1"/>
  <c r="S47" i="1"/>
  <c r="Q47" i="1"/>
  <c r="O47" i="1"/>
  <c r="M47" i="1"/>
  <c r="DJ46" i="1"/>
  <c r="DI46" i="1"/>
  <c r="DG46" i="1"/>
  <c r="DE46" i="1"/>
  <c r="DC46" i="1"/>
  <c r="DA46" i="1"/>
  <c r="CY46" i="1"/>
  <c r="CW46" i="1"/>
  <c r="CU46" i="1"/>
  <c r="CS46" i="1"/>
  <c r="CQ46" i="1"/>
  <c r="CO46" i="1"/>
  <c r="CM46" i="1"/>
  <c r="CK46" i="1"/>
  <c r="CI46" i="1"/>
  <c r="CG46" i="1"/>
  <c r="CE46" i="1"/>
  <c r="CC46" i="1"/>
  <c r="CA46" i="1"/>
  <c r="BY46" i="1"/>
  <c r="BW46" i="1"/>
  <c r="BU46" i="1"/>
  <c r="BS46" i="1"/>
  <c r="BQ46" i="1"/>
  <c r="BO46" i="1"/>
  <c r="BM46" i="1"/>
  <c r="BK46" i="1"/>
  <c r="BI46" i="1"/>
  <c r="BG46" i="1"/>
  <c r="BE46" i="1"/>
  <c r="BC46" i="1"/>
  <c r="BA46" i="1"/>
  <c r="AY46" i="1"/>
  <c r="AW46" i="1"/>
  <c r="AU46" i="1"/>
  <c r="AS46" i="1"/>
  <c r="AQ46" i="1"/>
  <c r="AO46" i="1"/>
  <c r="AM46" i="1"/>
  <c r="AK46" i="1"/>
  <c r="AI46" i="1"/>
  <c r="AG46" i="1"/>
  <c r="AE46" i="1"/>
  <c r="AC46" i="1"/>
  <c r="AA46" i="1"/>
  <c r="Y46" i="1"/>
  <c r="W46" i="1"/>
  <c r="U46" i="1"/>
  <c r="S46" i="1"/>
  <c r="Q46" i="1"/>
  <c r="O46" i="1"/>
  <c r="M46" i="1"/>
  <c r="DJ45" i="1"/>
  <c r="DI45" i="1"/>
  <c r="DG45" i="1"/>
  <c r="DE45" i="1"/>
  <c r="DC45" i="1"/>
  <c r="DA45" i="1"/>
  <c r="CY45" i="1"/>
  <c r="CW45" i="1"/>
  <c r="CU45" i="1"/>
  <c r="CS45" i="1"/>
  <c r="CQ45" i="1"/>
  <c r="CO45" i="1"/>
  <c r="CM45" i="1"/>
  <c r="CK45" i="1"/>
  <c r="CI45" i="1"/>
  <c r="CG45" i="1"/>
  <c r="CE45" i="1"/>
  <c r="CC45" i="1"/>
  <c r="CA45" i="1"/>
  <c r="BY45" i="1"/>
  <c r="BW45" i="1"/>
  <c r="BU45" i="1"/>
  <c r="BS45" i="1"/>
  <c r="BQ45" i="1"/>
  <c r="BO45" i="1"/>
  <c r="BM45" i="1"/>
  <c r="BK45" i="1"/>
  <c r="BI45" i="1"/>
  <c r="BG45" i="1"/>
  <c r="BE45" i="1"/>
  <c r="BC45" i="1"/>
  <c r="BA45" i="1"/>
  <c r="AY45" i="1"/>
  <c r="AW45" i="1"/>
  <c r="AU45" i="1"/>
  <c r="AS45" i="1"/>
  <c r="AQ45" i="1"/>
  <c r="AO45" i="1"/>
  <c r="AM45" i="1"/>
  <c r="AK45" i="1"/>
  <c r="AI45" i="1"/>
  <c r="AG45" i="1"/>
  <c r="AE45" i="1"/>
  <c r="AC45" i="1"/>
  <c r="AA45" i="1"/>
  <c r="Y45" i="1"/>
  <c r="W45" i="1"/>
  <c r="U45" i="1"/>
  <c r="S45" i="1"/>
  <c r="Q45" i="1"/>
  <c r="O45" i="1"/>
  <c r="M45" i="1"/>
  <c r="DJ44" i="1"/>
  <c r="DI44" i="1"/>
  <c r="DG44" i="1"/>
  <c r="DE44" i="1"/>
  <c r="DC44" i="1"/>
  <c r="DA44" i="1"/>
  <c r="CY44" i="1"/>
  <c r="CW44" i="1"/>
  <c r="CU44" i="1"/>
  <c r="CS44" i="1"/>
  <c r="CQ44" i="1"/>
  <c r="CO44" i="1"/>
  <c r="CM44" i="1"/>
  <c r="CK44" i="1"/>
  <c r="CI44" i="1"/>
  <c r="CG44" i="1"/>
  <c r="CE44" i="1"/>
  <c r="CC44" i="1"/>
  <c r="CA44" i="1"/>
  <c r="BY44" i="1"/>
  <c r="BW44" i="1"/>
  <c r="BU44" i="1"/>
  <c r="BS44" i="1"/>
  <c r="BQ44" i="1"/>
  <c r="BO44" i="1"/>
  <c r="BM44" i="1"/>
  <c r="BK44" i="1"/>
  <c r="BI44" i="1"/>
  <c r="BG44" i="1"/>
  <c r="BE44" i="1"/>
  <c r="BC44" i="1"/>
  <c r="BA44" i="1"/>
  <c r="AY44" i="1"/>
  <c r="AW44" i="1"/>
  <c r="AU44" i="1"/>
  <c r="AS44" i="1"/>
  <c r="AQ44" i="1"/>
  <c r="AO44" i="1"/>
  <c r="AM44" i="1"/>
  <c r="AK44" i="1"/>
  <c r="AI44" i="1"/>
  <c r="AG44" i="1"/>
  <c r="AE44" i="1"/>
  <c r="AC44" i="1"/>
  <c r="AA44" i="1"/>
  <c r="Y44" i="1"/>
  <c r="W44" i="1"/>
  <c r="U44" i="1"/>
  <c r="S44" i="1"/>
  <c r="Q44" i="1"/>
  <c r="O44" i="1"/>
  <c r="M44" i="1"/>
  <c r="DJ43" i="1"/>
  <c r="DI43" i="1"/>
  <c r="DG43" i="1"/>
  <c r="DE43" i="1"/>
  <c r="DC43" i="1"/>
  <c r="DA43" i="1"/>
  <c r="CY43" i="1"/>
  <c r="CW43" i="1"/>
  <c r="CU43" i="1"/>
  <c r="CS43" i="1"/>
  <c r="CQ43" i="1"/>
  <c r="CO43" i="1"/>
  <c r="CM43" i="1"/>
  <c r="CK43" i="1"/>
  <c r="CI43" i="1"/>
  <c r="CG43" i="1"/>
  <c r="CE43" i="1"/>
  <c r="CC43" i="1"/>
  <c r="CA43" i="1"/>
  <c r="BY43" i="1"/>
  <c r="BW43" i="1"/>
  <c r="BU43" i="1"/>
  <c r="BS43" i="1"/>
  <c r="BQ43" i="1"/>
  <c r="BO43" i="1"/>
  <c r="BM43" i="1"/>
  <c r="BK43" i="1"/>
  <c r="BI43" i="1"/>
  <c r="BG43" i="1"/>
  <c r="BE43" i="1"/>
  <c r="BC43" i="1"/>
  <c r="BA43" i="1"/>
  <c r="AY43" i="1"/>
  <c r="AW43" i="1"/>
  <c r="AU43" i="1"/>
  <c r="AS43" i="1"/>
  <c r="AQ43" i="1"/>
  <c r="AO43" i="1"/>
  <c r="AM43" i="1"/>
  <c r="AK43" i="1"/>
  <c r="AI43" i="1"/>
  <c r="AG43" i="1"/>
  <c r="AE43" i="1"/>
  <c r="AC43" i="1"/>
  <c r="AA43" i="1"/>
  <c r="Y43" i="1"/>
  <c r="W43" i="1"/>
  <c r="U43" i="1"/>
  <c r="S43" i="1"/>
  <c r="Q43" i="1"/>
  <c r="O43" i="1"/>
  <c r="M43" i="1"/>
  <c r="DJ42" i="1"/>
  <c r="DI42" i="1"/>
  <c r="DG42" i="1"/>
  <c r="DE42" i="1"/>
  <c r="DC42" i="1"/>
  <c r="DA42" i="1"/>
  <c r="CY42" i="1"/>
  <c r="CW42" i="1"/>
  <c r="CU42" i="1"/>
  <c r="CS42" i="1"/>
  <c r="CQ42" i="1"/>
  <c r="CO42" i="1"/>
  <c r="CM42" i="1"/>
  <c r="CK42" i="1"/>
  <c r="CI42" i="1"/>
  <c r="CG42" i="1"/>
  <c r="CE42" i="1"/>
  <c r="CC42" i="1"/>
  <c r="CA42" i="1"/>
  <c r="BY42" i="1"/>
  <c r="BW42" i="1"/>
  <c r="BU42" i="1"/>
  <c r="BS42" i="1"/>
  <c r="BQ42" i="1"/>
  <c r="BO42" i="1"/>
  <c r="BM42" i="1"/>
  <c r="BK42" i="1"/>
  <c r="BI42" i="1"/>
  <c r="BG42" i="1"/>
  <c r="BE42" i="1"/>
  <c r="BC42" i="1"/>
  <c r="BA42" i="1"/>
  <c r="AY42" i="1"/>
  <c r="AW42" i="1"/>
  <c r="AU42" i="1"/>
  <c r="AS42" i="1"/>
  <c r="AQ42" i="1"/>
  <c r="AO42" i="1"/>
  <c r="AM42" i="1"/>
  <c r="AK42" i="1"/>
  <c r="AI42" i="1"/>
  <c r="AG42" i="1"/>
  <c r="AE42" i="1"/>
  <c r="AC42" i="1"/>
  <c r="AA42" i="1"/>
  <c r="Y42" i="1"/>
  <c r="W42" i="1"/>
  <c r="U42" i="1"/>
  <c r="S42" i="1"/>
  <c r="Q42" i="1"/>
  <c r="O42" i="1"/>
  <c r="M42" i="1"/>
  <c r="DJ41" i="1"/>
  <c r="DI41" i="1"/>
  <c r="DG41" i="1"/>
  <c r="DE41" i="1"/>
  <c r="DC41" i="1"/>
  <c r="DA41" i="1"/>
  <c r="CY41" i="1"/>
  <c r="CW41" i="1"/>
  <c r="CU41" i="1"/>
  <c r="CS41" i="1"/>
  <c r="CQ41" i="1"/>
  <c r="CO41" i="1"/>
  <c r="CM41" i="1"/>
  <c r="CK41" i="1"/>
  <c r="CI41" i="1"/>
  <c r="CG41" i="1"/>
  <c r="CE41" i="1"/>
  <c r="CC41" i="1"/>
  <c r="CA41" i="1"/>
  <c r="BY41" i="1"/>
  <c r="BW41" i="1"/>
  <c r="BU41" i="1"/>
  <c r="BS41" i="1"/>
  <c r="BQ41" i="1"/>
  <c r="BO41" i="1"/>
  <c r="BM41" i="1"/>
  <c r="BK41" i="1"/>
  <c r="BI41" i="1"/>
  <c r="BG41" i="1"/>
  <c r="BE41" i="1"/>
  <c r="BC41" i="1"/>
  <c r="BA41" i="1"/>
  <c r="AY41" i="1"/>
  <c r="AW41" i="1"/>
  <c r="AU41" i="1"/>
  <c r="AS41" i="1"/>
  <c r="AQ41" i="1"/>
  <c r="AO41" i="1"/>
  <c r="AM41" i="1"/>
  <c r="AK41" i="1"/>
  <c r="AI41" i="1"/>
  <c r="AG41" i="1"/>
  <c r="AE41" i="1"/>
  <c r="AC41" i="1"/>
  <c r="AA41" i="1"/>
  <c r="Y41" i="1"/>
  <c r="W41" i="1"/>
  <c r="U41" i="1"/>
  <c r="S41" i="1"/>
  <c r="Q41" i="1"/>
  <c r="O41" i="1"/>
  <c r="M41" i="1"/>
  <c r="DJ40" i="1"/>
  <c r="DI40" i="1"/>
  <c r="DG40" i="1"/>
  <c r="DE40" i="1"/>
  <c r="DC40" i="1"/>
  <c r="DA40" i="1"/>
  <c r="CY40" i="1"/>
  <c r="CW40" i="1"/>
  <c r="CU40" i="1"/>
  <c r="CS40" i="1"/>
  <c r="CQ40" i="1"/>
  <c r="CO40" i="1"/>
  <c r="CM40" i="1"/>
  <c r="CK40" i="1"/>
  <c r="CI40" i="1"/>
  <c r="CG40" i="1"/>
  <c r="CE40" i="1"/>
  <c r="CC40" i="1"/>
  <c r="CA40" i="1"/>
  <c r="BY40" i="1"/>
  <c r="BW40" i="1"/>
  <c r="BU40" i="1"/>
  <c r="BS40" i="1"/>
  <c r="BQ40" i="1"/>
  <c r="BO40" i="1"/>
  <c r="BM40" i="1"/>
  <c r="BK40" i="1"/>
  <c r="BI40" i="1"/>
  <c r="BG40" i="1"/>
  <c r="BE40" i="1"/>
  <c r="BC40" i="1"/>
  <c r="BA40" i="1"/>
  <c r="AY40" i="1"/>
  <c r="AW40" i="1"/>
  <c r="AU40" i="1"/>
  <c r="AS40" i="1"/>
  <c r="AQ40" i="1"/>
  <c r="AO40" i="1"/>
  <c r="AM40" i="1"/>
  <c r="AK40" i="1"/>
  <c r="AI40" i="1"/>
  <c r="AG40" i="1"/>
  <c r="AE40" i="1"/>
  <c r="AC40" i="1"/>
  <c r="AA40" i="1"/>
  <c r="Y40" i="1"/>
  <c r="W40" i="1"/>
  <c r="U40" i="1"/>
  <c r="S40" i="1"/>
  <c r="Q40" i="1"/>
  <c r="O40" i="1"/>
  <c r="M40" i="1"/>
  <c r="DJ39" i="1"/>
  <c r="DI39" i="1"/>
  <c r="DG39" i="1"/>
  <c r="DE39" i="1"/>
  <c r="DE38" i="1" s="1"/>
  <c r="DC39" i="1"/>
  <c r="DC38" i="1" s="1"/>
  <c r="DA39" i="1"/>
  <c r="DA38" i="1" s="1"/>
  <c r="CY39" i="1"/>
  <c r="CW39" i="1"/>
  <c r="CW38" i="1" s="1"/>
  <c r="CU39" i="1"/>
  <c r="CU38" i="1" s="1"/>
  <c r="CS39" i="1"/>
  <c r="CS38" i="1" s="1"/>
  <c r="CQ39" i="1"/>
  <c r="CO39" i="1"/>
  <c r="CO38" i="1" s="1"/>
  <c r="CM39" i="1"/>
  <c r="CM38" i="1" s="1"/>
  <c r="CK39" i="1"/>
  <c r="CI39" i="1"/>
  <c r="CG39" i="1"/>
  <c r="CG38" i="1" s="1"/>
  <c r="CE39" i="1"/>
  <c r="CE38" i="1" s="1"/>
  <c r="CC39" i="1"/>
  <c r="CC38" i="1" s="1"/>
  <c r="CA39" i="1"/>
  <c r="BY39" i="1"/>
  <c r="BY38" i="1" s="1"/>
  <c r="BW39" i="1"/>
  <c r="BW38" i="1" s="1"/>
  <c r="BU39" i="1"/>
  <c r="BU38" i="1" s="1"/>
  <c r="BS39" i="1"/>
  <c r="BQ39" i="1"/>
  <c r="BQ38" i="1" s="1"/>
  <c r="BO39" i="1"/>
  <c r="BO38" i="1" s="1"/>
  <c r="BM39" i="1"/>
  <c r="BM38" i="1" s="1"/>
  <c r="BK39" i="1"/>
  <c r="BI39" i="1"/>
  <c r="BI38" i="1" s="1"/>
  <c r="BG39" i="1"/>
  <c r="BG38" i="1" s="1"/>
  <c r="BE39" i="1"/>
  <c r="BE38" i="1" s="1"/>
  <c r="BC39" i="1"/>
  <c r="BA39" i="1"/>
  <c r="BA38" i="1" s="1"/>
  <c r="AY39" i="1"/>
  <c r="AY38" i="1" s="1"/>
  <c r="AW39" i="1"/>
  <c r="AW38" i="1" s="1"/>
  <c r="AU39" i="1"/>
  <c r="AS39" i="1"/>
  <c r="AS38" i="1" s="1"/>
  <c r="AQ39" i="1"/>
  <c r="AQ38" i="1" s="1"/>
  <c r="AO39" i="1"/>
  <c r="AO38" i="1" s="1"/>
  <c r="AM39" i="1"/>
  <c r="AM38" i="1" s="1"/>
  <c r="AK39" i="1"/>
  <c r="AK38" i="1" s="1"/>
  <c r="AI39" i="1"/>
  <c r="AI38" i="1" s="1"/>
  <c r="AG39" i="1"/>
  <c r="AE39" i="1"/>
  <c r="AC39" i="1"/>
  <c r="AC38" i="1" s="1"/>
  <c r="AA39" i="1"/>
  <c r="AA38" i="1" s="1"/>
  <c r="Y39" i="1"/>
  <c r="Y38" i="1" s="1"/>
  <c r="W39" i="1"/>
  <c r="U39" i="1"/>
  <c r="U38" i="1" s="1"/>
  <c r="S39" i="1"/>
  <c r="S38" i="1" s="1"/>
  <c r="Q39" i="1"/>
  <c r="Q38" i="1" s="1"/>
  <c r="O39" i="1"/>
  <c r="O38" i="1" s="1"/>
  <c r="M39" i="1"/>
  <c r="M38" i="1" s="1"/>
  <c r="DI38" i="1"/>
  <c r="DH38" i="1"/>
  <c r="DG38" i="1"/>
  <c r="DF38" i="1"/>
  <c r="DD38" i="1"/>
  <c r="DB38" i="1"/>
  <c r="CZ38" i="1"/>
  <c r="CY38" i="1"/>
  <c r="CX38" i="1"/>
  <c r="CV38" i="1"/>
  <c r="CT38" i="1"/>
  <c r="CR38" i="1"/>
  <c r="CQ38" i="1"/>
  <c r="CP38" i="1"/>
  <c r="CN38" i="1"/>
  <c r="CL38" i="1"/>
  <c r="CK38" i="1"/>
  <c r="CJ38" i="1"/>
  <c r="CI38" i="1"/>
  <c r="CH38" i="1"/>
  <c r="CF38" i="1"/>
  <c r="CD38" i="1"/>
  <c r="CB38" i="1"/>
  <c r="CA38" i="1"/>
  <c r="BZ38" i="1"/>
  <c r="BX38" i="1"/>
  <c r="BV38" i="1"/>
  <c r="BT38" i="1"/>
  <c r="BS38" i="1"/>
  <c r="BR38" i="1"/>
  <c r="BP38" i="1"/>
  <c r="BN38" i="1"/>
  <c r="BL38" i="1"/>
  <c r="BK38" i="1"/>
  <c r="BJ38" i="1"/>
  <c r="BH38" i="1"/>
  <c r="BF38" i="1"/>
  <c r="BD38" i="1"/>
  <c r="BC38" i="1"/>
  <c r="BB38" i="1"/>
  <c r="AZ38" i="1"/>
  <c r="AX38" i="1"/>
  <c r="AV38" i="1"/>
  <c r="AU38" i="1"/>
  <c r="AT38" i="1"/>
  <c r="AR38" i="1"/>
  <c r="AP38" i="1"/>
  <c r="AN38" i="1"/>
  <c r="AL38" i="1"/>
  <c r="AJ38" i="1"/>
  <c r="AH38" i="1"/>
  <c r="AG38" i="1"/>
  <c r="AF38" i="1"/>
  <c r="AE38" i="1"/>
  <c r="AD38" i="1"/>
  <c r="AB38" i="1"/>
  <c r="Z38" i="1"/>
  <c r="X38" i="1"/>
  <c r="W38" i="1"/>
  <c r="V38" i="1"/>
  <c r="T38" i="1"/>
  <c r="R38" i="1"/>
  <c r="P38" i="1"/>
  <c r="N38" i="1"/>
  <c r="L38" i="1"/>
  <c r="DJ37" i="1"/>
  <c r="DI37" i="1"/>
  <c r="DG37" i="1"/>
  <c r="DE37" i="1"/>
  <c r="DC37" i="1"/>
  <c r="DA37" i="1"/>
  <c r="CY37" i="1"/>
  <c r="CW37" i="1"/>
  <c r="CU37" i="1"/>
  <c r="CS37" i="1"/>
  <c r="CQ37" i="1"/>
  <c r="CO37" i="1"/>
  <c r="CM37" i="1"/>
  <c r="CK37" i="1"/>
  <c r="CI37" i="1"/>
  <c r="CG37" i="1"/>
  <c r="CE37" i="1"/>
  <c r="CC37" i="1"/>
  <c r="CA37" i="1"/>
  <c r="BY37" i="1"/>
  <c r="BW37" i="1"/>
  <c r="BU37" i="1"/>
  <c r="BS37" i="1"/>
  <c r="BQ37" i="1"/>
  <c r="BO37" i="1"/>
  <c r="BM37" i="1"/>
  <c r="BK37" i="1"/>
  <c r="BI37" i="1"/>
  <c r="BG37" i="1"/>
  <c r="BE37" i="1"/>
  <c r="BC37" i="1"/>
  <c r="BA37" i="1"/>
  <c r="AY37" i="1"/>
  <c r="AW37" i="1"/>
  <c r="AU37" i="1"/>
  <c r="AS37" i="1"/>
  <c r="AQ37" i="1"/>
  <c r="AO37" i="1"/>
  <c r="AM37" i="1"/>
  <c r="AK37" i="1"/>
  <c r="AI37" i="1"/>
  <c r="AG37" i="1"/>
  <c r="AE37" i="1"/>
  <c r="AC37" i="1"/>
  <c r="AA37" i="1"/>
  <c r="Y37" i="1"/>
  <c r="W37" i="1"/>
  <c r="U37" i="1"/>
  <c r="S37" i="1"/>
  <c r="Q37" i="1"/>
  <c r="O37" i="1"/>
  <c r="M37" i="1"/>
  <c r="DJ36" i="1"/>
  <c r="DI36" i="1"/>
  <c r="DG36" i="1"/>
  <c r="DE36" i="1"/>
  <c r="DC36" i="1"/>
  <c r="DA36" i="1"/>
  <c r="CY36" i="1"/>
  <c r="CW36" i="1"/>
  <c r="CU36" i="1"/>
  <c r="CS36" i="1"/>
  <c r="CQ36" i="1"/>
  <c r="CO36" i="1"/>
  <c r="CM36" i="1"/>
  <c r="CK36" i="1"/>
  <c r="CI36" i="1"/>
  <c r="CG36" i="1"/>
  <c r="CE36" i="1"/>
  <c r="CC36" i="1"/>
  <c r="CA36" i="1"/>
  <c r="BY36" i="1"/>
  <c r="BW36" i="1"/>
  <c r="BU36" i="1"/>
  <c r="BS36" i="1"/>
  <c r="BQ36" i="1"/>
  <c r="BO36" i="1"/>
  <c r="BM36" i="1"/>
  <c r="BK36" i="1"/>
  <c r="BI36" i="1"/>
  <c r="BG36" i="1"/>
  <c r="BE36" i="1"/>
  <c r="BC36" i="1"/>
  <c r="BA36" i="1"/>
  <c r="AY36" i="1"/>
  <c r="AW36" i="1"/>
  <c r="AU36" i="1"/>
  <c r="AS36" i="1"/>
  <c r="AQ36" i="1"/>
  <c r="AO36" i="1"/>
  <c r="AM36" i="1"/>
  <c r="AK36" i="1"/>
  <c r="AI36" i="1"/>
  <c r="AG36" i="1"/>
  <c r="AE36" i="1"/>
  <c r="AC36" i="1"/>
  <c r="AA36" i="1"/>
  <c r="Y36" i="1"/>
  <c r="W36" i="1"/>
  <c r="U36" i="1"/>
  <c r="S36" i="1"/>
  <c r="Q36" i="1"/>
  <c r="O36" i="1"/>
  <c r="M36" i="1"/>
  <c r="DJ35" i="1"/>
  <c r="DI35" i="1"/>
  <c r="DG35" i="1"/>
  <c r="DE35" i="1"/>
  <c r="DC35" i="1"/>
  <c r="DA35" i="1"/>
  <c r="CY35" i="1"/>
  <c r="CW35" i="1"/>
  <c r="CU35" i="1"/>
  <c r="CS35" i="1"/>
  <c r="CQ35" i="1"/>
  <c r="CO35" i="1"/>
  <c r="CM35" i="1"/>
  <c r="CK35" i="1"/>
  <c r="CI35" i="1"/>
  <c r="CG35" i="1"/>
  <c r="CE35" i="1"/>
  <c r="CC35" i="1"/>
  <c r="CA35" i="1"/>
  <c r="BY35" i="1"/>
  <c r="BW35" i="1"/>
  <c r="BU35" i="1"/>
  <c r="BS35" i="1"/>
  <c r="BQ35" i="1"/>
  <c r="BO35" i="1"/>
  <c r="BM35" i="1"/>
  <c r="BK35" i="1"/>
  <c r="BI35" i="1"/>
  <c r="BG35" i="1"/>
  <c r="BE35" i="1"/>
  <c r="BC35" i="1"/>
  <c r="BA35" i="1"/>
  <c r="AY35" i="1"/>
  <c r="AW35" i="1"/>
  <c r="AU35" i="1"/>
  <c r="AS35" i="1"/>
  <c r="AQ35" i="1"/>
  <c r="AO35" i="1"/>
  <c r="AM35" i="1"/>
  <c r="AK35" i="1"/>
  <c r="AI35" i="1"/>
  <c r="AG35" i="1"/>
  <c r="AE35" i="1"/>
  <c r="AC35" i="1"/>
  <c r="AA35" i="1"/>
  <c r="Y35" i="1"/>
  <c r="W35" i="1"/>
  <c r="U35" i="1"/>
  <c r="S35" i="1"/>
  <c r="Q35" i="1"/>
  <c r="O35" i="1"/>
  <c r="M35" i="1"/>
  <c r="DJ34" i="1"/>
  <c r="DI34" i="1"/>
  <c r="DG34" i="1"/>
  <c r="DE34" i="1"/>
  <c r="DC34" i="1"/>
  <c r="DA34" i="1"/>
  <c r="CY34" i="1"/>
  <c r="CW34" i="1"/>
  <c r="CU34" i="1"/>
  <c r="CS34" i="1"/>
  <c r="CQ34" i="1"/>
  <c r="CO34" i="1"/>
  <c r="CM34" i="1"/>
  <c r="CK34" i="1"/>
  <c r="CI34" i="1"/>
  <c r="CG34" i="1"/>
  <c r="CE34" i="1"/>
  <c r="CC34" i="1"/>
  <c r="CA34" i="1"/>
  <c r="BY34" i="1"/>
  <c r="BW34" i="1"/>
  <c r="BU34" i="1"/>
  <c r="BS34" i="1"/>
  <c r="BQ34" i="1"/>
  <c r="BO34" i="1"/>
  <c r="BM34" i="1"/>
  <c r="BK34" i="1"/>
  <c r="BI34" i="1"/>
  <c r="BG34" i="1"/>
  <c r="BE34" i="1"/>
  <c r="BC34" i="1"/>
  <c r="BA34" i="1"/>
  <c r="AY34" i="1"/>
  <c r="AW34" i="1"/>
  <c r="AU34" i="1"/>
  <c r="AS34" i="1"/>
  <c r="AQ34" i="1"/>
  <c r="AO34" i="1"/>
  <c r="AM34" i="1"/>
  <c r="AK34" i="1"/>
  <c r="AI34" i="1"/>
  <c r="AG34" i="1"/>
  <c r="AE34" i="1"/>
  <c r="AC34" i="1"/>
  <c r="AA34" i="1"/>
  <c r="Y34" i="1"/>
  <c r="W34" i="1"/>
  <c r="U34" i="1"/>
  <c r="S34" i="1"/>
  <c r="Q34" i="1"/>
  <c r="O34" i="1"/>
  <c r="M34" i="1"/>
  <c r="DJ33" i="1"/>
  <c r="DI33" i="1"/>
  <c r="DG33" i="1"/>
  <c r="DE33" i="1"/>
  <c r="DC33" i="1"/>
  <c r="DA33" i="1"/>
  <c r="CY33" i="1"/>
  <c r="CW33" i="1"/>
  <c r="CU33" i="1"/>
  <c r="CS33" i="1"/>
  <c r="CQ33" i="1"/>
  <c r="CO33" i="1"/>
  <c r="CM33" i="1"/>
  <c r="CK33" i="1"/>
  <c r="CI33" i="1"/>
  <c r="CG33" i="1"/>
  <c r="CE33" i="1"/>
  <c r="CC33" i="1"/>
  <c r="CA33" i="1"/>
  <c r="BY33" i="1"/>
  <c r="BW33" i="1"/>
  <c r="BU33" i="1"/>
  <c r="BS33" i="1"/>
  <c r="BQ33" i="1"/>
  <c r="BO33" i="1"/>
  <c r="BM33" i="1"/>
  <c r="BK33" i="1"/>
  <c r="BI33" i="1"/>
  <c r="BG33" i="1"/>
  <c r="BE33" i="1"/>
  <c r="BC33" i="1"/>
  <c r="BA33" i="1"/>
  <c r="AY33" i="1"/>
  <c r="AW33" i="1"/>
  <c r="AU33" i="1"/>
  <c r="AS33" i="1"/>
  <c r="AQ33" i="1"/>
  <c r="AO33" i="1"/>
  <c r="AM33" i="1"/>
  <c r="AK33" i="1"/>
  <c r="AI33" i="1"/>
  <c r="AG33" i="1"/>
  <c r="AE33" i="1"/>
  <c r="AC33" i="1"/>
  <c r="AA33" i="1"/>
  <c r="Y33" i="1"/>
  <c r="W33" i="1"/>
  <c r="U33" i="1"/>
  <c r="S33" i="1"/>
  <c r="Q33" i="1"/>
  <c r="O33" i="1"/>
  <c r="M33" i="1"/>
  <c r="DJ32" i="1"/>
  <c r="DI32" i="1"/>
  <c r="DG32" i="1"/>
  <c r="DG31" i="1" s="1"/>
  <c r="DE32" i="1"/>
  <c r="DE31" i="1" s="1"/>
  <c r="DC32" i="1"/>
  <c r="DA32" i="1"/>
  <c r="CY32" i="1"/>
  <c r="CY31" i="1" s="1"/>
  <c r="CW32" i="1"/>
  <c r="CW31" i="1" s="1"/>
  <c r="CU32" i="1"/>
  <c r="CS32" i="1"/>
  <c r="CQ32" i="1"/>
  <c r="CQ31" i="1" s="1"/>
  <c r="CO32" i="1"/>
  <c r="CO31" i="1" s="1"/>
  <c r="CM32" i="1"/>
  <c r="CK32" i="1"/>
  <c r="CI32" i="1"/>
  <c r="CG32" i="1"/>
  <c r="CG31" i="1" s="1"/>
  <c r="CE32" i="1"/>
  <c r="CC32" i="1"/>
  <c r="CA32" i="1"/>
  <c r="CA31" i="1" s="1"/>
  <c r="BY32" i="1"/>
  <c r="BY31" i="1" s="1"/>
  <c r="BW32" i="1"/>
  <c r="BU32" i="1"/>
  <c r="BS32" i="1"/>
  <c r="BS31" i="1" s="1"/>
  <c r="BQ32" i="1"/>
  <c r="BQ31" i="1" s="1"/>
  <c r="BO32" i="1"/>
  <c r="BM32" i="1"/>
  <c r="BK32" i="1"/>
  <c r="BK31" i="1" s="1"/>
  <c r="BI32" i="1"/>
  <c r="BI31" i="1" s="1"/>
  <c r="BG32" i="1"/>
  <c r="BE32" i="1"/>
  <c r="BC32" i="1"/>
  <c r="BC31" i="1" s="1"/>
  <c r="BA32" i="1"/>
  <c r="AY32" i="1"/>
  <c r="AW32" i="1"/>
  <c r="AU32" i="1"/>
  <c r="AU31" i="1" s="1"/>
  <c r="AS32" i="1"/>
  <c r="AS31" i="1" s="1"/>
  <c r="AQ32" i="1"/>
  <c r="AO32" i="1"/>
  <c r="AM32" i="1"/>
  <c r="AM31" i="1" s="1"/>
  <c r="AK32" i="1"/>
  <c r="AK31" i="1" s="1"/>
  <c r="AI32" i="1"/>
  <c r="AG32" i="1"/>
  <c r="AE32" i="1"/>
  <c r="AE31" i="1" s="1"/>
  <c r="AC32" i="1"/>
  <c r="AC31" i="1" s="1"/>
  <c r="AA32" i="1"/>
  <c r="Y32" i="1"/>
  <c r="W32" i="1"/>
  <c r="W31" i="1" s="1"/>
  <c r="U32" i="1"/>
  <c r="U31" i="1" s="1"/>
  <c r="S32" i="1"/>
  <c r="Q32" i="1"/>
  <c r="O32" i="1"/>
  <c r="O31" i="1" s="1"/>
  <c r="M32" i="1"/>
  <c r="DH31" i="1"/>
  <c r="DF31" i="1"/>
  <c r="DD31" i="1"/>
  <c r="DB31" i="1"/>
  <c r="DA31" i="1"/>
  <c r="CZ31" i="1"/>
  <c r="CX31" i="1"/>
  <c r="CV31" i="1"/>
  <c r="CT31" i="1"/>
  <c r="CR31" i="1"/>
  <c r="CP31" i="1"/>
  <c r="CN31" i="1"/>
  <c r="CL31" i="1"/>
  <c r="CJ31" i="1"/>
  <c r="CH31" i="1"/>
  <c r="CF31" i="1"/>
  <c r="CD31" i="1"/>
  <c r="CC31" i="1"/>
  <c r="CB31" i="1"/>
  <c r="BZ31" i="1"/>
  <c r="BX31" i="1"/>
  <c r="BV31" i="1"/>
  <c r="BU31" i="1"/>
  <c r="BT31" i="1"/>
  <c r="BR31" i="1"/>
  <c r="BP31" i="1"/>
  <c r="BN31" i="1"/>
  <c r="BM31" i="1"/>
  <c r="BL31" i="1"/>
  <c r="BJ31" i="1"/>
  <c r="BH31" i="1"/>
  <c r="BF31" i="1"/>
  <c r="BE31" i="1"/>
  <c r="BD31" i="1"/>
  <c r="BB31" i="1"/>
  <c r="BA31" i="1"/>
  <c r="AZ31" i="1"/>
  <c r="AX31" i="1"/>
  <c r="AW31" i="1"/>
  <c r="AV31" i="1"/>
  <c r="AT31" i="1"/>
  <c r="AR31" i="1"/>
  <c r="AP31" i="1"/>
  <c r="AO31" i="1"/>
  <c r="AN31" i="1"/>
  <c r="AL31" i="1"/>
  <c r="AJ31" i="1"/>
  <c r="AH31" i="1"/>
  <c r="AG31" i="1"/>
  <c r="AF31" i="1"/>
  <c r="AD31" i="1"/>
  <c r="AB31" i="1"/>
  <c r="Z31" i="1"/>
  <c r="Y31" i="1"/>
  <c r="X31" i="1"/>
  <c r="V31" i="1"/>
  <c r="T31" i="1"/>
  <c r="R31" i="1"/>
  <c r="Q31" i="1"/>
  <c r="P31" i="1"/>
  <c r="N31" i="1"/>
  <c r="L31" i="1"/>
  <c r="DI30" i="1"/>
  <c r="DG30" i="1"/>
  <c r="DE30" i="1"/>
  <c r="DC30" i="1"/>
  <c r="DA30" i="1"/>
  <c r="CY30" i="1"/>
  <c r="CW30" i="1"/>
  <c r="CU30" i="1"/>
  <c r="CS30" i="1"/>
  <c r="CP30" i="1"/>
  <c r="CQ30" i="1" s="1"/>
  <c r="CO30" i="1"/>
  <c r="CM30" i="1"/>
  <c r="CK30" i="1"/>
  <c r="CI30" i="1"/>
  <c r="CG30" i="1"/>
  <c r="CE30" i="1"/>
  <c r="CC30" i="1"/>
  <c r="CA30" i="1"/>
  <c r="BY30" i="1"/>
  <c r="BW30" i="1"/>
  <c r="BU30" i="1"/>
  <c r="BS30" i="1"/>
  <c r="BQ30" i="1"/>
  <c r="BO30" i="1"/>
  <c r="BM30" i="1"/>
  <c r="BK30" i="1"/>
  <c r="BI30" i="1"/>
  <c r="BG30" i="1"/>
  <c r="BE30" i="1"/>
  <c r="BC30" i="1"/>
  <c r="BA30" i="1"/>
  <c r="AY30" i="1"/>
  <c r="AW30" i="1"/>
  <c r="AU30" i="1"/>
  <c r="AS30" i="1"/>
  <c r="AQ30" i="1"/>
  <c r="AO30" i="1"/>
  <c r="AM30" i="1"/>
  <c r="AK30" i="1"/>
  <c r="AI30" i="1"/>
  <c r="AG30" i="1"/>
  <c r="AE30" i="1"/>
  <c r="AC30" i="1"/>
  <c r="AA30" i="1"/>
  <c r="Y30" i="1"/>
  <c r="W30" i="1"/>
  <c r="U30" i="1"/>
  <c r="S30" i="1"/>
  <c r="Q30" i="1"/>
  <c r="O30" i="1"/>
  <c r="M30" i="1"/>
  <c r="DJ29" i="1"/>
  <c r="DI29" i="1"/>
  <c r="DG29" i="1"/>
  <c r="DG28" i="1" s="1"/>
  <c r="DE29" i="1"/>
  <c r="DE28" i="1" s="1"/>
  <c r="DC29" i="1"/>
  <c r="DA29" i="1"/>
  <c r="CY29" i="1"/>
  <c r="CY28" i="1" s="1"/>
  <c r="CW29" i="1"/>
  <c r="CW28" i="1" s="1"/>
  <c r="CU29" i="1"/>
  <c r="CS29" i="1"/>
  <c r="CQ29" i="1"/>
  <c r="CQ28" i="1" s="1"/>
  <c r="CO29" i="1"/>
  <c r="CM29" i="1"/>
  <c r="CK29" i="1"/>
  <c r="CK28" i="1" s="1"/>
  <c r="CI29" i="1"/>
  <c r="CI28" i="1" s="1"/>
  <c r="CG29" i="1"/>
  <c r="CE29" i="1"/>
  <c r="CE28" i="1" s="1"/>
  <c r="CC29" i="1"/>
  <c r="CC28" i="1" s="1"/>
  <c r="CA29" i="1"/>
  <c r="CA28" i="1" s="1"/>
  <c r="BY29" i="1"/>
  <c r="BW29" i="1"/>
  <c r="BU29" i="1"/>
  <c r="BU28" i="1" s="1"/>
  <c r="BS29" i="1"/>
  <c r="BS28" i="1" s="1"/>
  <c r="BQ29" i="1"/>
  <c r="BO29" i="1"/>
  <c r="BM29" i="1"/>
  <c r="BM28" i="1" s="1"/>
  <c r="BK29" i="1"/>
  <c r="BK28" i="1" s="1"/>
  <c r="BI29" i="1"/>
  <c r="BG29" i="1"/>
  <c r="BE29" i="1"/>
  <c r="BE28" i="1" s="1"/>
  <c r="BC29" i="1"/>
  <c r="BC28" i="1" s="1"/>
  <c r="BA29" i="1"/>
  <c r="AY29" i="1"/>
  <c r="AY28" i="1" s="1"/>
  <c r="AW29" i="1"/>
  <c r="AW28" i="1" s="1"/>
  <c r="AU29" i="1"/>
  <c r="AU28" i="1" s="1"/>
  <c r="AS29" i="1"/>
  <c r="AQ29" i="1"/>
  <c r="AO29" i="1"/>
  <c r="AO28" i="1" s="1"/>
  <c r="AM29" i="1"/>
  <c r="AM28" i="1" s="1"/>
  <c r="AK29" i="1"/>
  <c r="AI29" i="1"/>
  <c r="AG29" i="1"/>
  <c r="AG28" i="1" s="1"/>
  <c r="AE29" i="1"/>
  <c r="AE28" i="1" s="1"/>
  <c r="AC29" i="1"/>
  <c r="AA29" i="1"/>
  <c r="Y29" i="1"/>
  <c r="Y28" i="1" s="1"/>
  <c r="W29" i="1"/>
  <c r="W28" i="1" s="1"/>
  <c r="U29" i="1"/>
  <c r="S29" i="1"/>
  <c r="S28" i="1" s="1"/>
  <c r="Q29" i="1"/>
  <c r="Q28" i="1" s="1"/>
  <c r="O29" i="1"/>
  <c r="O28" i="1" s="1"/>
  <c r="M29" i="1"/>
  <c r="DH28" i="1"/>
  <c r="DF28" i="1"/>
  <c r="DD28" i="1"/>
  <c r="DB28" i="1"/>
  <c r="CZ28" i="1"/>
  <c r="CX28" i="1"/>
  <c r="CV28" i="1"/>
  <c r="CT28" i="1"/>
  <c r="CR28" i="1"/>
  <c r="CP28" i="1"/>
  <c r="CN28" i="1"/>
  <c r="CL28" i="1"/>
  <c r="CJ28" i="1"/>
  <c r="CH28" i="1"/>
  <c r="CF28" i="1"/>
  <c r="CD28" i="1"/>
  <c r="CB28" i="1"/>
  <c r="BZ28" i="1"/>
  <c r="BX28" i="1"/>
  <c r="BV28" i="1"/>
  <c r="BT28" i="1"/>
  <c r="BR28" i="1"/>
  <c r="BP28" i="1"/>
  <c r="BN28" i="1"/>
  <c r="BL28" i="1"/>
  <c r="BJ28" i="1"/>
  <c r="BH28" i="1"/>
  <c r="BF28" i="1"/>
  <c r="BD28" i="1"/>
  <c r="BB28" i="1"/>
  <c r="AZ28" i="1"/>
  <c r="AX28" i="1"/>
  <c r="AV28" i="1"/>
  <c r="AT28" i="1"/>
  <c r="AR28" i="1"/>
  <c r="AP28" i="1"/>
  <c r="AN28" i="1"/>
  <c r="AL28" i="1"/>
  <c r="AJ28" i="1"/>
  <c r="AH28" i="1"/>
  <c r="AF28" i="1"/>
  <c r="AD28" i="1"/>
  <c r="AB28" i="1"/>
  <c r="Z28" i="1"/>
  <c r="X28" i="1"/>
  <c r="V28" i="1"/>
  <c r="T28" i="1"/>
  <c r="R28" i="1"/>
  <c r="P28" i="1"/>
  <c r="N28" i="1"/>
  <c r="L28" i="1"/>
  <c r="DI27" i="1"/>
  <c r="DG27" i="1"/>
  <c r="DE27" i="1"/>
  <c r="DC27" i="1"/>
  <c r="DA27" i="1"/>
  <c r="CY27" i="1"/>
  <c r="CW27" i="1"/>
  <c r="CU27" i="1"/>
  <c r="CS27" i="1"/>
  <c r="CQ27" i="1"/>
  <c r="CO27" i="1"/>
  <c r="CM27" i="1"/>
  <c r="CK27" i="1"/>
  <c r="CI27" i="1"/>
  <c r="CG27" i="1"/>
  <c r="CE27" i="1"/>
  <c r="CC27" i="1"/>
  <c r="CA27" i="1"/>
  <c r="BY27" i="1"/>
  <c r="BW27" i="1"/>
  <c r="BU27" i="1"/>
  <c r="BS27" i="1"/>
  <c r="BQ27" i="1"/>
  <c r="BO27" i="1"/>
  <c r="BM27" i="1"/>
  <c r="BK27" i="1"/>
  <c r="BI27" i="1"/>
  <c r="BG27" i="1"/>
  <c r="BE27" i="1"/>
  <c r="BC27" i="1"/>
  <c r="BA27" i="1"/>
  <c r="AY27" i="1"/>
  <c r="AW27" i="1"/>
  <c r="AU27" i="1"/>
  <c r="AS27" i="1"/>
  <c r="AQ27" i="1"/>
  <c r="AO27" i="1"/>
  <c r="AM27" i="1"/>
  <c r="AJ27" i="1"/>
  <c r="AK27" i="1" s="1"/>
  <c r="AI27" i="1"/>
  <c r="AG27" i="1"/>
  <c r="AE27" i="1"/>
  <c r="AC27" i="1"/>
  <c r="AA27" i="1"/>
  <c r="Y27" i="1"/>
  <c r="W27" i="1"/>
  <c r="U27" i="1"/>
  <c r="R27" i="1"/>
  <c r="S27" i="1" s="1"/>
  <c r="Q27" i="1"/>
  <c r="O27" i="1"/>
  <c r="M27" i="1"/>
  <c r="DI26" i="1"/>
  <c r="DG26" i="1"/>
  <c r="DE26" i="1"/>
  <c r="DC26" i="1"/>
  <c r="DA26" i="1"/>
  <c r="CY26" i="1"/>
  <c r="CW26" i="1"/>
  <c r="CU26" i="1"/>
  <c r="CS26" i="1"/>
  <c r="CQ26" i="1"/>
  <c r="CO26" i="1"/>
  <c r="CM26" i="1"/>
  <c r="CK26" i="1"/>
  <c r="CI26" i="1"/>
  <c r="CG26" i="1"/>
  <c r="CE26" i="1"/>
  <c r="CC26" i="1"/>
  <c r="CA26" i="1"/>
  <c r="BY26" i="1"/>
  <c r="BW26" i="1"/>
  <c r="BU26" i="1"/>
  <c r="BS26" i="1"/>
  <c r="BQ26" i="1"/>
  <c r="BO26" i="1"/>
  <c r="BM26" i="1"/>
  <c r="BK26" i="1"/>
  <c r="BI26" i="1"/>
  <c r="BG26" i="1"/>
  <c r="BE26" i="1"/>
  <c r="BC26" i="1"/>
  <c r="BA26" i="1"/>
  <c r="AY26" i="1"/>
  <c r="AW26" i="1"/>
  <c r="AU26" i="1"/>
  <c r="AS26" i="1"/>
  <c r="AQ26" i="1"/>
  <c r="AO26" i="1"/>
  <c r="AM26" i="1"/>
  <c r="AK26" i="1"/>
  <c r="AJ26" i="1"/>
  <c r="AI26" i="1"/>
  <c r="AG26" i="1"/>
  <c r="AE26" i="1"/>
  <c r="AC26" i="1"/>
  <c r="AA26" i="1"/>
  <c r="Y26" i="1"/>
  <c r="W26" i="1"/>
  <c r="U26" i="1"/>
  <c r="S26" i="1"/>
  <c r="Q26" i="1"/>
  <c r="O26" i="1"/>
  <c r="L26" i="1"/>
  <c r="DJ26" i="1" s="1"/>
  <c r="DI25" i="1"/>
  <c r="DG25" i="1"/>
  <c r="DE25" i="1"/>
  <c r="DC25" i="1"/>
  <c r="DA25" i="1"/>
  <c r="CY25" i="1"/>
  <c r="CW25" i="1"/>
  <c r="CU25" i="1"/>
  <c r="CS25" i="1"/>
  <c r="CQ25" i="1"/>
  <c r="CO25" i="1"/>
  <c r="CM25" i="1"/>
  <c r="CK25" i="1"/>
  <c r="CI25" i="1"/>
  <c r="CG25" i="1"/>
  <c r="CE25" i="1"/>
  <c r="CC25" i="1"/>
  <c r="CA25" i="1"/>
  <c r="BY25" i="1"/>
  <c r="BW25" i="1"/>
  <c r="BU25" i="1"/>
  <c r="BS25" i="1"/>
  <c r="BQ25" i="1"/>
  <c r="BO25" i="1"/>
  <c r="BM25" i="1"/>
  <c r="BK25" i="1"/>
  <c r="BI25" i="1"/>
  <c r="BG25" i="1"/>
  <c r="BE25" i="1"/>
  <c r="BC25" i="1"/>
  <c r="BA25" i="1"/>
  <c r="AY25" i="1"/>
  <c r="AW25" i="1"/>
  <c r="AU25" i="1"/>
  <c r="AS25" i="1"/>
  <c r="AQ25" i="1"/>
  <c r="AO25" i="1"/>
  <c r="AM25" i="1"/>
  <c r="AK25" i="1"/>
  <c r="AI25" i="1"/>
  <c r="AG25" i="1"/>
  <c r="AE25" i="1"/>
  <c r="AC25" i="1"/>
  <c r="AA25" i="1"/>
  <c r="Y25" i="1"/>
  <c r="W25" i="1"/>
  <c r="U25" i="1"/>
  <c r="S25" i="1"/>
  <c r="Q25" i="1"/>
  <c r="O25" i="1"/>
  <c r="M25" i="1"/>
  <c r="DK25" i="1" s="1"/>
  <c r="L25" i="1"/>
  <c r="DJ25" i="1" s="1"/>
  <c r="DI24" i="1"/>
  <c r="DG24" i="1"/>
  <c r="DE24" i="1"/>
  <c r="DC24" i="1"/>
  <c r="DA24" i="1"/>
  <c r="CY24" i="1"/>
  <c r="CW24" i="1"/>
  <c r="CU24" i="1"/>
  <c r="CS24" i="1"/>
  <c r="CQ24" i="1"/>
  <c r="CO24" i="1"/>
  <c r="CM24" i="1"/>
  <c r="CK24" i="1"/>
  <c r="CI24" i="1"/>
  <c r="CG24" i="1"/>
  <c r="CE24" i="1"/>
  <c r="CC24" i="1"/>
  <c r="CA24" i="1"/>
  <c r="BY24" i="1"/>
  <c r="BW24" i="1"/>
  <c r="BU24" i="1"/>
  <c r="BS24" i="1"/>
  <c r="BQ24" i="1"/>
  <c r="BO24" i="1"/>
  <c r="BM24" i="1"/>
  <c r="BK24" i="1"/>
  <c r="BI24" i="1"/>
  <c r="BG24" i="1"/>
  <c r="BE24" i="1"/>
  <c r="BC24" i="1"/>
  <c r="BA24" i="1"/>
  <c r="AY24" i="1"/>
  <c r="AW24" i="1"/>
  <c r="AU24" i="1"/>
  <c r="AS24" i="1"/>
  <c r="AQ24" i="1"/>
  <c r="AO24" i="1"/>
  <c r="AM24" i="1"/>
  <c r="AK24" i="1"/>
  <c r="AI24" i="1"/>
  <c r="AG24" i="1"/>
  <c r="AE24" i="1"/>
  <c r="AC24" i="1"/>
  <c r="AA24" i="1"/>
  <c r="Y24" i="1"/>
  <c r="W24" i="1"/>
  <c r="U24" i="1"/>
  <c r="S24" i="1"/>
  <c r="Q24" i="1"/>
  <c r="O24" i="1"/>
  <c r="L24" i="1"/>
  <c r="DJ24" i="1" s="1"/>
  <c r="DI23" i="1"/>
  <c r="DG23" i="1"/>
  <c r="DE23" i="1"/>
  <c r="DC23" i="1"/>
  <c r="DA23" i="1"/>
  <c r="CY23" i="1"/>
  <c r="CW23" i="1"/>
  <c r="CU23" i="1"/>
  <c r="CS23" i="1"/>
  <c r="CQ23" i="1"/>
  <c r="CO23" i="1"/>
  <c r="CM23" i="1"/>
  <c r="CK23" i="1"/>
  <c r="CI23" i="1"/>
  <c r="CG23" i="1"/>
  <c r="CE23" i="1"/>
  <c r="CC23" i="1"/>
  <c r="CA23" i="1"/>
  <c r="BY23" i="1"/>
  <c r="BW23" i="1"/>
  <c r="BU23" i="1"/>
  <c r="BS23" i="1"/>
  <c r="BQ23" i="1"/>
  <c r="BO23" i="1"/>
  <c r="BM23" i="1"/>
  <c r="BK23" i="1"/>
  <c r="BI23" i="1"/>
  <c r="BG23" i="1"/>
  <c r="BE23" i="1"/>
  <c r="BC23" i="1"/>
  <c r="BA23" i="1"/>
  <c r="AY23" i="1"/>
  <c r="AW23" i="1"/>
  <c r="AU23" i="1"/>
  <c r="AS23" i="1"/>
  <c r="AQ23" i="1"/>
  <c r="AO23" i="1"/>
  <c r="AM23" i="1"/>
  <c r="AK23" i="1"/>
  <c r="AI23" i="1"/>
  <c r="AG23" i="1"/>
  <c r="AE23" i="1"/>
  <c r="AC23" i="1"/>
  <c r="AA23" i="1"/>
  <c r="Y23" i="1"/>
  <c r="W23" i="1"/>
  <c r="U23" i="1"/>
  <c r="S23" i="1"/>
  <c r="Q23" i="1"/>
  <c r="O23" i="1"/>
  <c r="L23" i="1"/>
  <c r="DI22" i="1"/>
  <c r="DG22" i="1"/>
  <c r="DE22" i="1"/>
  <c r="DC22" i="1"/>
  <c r="DA22" i="1"/>
  <c r="CY22" i="1"/>
  <c r="CW22" i="1"/>
  <c r="CU22" i="1"/>
  <c r="CS22" i="1"/>
  <c r="CQ22" i="1"/>
  <c r="CO22" i="1"/>
  <c r="CM22" i="1"/>
  <c r="CK22" i="1"/>
  <c r="CI22" i="1"/>
  <c r="CG22" i="1"/>
  <c r="CE22" i="1"/>
  <c r="CC22" i="1"/>
  <c r="CA22" i="1"/>
  <c r="BY22" i="1"/>
  <c r="BW22" i="1"/>
  <c r="BU22" i="1"/>
  <c r="BS22" i="1"/>
  <c r="BQ22" i="1"/>
  <c r="BO22" i="1"/>
  <c r="BM22" i="1"/>
  <c r="BK22" i="1"/>
  <c r="BI22" i="1"/>
  <c r="BG22" i="1"/>
  <c r="BE22" i="1"/>
  <c r="BC22" i="1"/>
  <c r="BA22" i="1"/>
  <c r="AY22" i="1"/>
  <c r="AW22" i="1"/>
  <c r="AU22" i="1"/>
  <c r="AS22" i="1"/>
  <c r="AQ22" i="1"/>
  <c r="AO22" i="1"/>
  <c r="AM22" i="1"/>
  <c r="AK22" i="1"/>
  <c r="AI22" i="1"/>
  <c r="AG22" i="1"/>
  <c r="AE22" i="1"/>
  <c r="AC22" i="1"/>
  <c r="AA22" i="1"/>
  <c r="Y22" i="1"/>
  <c r="W22" i="1"/>
  <c r="U22" i="1"/>
  <c r="S22" i="1"/>
  <c r="Q22" i="1"/>
  <c r="O22" i="1"/>
  <c r="L22" i="1"/>
  <c r="M22" i="1" s="1"/>
  <c r="DI21" i="1"/>
  <c r="DG21" i="1"/>
  <c r="DE21" i="1"/>
  <c r="DC21" i="1"/>
  <c r="DA21" i="1"/>
  <c r="CY21" i="1"/>
  <c r="CW21" i="1"/>
  <c r="CU21" i="1"/>
  <c r="CS21" i="1"/>
  <c r="CQ21" i="1"/>
  <c r="CO21" i="1"/>
  <c r="CM21" i="1"/>
  <c r="CK21" i="1"/>
  <c r="CI21" i="1"/>
  <c r="CG21" i="1"/>
  <c r="CE21" i="1"/>
  <c r="CC21" i="1"/>
  <c r="CA21" i="1"/>
  <c r="BY21" i="1"/>
  <c r="BW21" i="1"/>
  <c r="BU21" i="1"/>
  <c r="BS21" i="1"/>
  <c r="BQ21" i="1"/>
  <c r="BO21" i="1"/>
  <c r="BM21" i="1"/>
  <c r="BK21" i="1"/>
  <c r="BI21" i="1"/>
  <c r="BG21" i="1"/>
  <c r="BE21" i="1"/>
  <c r="BC21" i="1"/>
  <c r="BA21" i="1"/>
  <c r="AY21" i="1"/>
  <c r="AW21" i="1"/>
  <c r="AU21" i="1"/>
  <c r="AS21" i="1"/>
  <c r="AQ21" i="1"/>
  <c r="AO21" i="1"/>
  <c r="AM21" i="1"/>
  <c r="AK21" i="1"/>
  <c r="AI21" i="1"/>
  <c r="AG21" i="1"/>
  <c r="AE21" i="1"/>
  <c r="AC21" i="1"/>
  <c r="AA21" i="1"/>
  <c r="Y21" i="1"/>
  <c r="W21" i="1"/>
  <c r="U21" i="1"/>
  <c r="S21" i="1"/>
  <c r="Q21" i="1"/>
  <c r="O21" i="1"/>
  <c r="L21" i="1"/>
  <c r="DJ21" i="1" s="1"/>
  <c r="DJ20" i="1"/>
  <c r="DI20" i="1"/>
  <c r="DG20" i="1"/>
  <c r="DE20" i="1"/>
  <c r="DC20" i="1"/>
  <c r="DA20" i="1"/>
  <c r="CY20" i="1"/>
  <c r="CW20" i="1"/>
  <c r="CU20" i="1"/>
  <c r="CS20" i="1"/>
  <c r="CQ20" i="1"/>
  <c r="CO20" i="1"/>
  <c r="CM20" i="1"/>
  <c r="CK20" i="1"/>
  <c r="CI20" i="1"/>
  <c r="CG20" i="1"/>
  <c r="CE20" i="1"/>
  <c r="CC20" i="1"/>
  <c r="CA20" i="1"/>
  <c r="BY20" i="1"/>
  <c r="BW20" i="1"/>
  <c r="BU20" i="1"/>
  <c r="BS20" i="1"/>
  <c r="BQ20" i="1"/>
  <c r="BO20" i="1"/>
  <c r="BM20" i="1"/>
  <c r="BK20" i="1"/>
  <c r="BI20" i="1"/>
  <c r="BG20" i="1"/>
  <c r="BE20" i="1"/>
  <c r="BC20" i="1"/>
  <c r="BA20" i="1"/>
  <c r="AY20" i="1"/>
  <c r="AW20" i="1"/>
  <c r="AU20" i="1"/>
  <c r="AS20" i="1"/>
  <c r="AQ20" i="1"/>
  <c r="AO20" i="1"/>
  <c r="AM20" i="1"/>
  <c r="AK20" i="1"/>
  <c r="AI20" i="1"/>
  <c r="AG20" i="1"/>
  <c r="AE20" i="1"/>
  <c r="AC20" i="1"/>
  <c r="AA20" i="1"/>
  <c r="Y20" i="1"/>
  <c r="W20" i="1"/>
  <c r="U20" i="1"/>
  <c r="S20" i="1"/>
  <c r="Q20" i="1"/>
  <c r="O20" i="1"/>
  <c r="M20" i="1"/>
  <c r="DJ19" i="1"/>
  <c r="DI19" i="1"/>
  <c r="DG19" i="1"/>
  <c r="DE19" i="1"/>
  <c r="DC19" i="1"/>
  <c r="DA19" i="1"/>
  <c r="CY19" i="1"/>
  <c r="CW19" i="1"/>
  <c r="CU19" i="1"/>
  <c r="CS19" i="1"/>
  <c r="CQ19" i="1"/>
  <c r="CO19" i="1"/>
  <c r="CM19" i="1"/>
  <c r="CK19" i="1"/>
  <c r="CI19" i="1"/>
  <c r="CG19" i="1"/>
  <c r="CE19" i="1"/>
  <c r="CC19" i="1"/>
  <c r="CA19" i="1"/>
  <c r="BY19" i="1"/>
  <c r="BW19" i="1"/>
  <c r="BU19" i="1"/>
  <c r="BS19" i="1"/>
  <c r="BQ19" i="1"/>
  <c r="BO19" i="1"/>
  <c r="BM19" i="1"/>
  <c r="BK19" i="1"/>
  <c r="BI19" i="1"/>
  <c r="BG19" i="1"/>
  <c r="BE19" i="1"/>
  <c r="BC19" i="1"/>
  <c r="BA19" i="1"/>
  <c r="AY19" i="1"/>
  <c r="AW19" i="1"/>
  <c r="AU19" i="1"/>
  <c r="AS19" i="1"/>
  <c r="AQ19" i="1"/>
  <c r="AO19" i="1"/>
  <c r="AM19" i="1"/>
  <c r="AK19" i="1"/>
  <c r="AI19" i="1"/>
  <c r="AG19" i="1"/>
  <c r="AE19" i="1"/>
  <c r="AC19" i="1"/>
  <c r="AA19" i="1"/>
  <c r="Y19" i="1"/>
  <c r="W19" i="1"/>
  <c r="U19" i="1"/>
  <c r="S19" i="1"/>
  <c r="Q19" i="1"/>
  <c r="O19" i="1"/>
  <c r="M19" i="1"/>
  <c r="DJ18" i="1"/>
  <c r="DI18" i="1"/>
  <c r="DG18" i="1"/>
  <c r="DE18" i="1"/>
  <c r="DC18" i="1"/>
  <c r="DA18" i="1"/>
  <c r="CY18" i="1"/>
  <c r="CW18" i="1"/>
  <c r="CU18" i="1"/>
  <c r="CS18" i="1"/>
  <c r="CQ18" i="1"/>
  <c r="CO18" i="1"/>
  <c r="CM18" i="1"/>
  <c r="CK18" i="1"/>
  <c r="CI18" i="1"/>
  <c r="CG18" i="1"/>
  <c r="CE18" i="1"/>
  <c r="CC18" i="1"/>
  <c r="CA18" i="1"/>
  <c r="BY18" i="1"/>
  <c r="BW18" i="1"/>
  <c r="BU18" i="1"/>
  <c r="BS18" i="1"/>
  <c r="BQ18" i="1"/>
  <c r="BO18" i="1"/>
  <c r="BM18" i="1"/>
  <c r="BK18" i="1"/>
  <c r="BI18" i="1"/>
  <c r="BG18" i="1"/>
  <c r="BE18" i="1"/>
  <c r="BC18" i="1"/>
  <c r="BA18" i="1"/>
  <c r="AY18" i="1"/>
  <c r="AW18" i="1"/>
  <c r="AU18" i="1"/>
  <c r="AS18" i="1"/>
  <c r="AQ18" i="1"/>
  <c r="AO18" i="1"/>
  <c r="AM18" i="1"/>
  <c r="AK18" i="1"/>
  <c r="AI18" i="1"/>
  <c r="AG18" i="1"/>
  <c r="AE18" i="1"/>
  <c r="AC18" i="1"/>
  <c r="AA18" i="1"/>
  <c r="Y18" i="1"/>
  <c r="W18" i="1"/>
  <c r="U18" i="1"/>
  <c r="S18" i="1"/>
  <c r="Q18" i="1"/>
  <c r="O18" i="1"/>
  <c r="M18" i="1"/>
  <c r="DI17" i="1"/>
  <c r="DG17" i="1"/>
  <c r="DE17" i="1"/>
  <c r="DC17" i="1"/>
  <c r="DA17" i="1"/>
  <c r="CY17" i="1"/>
  <c r="CW17" i="1"/>
  <c r="CU17" i="1"/>
  <c r="CS17" i="1"/>
  <c r="CQ17" i="1"/>
  <c r="CO17" i="1"/>
  <c r="CM17" i="1"/>
  <c r="CK17" i="1"/>
  <c r="CI17" i="1"/>
  <c r="CG17" i="1"/>
  <c r="CE17" i="1"/>
  <c r="CC17" i="1"/>
  <c r="CA17" i="1"/>
  <c r="BY17" i="1"/>
  <c r="BW17" i="1"/>
  <c r="BU17" i="1"/>
  <c r="BS17" i="1"/>
  <c r="BQ17" i="1"/>
  <c r="BO17" i="1"/>
  <c r="BM17" i="1"/>
  <c r="BK17" i="1"/>
  <c r="BI17" i="1"/>
  <c r="BG17" i="1"/>
  <c r="BE17" i="1"/>
  <c r="BC17" i="1"/>
  <c r="BA17" i="1"/>
  <c r="AX17" i="1"/>
  <c r="DJ17" i="1" s="1"/>
  <c r="AW17" i="1"/>
  <c r="AU17" i="1"/>
  <c r="AS17" i="1"/>
  <c r="AQ17" i="1"/>
  <c r="AO17" i="1"/>
  <c r="AM17" i="1"/>
  <c r="AK17" i="1"/>
  <c r="AI17" i="1"/>
  <c r="AG17" i="1"/>
  <c r="AE17" i="1"/>
  <c r="AC17" i="1"/>
  <c r="AA17" i="1"/>
  <c r="Y17" i="1"/>
  <c r="W17" i="1"/>
  <c r="U17" i="1"/>
  <c r="S17" i="1"/>
  <c r="Q17" i="1"/>
  <c r="O17" i="1"/>
  <c r="M17" i="1"/>
  <c r="DI16" i="1"/>
  <c r="DG16" i="1"/>
  <c r="DE16" i="1"/>
  <c r="DC16" i="1"/>
  <c r="DA16" i="1"/>
  <c r="CY16" i="1"/>
  <c r="CW16" i="1"/>
  <c r="CU16" i="1"/>
  <c r="CS16" i="1"/>
  <c r="CQ16" i="1"/>
  <c r="CO16" i="1"/>
  <c r="CM16" i="1"/>
  <c r="CK16" i="1"/>
  <c r="CI16" i="1"/>
  <c r="CG16" i="1"/>
  <c r="CE16" i="1"/>
  <c r="CC16" i="1"/>
  <c r="CA16" i="1"/>
  <c r="BY16" i="1"/>
  <c r="BW16" i="1"/>
  <c r="BU16" i="1"/>
  <c r="BS16" i="1"/>
  <c r="BQ16" i="1"/>
  <c r="BO16" i="1"/>
  <c r="BM16" i="1"/>
  <c r="BK16" i="1"/>
  <c r="BI16" i="1"/>
  <c r="BG16" i="1"/>
  <c r="BE16" i="1"/>
  <c r="BC16" i="1"/>
  <c r="BA16" i="1"/>
  <c r="AY16" i="1"/>
  <c r="AW16" i="1"/>
  <c r="AU16" i="1"/>
  <c r="AS16" i="1"/>
  <c r="AQ16" i="1"/>
  <c r="AO16" i="1"/>
  <c r="AM16" i="1"/>
  <c r="AJ16" i="1"/>
  <c r="AI16" i="1"/>
  <c r="AG16" i="1"/>
  <c r="AE16" i="1"/>
  <c r="AC16" i="1"/>
  <c r="AA16" i="1"/>
  <c r="Y16" i="1"/>
  <c r="W16" i="1"/>
  <c r="U16" i="1"/>
  <c r="R16" i="1"/>
  <c r="S16" i="1" s="1"/>
  <c r="Q16" i="1"/>
  <c r="O16" i="1"/>
  <c r="L16" i="1"/>
  <c r="M16" i="1" s="1"/>
  <c r="DI15" i="1"/>
  <c r="DG15" i="1"/>
  <c r="DE15" i="1"/>
  <c r="DC15" i="1"/>
  <c r="DA15" i="1"/>
  <c r="CY15" i="1"/>
  <c r="CW15" i="1"/>
  <c r="CU15" i="1"/>
  <c r="CS15" i="1"/>
  <c r="CQ15" i="1"/>
  <c r="CO15" i="1"/>
  <c r="CM15" i="1"/>
  <c r="CK15" i="1"/>
  <c r="CI15" i="1"/>
  <c r="CG15" i="1"/>
  <c r="CE15" i="1"/>
  <c r="CC15" i="1"/>
  <c r="CA15" i="1"/>
  <c r="BY15" i="1"/>
  <c r="BW15" i="1"/>
  <c r="BU15" i="1"/>
  <c r="BS15" i="1"/>
  <c r="BQ15" i="1"/>
  <c r="BO15" i="1"/>
  <c r="BM15" i="1"/>
  <c r="BK15" i="1"/>
  <c r="BI15" i="1"/>
  <c r="BG15" i="1"/>
  <c r="BE15" i="1"/>
  <c r="BC15" i="1"/>
  <c r="BA15" i="1"/>
  <c r="AY15" i="1"/>
  <c r="AW15" i="1"/>
  <c r="AU15" i="1"/>
  <c r="AS15" i="1"/>
  <c r="AQ15" i="1"/>
  <c r="AO15" i="1"/>
  <c r="AM15" i="1"/>
  <c r="AK15" i="1"/>
  <c r="AI15" i="1"/>
  <c r="AG15" i="1"/>
  <c r="AE15" i="1"/>
  <c r="AC15" i="1"/>
  <c r="AA15" i="1"/>
  <c r="Y15" i="1"/>
  <c r="W15" i="1"/>
  <c r="U15" i="1"/>
  <c r="S15" i="1"/>
  <c r="Q15" i="1"/>
  <c r="O15" i="1"/>
  <c r="L15" i="1"/>
  <c r="M15" i="1" s="1"/>
  <c r="DH14" i="1"/>
  <c r="DF14" i="1"/>
  <c r="DD14" i="1"/>
  <c r="DB14" i="1"/>
  <c r="CZ14" i="1"/>
  <c r="CX14" i="1"/>
  <c r="CV14" i="1"/>
  <c r="CT14" i="1"/>
  <c r="CR14" i="1"/>
  <c r="CP14" i="1"/>
  <c r="CN14" i="1"/>
  <c r="CL14" i="1"/>
  <c r="CJ14" i="1"/>
  <c r="CH14" i="1"/>
  <c r="CF14" i="1"/>
  <c r="CD14" i="1"/>
  <c r="CB14" i="1"/>
  <c r="BZ14" i="1"/>
  <c r="BX14" i="1"/>
  <c r="BV14" i="1"/>
  <c r="BT14" i="1"/>
  <c r="BR14" i="1"/>
  <c r="BP14" i="1"/>
  <c r="BN14" i="1"/>
  <c r="BL14" i="1"/>
  <c r="BJ14" i="1"/>
  <c r="BH14" i="1"/>
  <c r="BF14" i="1"/>
  <c r="BD14" i="1"/>
  <c r="BB14" i="1"/>
  <c r="AZ14" i="1"/>
  <c r="AV14" i="1"/>
  <c r="AT14" i="1"/>
  <c r="AT409" i="1" s="1"/>
  <c r="AR14" i="1"/>
  <c r="AP14" i="1"/>
  <c r="AN14" i="1"/>
  <c r="AL14" i="1"/>
  <c r="AH14" i="1"/>
  <c r="AF14" i="1"/>
  <c r="AD14" i="1"/>
  <c r="AB14" i="1"/>
  <c r="Z14" i="1"/>
  <c r="X14" i="1"/>
  <c r="V14" i="1"/>
  <c r="T14" i="1"/>
  <c r="T409" i="1" s="1"/>
  <c r="P14" i="1"/>
  <c r="N14" i="1"/>
  <c r="DJ13" i="1"/>
  <c r="DI13" i="1"/>
  <c r="DI12" i="1" s="1"/>
  <c r="DG13" i="1"/>
  <c r="DG12" i="1" s="1"/>
  <c r="DE13" i="1"/>
  <c r="DE12" i="1" s="1"/>
  <c r="DC13" i="1"/>
  <c r="DA13" i="1"/>
  <c r="DA12" i="1" s="1"/>
  <c r="CY13" i="1"/>
  <c r="CY12" i="1" s="1"/>
  <c r="CW13" i="1"/>
  <c r="CW12" i="1" s="1"/>
  <c r="CU13" i="1"/>
  <c r="CS13" i="1"/>
  <c r="CS12" i="1" s="1"/>
  <c r="CQ13" i="1"/>
  <c r="CQ12" i="1" s="1"/>
  <c r="CO13" i="1"/>
  <c r="CO12" i="1" s="1"/>
  <c r="CM13" i="1"/>
  <c r="CM12" i="1" s="1"/>
  <c r="CK13" i="1"/>
  <c r="CK12" i="1" s="1"/>
  <c r="CI13" i="1"/>
  <c r="CI12" i="1" s="1"/>
  <c r="CG13" i="1"/>
  <c r="CG12" i="1" s="1"/>
  <c r="CE13" i="1"/>
  <c r="CC13" i="1"/>
  <c r="CC12" i="1" s="1"/>
  <c r="CA13" i="1"/>
  <c r="BY13" i="1"/>
  <c r="BY12" i="1" s="1"/>
  <c r="BW13" i="1"/>
  <c r="BW12" i="1" s="1"/>
  <c r="BU13" i="1"/>
  <c r="BU12" i="1" s="1"/>
  <c r="BS13" i="1"/>
  <c r="BS12" i="1" s="1"/>
  <c r="BQ13" i="1"/>
  <c r="BQ12" i="1" s="1"/>
  <c r="BO13" i="1"/>
  <c r="BO12" i="1" s="1"/>
  <c r="BM13" i="1"/>
  <c r="BM12" i="1" s="1"/>
  <c r="BK13" i="1"/>
  <c r="BK12" i="1" s="1"/>
  <c r="BI13" i="1"/>
  <c r="BI12" i="1" s="1"/>
  <c r="BG13" i="1"/>
  <c r="BE13" i="1"/>
  <c r="BE12" i="1" s="1"/>
  <c r="BC13" i="1"/>
  <c r="BC12" i="1" s="1"/>
  <c r="BA13" i="1"/>
  <c r="BA12" i="1" s="1"/>
  <c r="AY13" i="1"/>
  <c r="AY12" i="1" s="1"/>
  <c r="AW13" i="1"/>
  <c r="AW12" i="1" s="1"/>
  <c r="AU13" i="1"/>
  <c r="AU12" i="1" s="1"/>
  <c r="AS13" i="1"/>
  <c r="AS12" i="1" s="1"/>
  <c r="AQ13" i="1"/>
  <c r="AO13" i="1"/>
  <c r="AO12" i="1" s="1"/>
  <c r="AM13" i="1"/>
  <c r="AM12" i="1" s="1"/>
  <c r="AK13" i="1"/>
  <c r="AI13" i="1"/>
  <c r="AI12" i="1" s="1"/>
  <c r="AG13" i="1"/>
  <c r="AG12" i="1" s="1"/>
  <c r="AE13" i="1"/>
  <c r="AC13" i="1"/>
  <c r="AC12" i="1" s="1"/>
  <c r="AA13" i="1"/>
  <c r="AA12" i="1" s="1"/>
  <c r="Y13" i="1"/>
  <c r="Y12" i="1" s="1"/>
  <c r="W13" i="1"/>
  <c r="W12" i="1" s="1"/>
  <c r="U13" i="1"/>
  <c r="U12" i="1" s="1"/>
  <c r="S13" i="1"/>
  <c r="S12" i="1" s="1"/>
  <c r="Q13" i="1"/>
  <c r="Q12" i="1" s="1"/>
  <c r="O13" i="1"/>
  <c r="O12" i="1" s="1"/>
  <c r="M13" i="1"/>
  <c r="DH12" i="1"/>
  <c r="DF12" i="1"/>
  <c r="DD12" i="1"/>
  <c r="DC12" i="1"/>
  <c r="DB12" i="1"/>
  <c r="DB409" i="1" s="1"/>
  <c r="CZ12" i="1"/>
  <c r="CX12" i="1"/>
  <c r="CV12" i="1"/>
  <c r="CU12" i="1"/>
  <c r="CT12" i="1"/>
  <c r="CR12" i="1"/>
  <c r="CP12" i="1"/>
  <c r="CN12" i="1"/>
  <c r="CL12" i="1"/>
  <c r="CJ12" i="1"/>
  <c r="CH12" i="1"/>
  <c r="CF12" i="1"/>
  <c r="CE12" i="1"/>
  <c r="CD12" i="1"/>
  <c r="CB12" i="1"/>
  <c r="CA12" i="1"/>
  <c r="BZ12" i="1"/>
  <c r="BX12" i="1"/>
  <c r="BV12" i="1"/>
  <c r="BT12" i="1"/>
  <c r="BR12" i="1"/>
  <c r="BP12" i="1"/>
  <c r="BN12" i="1"/>
  <c r="BL12" i="1"/>
  <c r="BJ12" i="1"/>
  <c r="BH12" i="1"/>
  <c r="BG12" i="1"/>
  <c r="BF12" i="1"/>
  <c r="BD12" i="1"/>
  <c r="BB12" i="1"/>
  <c r="AZ12" i="1"/>
  <c r="AZ409" i="1" s="1"/>
  <c r="AX12" i="1"/>
  <c r="AV12" i="1"/>
  <c r="AR12" i="1"/>
  <c r="AQ12" i="1"/>
  <c r="AP12" i="1"/>
  <c r="AN12" i="1"/>
  <c r="AL12" i="1"/>
  <c r="AK12" i="1"/>
  <c r="AJ12" i="1"/>
  <c r="AF12" i="1"/>
  <c r="AE12" i="1"/>
  <c r="AD12" i="1"/>
  <c r="AB12" i="1"/>
  <c r="Z12" i="1"/>
  <c r="X12" i="1"/>
  <c r="V12" i="1"/>
  <c r="P12" i="1"/>
  <c r="N12" i="1"/>
  <c r="L12" i="1"/>
  <c r="AF409" i="1" l="1"/>
  <c r="CP409" i="1"/>
  <c r="DK195" i="1"/>
  <c r="DJ239" i="1"/>
  <c r="S105" i="1"/>
  <c r="AA105" i="1"/>
  <c r="AI105" i="1"/>
  <c r="CQ109" i="1"/>
  <c r="DG109" i="1"/>
  <c r="AC127" i="1"/>
  <c r="CO127" i="1"/>
  <c r="BZ409" i="1"/>
  <c r="CV409" i="1"/>
  <c r="BJ409" i="1"/>
  <c r="BV409" i="1"/>
  <c r="CF409" i="1"/>
  <c r="AB409" i="1"/>
  <c r="BF409" i="1"/>
  <c r="BP409" i="1"/>
  <c r="CN409" i="1"/>
  <c r="DF409" i="1"/>
  <c r="AH409" i="1"/>
  <c r="M21" i="1"/>
  <c r="CU28" i="1"/>
  <c r="DJ30" i="1"/>
  <c r="DJ28" i="1" s="1"/>
  <c r="BE82" i="1"/>
  <c r="AU105" i="1"/>
  <c r="BK105" i="1"/>
  <c r="CA105" i="1"/>
  <c r="CQ105" i="1"/>
  <c r="Q105" i="1"/>
  <c r="CC105" i="1"/>
  <c r="AI109" i="1"/>
  <c r="AY109" i="1"/>
  <c r="CU109" i="1"/>
  <c r="BY127" i="1"/>
  <c r="AY208" i="1"/>
  <c r="BO208" i="1"/>
  <c r="CE208" i="1"/>
  <c r="DK218" i="1"/>
  <c r="Z219" i="1"/>
  <c r="Z409" i="1" s="1"/>
  <c r="AC219" i="1"/>
  <c r="AA224" i="1"/>
  <c r="DK224" i="1" s="1"/>
  <c r="AQ219" i="1"/>
  <c r="AK263" i="1"/>
  <c r="CL409" i="1"/>
  <c r="DK88" i="1"/>
  <c r="BW82" i="1"/>
  <c r="AQ82" i="1"/>
  <c r="CK82" i="1"/>
  <c r="BI105" i="1"/>
  <c r="DK230" i="1"/>
  <c r="S109" i="1"/>
  <c r="CE109" i="1"/>
  <c r="DK210" i="1"/>
  <c r="BI237" i="1"/>
  <c r="BI233" i="1" s="1"/>
  <c r="BY233" i="1"/>
  <c r="DE233" i="1"/>
  <c r="DK250" i="1"/>
  <c r="DK253" i="1"/>
  <c r="DK255" i="1"/>
  <c r="BY260" i="1"/>
  <c r="DE260" i="1"/>
  <c r="AK342" i="1"/>
  <c r="AI28" i="1"/>
  <c r="AV409" i="1"/>
  <c r="BL409" i="1"/>
  <c r="CR409" i="1"/>
  <c r="R14" i="1"/>
  <c r="R409" i="1" s="1"/>
  <c r="AX14" i="1"/>
  <c r="AX409" i="1" s="1"/>
  <c r="AY17" i="1"/>
  <c r="DK17" i="1" s="1"/>
  <c r="DJ23" i="1"/>
  <c r="M23" i="1"/>
  <c r="S31" i="1"/>
  <c r="AA31" i="1"/>
  <c r="AI31" i="1"/>
  <c r="AQ31" i="1"/>
  <c r="AY31" i="1"/>
  <c r="BG31" i="1"/>
  <c r="BO31" i="1"/>
  <c r="BW31" i="1"/>
  <c r="CE31" i="1"/>
  <c r="CU31" i="1"/>
  <c r="CB409" i="1"/>
  <c r="DH409" i="1"/>
  <c r="BH409" i="1"/>
  <c r="BN409" i="1"/>
  <c r="BX409" i="1"/>
  <c r="CD409" i="1"/>
  <c r="CT409" i="1"/>
  <c r="DD409" i="1"/>
  <c r="L14" i="1"/>
  <c r="AJ14" i="1"/>
  <c r="O14" i="1"/>
  <c r="W14" i="1"/>
  <c r="AE14" i="1"/>
  <c r="AM14" i="1"/>
  <c r="AU14" i="1"/>
  <c r="BC14" i="1"/>
  <c r="BK14" i="1"/>
  <c r="BS14" i="1"/>
  <c r="CA14" i="1"/>
  <c r="CI14" i="1"/>
  <c r="CQ14" i="1"/>
  <c r="CY14" i="1"/>
  <c r="DG14" i="1"/>
  <c r="U14" i="1"/>
  <c r="AC14" i="1"/>
  <c r="DJ16" i="1"/>
  <c r="AK16" i="1"/>
  <c r="DJ27" i="1"/>
  <c r="DK32" i="1"/>
  <c r="M31" i="1"/>
  <c r="DK33" i="1"/>
  <c r="DK52" i="1"/>
  <c r="DK53" i="1"/>
  <c r="P409" i="1"/>
  <c r="X409" i="1"/>
  <c r="BD409" i="1"/>
  <c r="BT409" i="1"/>
  <c r="CJ409" i="1"/>
  <c r="CZ409" i="1"/>
  <c r="CI31" i="1"/>
  <c r="AA28" i="1"/>
  <c r="AQ28" i="1"/>
  <c r="BG28" i="1"/>
  <c r="BO28" i="1"/>
  <c r="BW28" i="1"/>
  <c r="CM28" i="1"/>
  <c r="DC28" i="1"/>
  <c r="S69" i="1"/>
  <c r="AY69" i="1"/>
  <c r="BO69" i="1"/>
  <c r="CE69" i="1"/>
  <c r="DK20" i="1"/>
  <c r="CK31" i="1"/>
  <c r="CS31" i="1"/>
  <c r="DI31" i="1"/>
  <c r="O77" i="1"/>
  <c r="W77" i="1"/>
  <c r="AM77" i="1"/>
  <c r="AU77" i="1"/>
  <c r="BC77" i="1"/>
  <c r="BS77" i="1"/>
  <c r="CA77" i="1"/>
  <c r="CI77" i="1"/>
  <c r="CQ77" i="1"/>
  <c r="CY77" i="1"/>
  <c r="DG77" i="1"/>
  <c r="S82" i="1"/>
  <c r="AI82" i="1"/>
  <c r="AY82" i="1"/>
  <c r="BO82" i="1"/>
  <c r="CE82" i="1"/>
  <c r="AA82" i="1"/>
  <c r="BG82" i="1"/>
  <c r="CM82" i="1"/>
  <c r="U97" i="1"/>
  <c r="AC97" i="1"/>
  <c r="AK97" i="1"/>
  <c r="AS97" i="1"/>
  <c r="BA97" i="1"/>
  <c r="BI97" i="1"/>
  <c r="BQ97" i="1"/>
  <c r="BY97" i="1"/>
  <c r="CG97" i="1"/>
  <c r="CO97" i="1"/>
  <c r="CW97" i="1"/>
  <c r="DE97" i="1"/>
  <c r="M105" i="1"/>
  <c r="U105" i="1"/>
  <c r="AC105" i="1"/>
  <c r="AK105" i="1"/>
  <c r="BA105" i="1"/>
  <c r="BQ105" i="1"/>
  <c r="CG105" i="1"/>
  <c r="CW105" i="1"/>
  <c r="BC105" i="1"/>
  <c r="BS105" i="1"/>
  <c r="CI105" i="1"/>
  <c r="CY105" i="1"/>
  <c r="W109" i="1"/>
  <c r="AM109" i="1"/>
  <c r="BC109" i="1"/>
  <c r="BS109" i="1"/>
  <c r="CI109" i="1"/>
  <c r="CY109" i="1"/>
  <c r="O116" i="1"/>
  <c r="AE109" i="1"/>
  <c r="AU109" i="1"/>
  <c r="BK109" i="1"/>
  <c r="CA109" i="1"/>
  <c r="O121" i="1"/>
  <c r="N127" i="1"/>
  <c r="S233" i="1"/>
  <c r="U82" i="1"/>
  <c r="AK82" i="1"/>
  <c r="AS82" i="1"/>
  <c r="BA82" i="1"/>
  <c r="BQ82" i="1"/>
  <c r="BY82" i="1"/>
  <c r="CG82" i="1"/>
  <c r="CU208" i="1"/>
  <c r="AI208" i="1"/>
  <c r="DJ225" i="1"/>
  <c r="AA225" i="1"/>
  <c r="DK225" i="1" s="1"/>
  <c r="AA77" i="1"/>
  <c r="BG77" i="1"/>
  <c r="CM77" i="1"/>
  <c r="S77" i="1"/>
  <c r="AY77" i="1"/>
  <c r="BO77" i="1"/>
  <c r="CE77" i="1"/>
  <c r="DK91" i="1"/>
  <c r="DK92" i="1"/>
  <c r="Y105" i="1"/>
  <c r="AO105" i="1"/>
  <c r="BE105" i="1"/>
  <c r="BM105" i="1"/>
  <c r="BU105" i="1"/>
  <c r="CK105" i="1"/>
  <c r="CS105" i="1"/>
  <c r="DA105" i="1"/>
  <c r="AA109" i="1"/>
  <c r="AQ109" i="1"/>
  <c r="BG109" i="1"/>
  <c r="BW109" i="1"/>
  <c r="CM109" i="1"/>
  <c r="DC109" i="1"/>
  <c r="DK117" i="1"/>
  <c r="DK119" i="1"/>
  <c r="DK120" i="1"/>
  <c r="Y127" i="1"/>
  <c r="AO127" i="1"/>
  <c r="BE127" i="1"/>
  <c r="BU127" i="1"/>
  <c r="CK127" i="1"/>
  <c r="DA127" i="1"/>
  <c r="DK133" i="1"/>
  <c r="DK134" i="1"/>
  <c r="DK135" i="1"/>
  <c r="DK136" i="1"/>
  <c r="DK137" i="1"/>
  <c r="DK138" i="1"/>
  <c r="DK139" i="1"/>
  <c r="DJ204" i="1"/>
  <c r="BI219" i="1"/>
  <c r="DK60" i="1"/>
  <c r="DK61" i="1"/>
  <c r="DK62" i="1"/>
  <c r="DK63" i="1"/>
  <c r="DK64" i="1"/>
  <c r="DK65" i="1"/>
  <c r="DK66" i="1"/>
  <c r="DK67" i="1"/>
  <c r="DK68" i="1"/>
  <c r="BS69" i="1"/>
  <c r="CI69" i="1"/>
  <c r="CY69" i="1"/>
  <c r="Y82" i="1"/>
  <c r="DA82" i="1"/>
  <c r="S97" i="1"/>
  <c r="AI97" i="1"/>
  <c r="AQ97" i="1"/>
  <c r="AY97" i="1"/>
  <c r="BO97" i="1"/>
  <c r="BW97" i="1"/>
  <c r="CE97" i="1"/>
  <c r="CU97" i="1"/>
  <c r="DC97" i="1"/>
  <c r="DK110" i="1"/>
  <c r="U109" i="1"/>
  <c r="AC109" i="1"/>
  <c r="AK109" i="1"/>
  <c r="AS109" i="1"/>
  <c r="BA109" i="1"/>
  <c r="BI109" i="1"/>
  <c r="BQ109" i="1"/>
  <c r="BY109" i="1"/>
  <c r="CG109" i="1"/>
  <c r="CO109" i="1"/>
  <c r="CW109" i="1"/>
  <c r="DE109" i="1"/>
  <c r="DK111" i="1"/>
  <c r="DK112" i="1"/>
  <c r="DK113" i="1"/>
  <c r="M127" i="1"/>
  <c r="DK131" i="1"/>
  <c r="U127" i="1"/>
  <c r="AK127" i="1"/>
  <c r="BA127" i="1"/>
  <c r="BQ127" i="1"/>
  <c r="CG127" i="1"/>
  <c r="CW127" i="1"/>
  <c r="U191" i="1"/>
  <c r="U192" i="1"/>
  <c r="DK203" i="1"/>
  <c r="DK204" i="1"/>
  <c r="DK205" i="1"/>
  <c r="O208" i="1"/>
  <c r="AE208" i="1"/>
  <c r="AU208" i="1"/>
  <c r="BK208" i="1"/>
  <c r="CA208" i="1"/>
  <c r="CQ208" i="1"/>
  <c r="DG208" i="1"/>
  <c r="Q219" i="1"/>
  <c r="AW219" i="1"/>
  <c r="CC219" i="1"/>
  <c r="CK219" i="1"/>
  <c r="DI219" i="1"/>
  <c r="CO219" i="1"/>
  <c r="BW219" i="1"/>
  <c r="DC219" i="1"/>
  <c r="S228" i="1"/>
  <c r="AA228" i="1"/>
  <c r="AI228" i="1"/>
  <c r="AY228" i="1"/>
  <c r="BG228" i="1"/>
  <c r="BO228" i="1"/>
  <c r="BW228" i="1"/>
  <c r="CE228" i="1"/>
  <c r="CM228" i="1"/>
  <c r="CU228" i="1"/>
  <c r="DC228" i="1"/>
  <c r="DK248" i="1"/>
  <c r="Q260" i="1"/>
  <c r="AW260" i="1"/>
  <c r="BM260" i="1"/>
  <c r="DI260" i="1"/>
  <c r="DK267" i="1"/>
  <c r="AC260" i="1"/>
  <c r="AS260" i="1"/>
  <c r="BA260" i="1"/>
  <c r="CG260" i="1"/>
  <c r="DK268" i="1"/>
  <c r="DK269" i="1"/>
  <c r="DK270" i="1"/>
  <c r="DK286" i="1"/>
  <c r="DK287" i="1"/>
  <c r="DK290" i="1"/>
  <c r="DK291" i="1"/>
  <c r="O323" i="1"/>
  <c r="O311" i="1" s="1"/>
  <c r="Y331" i="1"/>
  <c r="AW331" i="1"/>
  <c r="CC331" i="1"/>
  <c r="DI331" i="1"/>
  <c r="Q331" i="1"/>
  <c r="AO331" i="1"/>
  <c r="BU331" i="1"/>
  <c r="DA331" i="1"/>
  <c r="S350" i="1"/>
  <c r="AA350" i="1"/>
  <c r="AI350" i="1"/>
  <c r="AQ350" i="1"/>
  <c r="AY350" i="1"/>
  <c r="BG350" i="1"/>
  <c r="BW350" i="1"/>
  <c r="CE350" i="1"/>
  <c r="CM350" i="1"/>
  <c r="CU350" i="1"/>
  <c r="DC350" i="1"/>
  <c r="U359" i="1"/>
  <c r="BA359" i="1"/>
  <c r="CG359" i="1"/>
  <c r="O388" i="1"/>
  <c r="AE388" i="1"/>
  <c r="AU388" i="1"/>
  <c r="BK388" i="1"/>
  <c r="CA388" i="1"/>
  <c r="CQ388" i="1"/>
  <c r="DG388" i="1"/>
  <c r="AA233" i="1"/>
  <c r="AI233" i="1"/>
  <c r="AY233" i="1"/>
  <c r="BO233" i="1"/>
  <c r="CU233" i="1"/>
  <c r="AE245" i="1"/>
  <c r="AU245" i="1"/>
  <c r="BK245" i="1"/>
  <c r="BS245" i="1"/>
  <c r="CY245" i="1"/>
  <c r="DG245" i="1"/>
  <c r="Q245" i="1"/>
  <c r="AG245" i="1"/>
  <c r="AW245" i="1"/>
  <c r="BM245" i="1"/>
  <c r="CK245" i="1"/>
  <c r="DI245" i="1"/>
  <c r="DJ257" i="1"/>
  <c r="U260" i="1"/>
  <c r="BQ260" i="1"/>
  <c r="CO260" i="1"/>
  <c r="DK279" i="1"/>
  <c r="S311" i="1"/>
  <c r="AA311" i="1"/>
  <c r="AI311" i="1"/>
  <c r="AI331" i="1"/>
  <c r="BG331" i="1"/>
  <c r="CM331" i="1"/>
  <c r="DK347" i="1"/>
  <c r="DK353" i="1"/>
  <c r="DK357" i="1"/>
  <c r="AE359" i="1"/>
  <c r="AM359" i="1"/>
  <c r="BC359" i="1"/>
  <c r="BK359" i="1"/>
  <c r="BS359" i="1"/>
  <c r="CQ359" i="1"/>
  <c r="CY359" i="1"/>
  <c r="CK365" i="1"/>
  <c r="AM228" i="1"/>
  <c r="AU228" i="1"/>
  <c r="BS228" i="1"/>
  <c r="CY228" i="1"/>
  <c r="M233" i="1"/>
  <c r="AC233" i="1"/>
  <c r="AS233" i="1"/>
  <c r="AM260" i="1"/>
  <c r="AU260" i="1"/>
  <c r="BC260" i="1"/>
  <c r="BK260" i="1"/>
  <c r="BS260" i="1"/>
  <c r="CA260" i="1"/>
  <c r="CI260" i="1"/>
  <c r="CQ260" i="1"/>
  <c r="CY260" i="1"/>
  <c r="DG260" i="1"/>
  <c r="L260" i="1"/>
  <c r="O275" i="1"/>
  <c r="AE275" i="1"/>
  <c r="AU275" i="1"/>
  <c r="BK275" i="1"/>
  <c r="CA275" i="1"/>
  <c r="CQ275" i="1"/>
  <c r="W311" i="1"/>
  <c r="AE311" i="1"/>
  <c r="AU311" i="1"/>
  <c r="BC311" i="1"/>
  <c r="BK311" i="1"/>
  <c r="BS311" i="1"/>
  <c r="CA311" i="1"/>
  <c r="CI311" i="1"/>
  <c r="CQ311" i="1"/>
  <c r="CY311" i="1"/>
  <c r="DK315" i="1"/>
  <c r="DK316" i="1"/>
  <c r="DK317" i="1"/>
  <c r="DK318" i="1"/>
  <c r="DK319" i="1"/>
  <c r="DK320" i="1"/>
  <c r="DK325" i="1"/>
  <c r="DK329" i="1"/>
  <c r="DK333" i="1"/>
  <c r="U331" i="1"/>
  <c r="AC331" i="1"/>
  <c r="AS331" i="1"/>
  <c r="BA331" i="1"/>
  <c r="BQ331" i="1"/>
  <c r="BY331" i="1"/>
  <c r="CG331" i="1"/>
  <c r="CW331" i="1"/>
  <c r="DE331" i="1"/>
  <c r="DK337" i="1"/>
  <c r="DK342" i="1"/>
  <c r="DK343" i="1"/>
  <c r="S365" i="1"/>
  <c r="AA365" i="1"/>
  <c r="AI365" i="1"/>
  <c r="AQ365" i="1"/>
  <c r="AY365" i="1"/>
  <c r="BG365" i="1"/>
  <c r="BO365" i="1"/>
  <c r="CE365" i="1"/>
  <c r="CU365" i="1"/>
  <c r="S245" i="1"/>
  <c r="AI245" i="1"/>
  <c r="AQ245" i="1"/>
  <c r="AY245" i="1"/>
  <c r="BO245" i="1"/>
  <c r="BW245" i="1"/>
  <c r="CE245" i="1"/>
  <c r="CU245" i="1"/>
  <c r="AQ359" i="1"/>
  <c r="BW359" i="1"/>
  <c r="DC359" i="1"/>
  <c r="AA359" i="1"/>
  <c r="AI359" i="1"/>
  <c r="BG359" i="1"/>
  <c r="BO359" i="1"/>
  <c r="CM359" i="1"/>
  <c r="CU359" i="1"/>
  <c r="AQ375" i="1"/>
  <c r="DC375" i="1"/>
  <c r="BW375" i="1"/>
  <c r="BB409" i="1"/>
  <c r="BR409" i="1"/>
  <c r="CH409" i="1"/>
  <c r="CX409" i="1"/>
  <c r="DK13" i="1"/>
  <c r="DK12" i="1" s="1"/>
  <c r="S14" i="1"/>
  <c r="AA14" i="1"/>
  <c r="AI14" i="1"/>
  <c r="AQ14" i="1"/>
  <c r="AY14" i="1"/>
  <c r="BG14" i="1"/>
  <c r="BO14" i="1"/>
  <c r="BW14" i="1"/>
  <c r="CE14" i="1"/>
  <c r="CM14" i="1"/>
  <c r="CU14" i="1"/>
  <c r="DC14" i="1"/>
  <c r="DK18" i="1"/>
  <c r="DK21" i="1"/>
  <c r="DK36" i="1"/>
  <c r="DK40" i="1"/>
  <c r="DK41" i="1"/>
  <c r="DK42" i="1"/>
  <c r="DK43" i="1"/>
  <c r="DK44" i="1"/>
  <c r="DK45" i="1"/>
  <c r="DK46" i="1"/>
  <c r="DK47" i="1"/>
  <c r="DK48" i="1"/>
  <c r="DK49" i="1"/>
  <c r="W69" i="1"/>
  <c r="AM69" i="1"/>
  <c r="BC69" i="1"/>
  <c r="AG82" i="1"/>
  <c r="BM82" i="1"/>
  <c r="CS82" i="1"/>
  <c r="Q82" i="1"/>
  <c r="AW82" i="1"/>
  <c r="CC82" i="1"/>
  <c r="DI82" i="1"/>
  <c r="V409" i="1"/>
  <c r="AD409" i="1"/>
  <c r="DJ12" i="1"/>
  <c r="DK16" i="1"/>
  <c r="DK19" i="1"/>
  <c r="DK27" i="1"/>
  <c r="M28" i="1"/>
  <c r="U28" i="1"/>
  <c r="AC28" i="1"/>
  <c r="AK28" i="1"/>
  <c r="AS28" i="1"/>
  <c r="BA28" i="1"/>
  <c r="BI28" i="1"/>
  <c r="BQ28" i="1"/>
  <c r="BY28" i="1"/>
  <c r="CG28" i="1"/>
  <c r="CO28" i="1"/>
  <c r="CM31" i="1"/>
  <c r="AQ69" i="1"/>
  <c r="BW69" i="1"/>
  <c r="DC69" i="1"/>
  <c r="AO82" i="1"/>
  <c r="BU82" i="1"/>
  <c r="DK59" i="1"/>
  <c r="DK58" i="1" s="1"/>
  <c r="M58" i="1"/>
  <c r="DK71" i="1"/>
  <c r="AA69" i="1"/>
  <c r="BG69" i="1"/>
  <c r="CM69" i="1"/>
  <c r="AQ77" i="1"/>
  <c r="BW77" i="1"/>
  <c r="DC77" i="1"/>
  <c r="DK84" i="1"/>
  <c r="M82" i="1"/>
  <c r="Q14" i="1"/>
  <c r="Y14" i="1"/>
  <c r="AG14" i="1"/>
  <c r="AO14" i="1"/>
  <c r="AW14" i="1"/>
  <c r="BE14" i="1"/>
  <c r="BM14" i="1"/>
  <c r="BU14" i="1"/>
  <c r="CC14" i="1"/>
  <c r="CK14" i="1"/>
  <c r="CS14" i="1"/>
  <c r="DA14" i="1"/>
  <c r="DI14" i="1"/>
  <c r="AK14" i="1"/>
  <c r="AS14" i="1"/>
  <c r="BA14" i="1"/>
  <c r="BI14" i="1"/>
  <c r="BQ14" i="1"/>
  <c r="BY14" i="1"/>
  <c r="CG14" i="1"/>
  <c r="CO14" i="1"/>
  <c r="CW14" i="1"/>
  <c r="DE14" i="1"/>
  <c r="DK22" i="1"/>
  <c r="DK23" i="1"/>
  <c r="CS28" i="1"/>
  <c r="DA28" i="1"/>
  <c r="DI28" i="1"/>
  <c r="DK30" i="1"/>
  <c r="DK34" i="1"/>
  <c r="DC31" i="1"/>
  <c r="DK72" i="1"/>
  <c r="DK79" i="1"/>
  <c r="DK83" i="1"/>
  <c r="DE82" i="1"/>
  <c r="DK87" i="1"/>
  <c r="DK100" i="1"/>
  <c r="DK101" i="1"/>
  <c r="DK104" i="1"/>
  <c r="W105" i="1"/>
  <c r="AE105" i="1"/>
  <c r="DK115" i="1"/>
  <c r="DK121" i="1"/>
  <c r="DK123" i="1"/>
  <c r="DK125" i="1"/>
  <c r="DK129" i="1"/>
  <c r="DK153" i="1"/>
  <c r="DK154" i="1"/>
  <c r="DK155" i="1"/>
  <c r="DK156" i="1"/>
  <c r="DK157" i="1"/>
  <c r="DK158" i="1"/>
  <c r="DK159" i="1"/>
  <c r="DK160" i="1"/>
  <c r="DK161" i="1"/>
  <c r="DK162" i="1"/>
  <c r="DK163" i="1"/>
  <c r="DK164" i="1"/>
  <c r="DK165" i="1"/>
  <c r="DK166" i="1"/>
  <c r="DK167" i="1"/>
  <c r="DK168" i="1"/>
  <c r="DK169" i="1"/>
  <c r="DK170" i="1"/>
  <c r="DK171" i="1"/>
  <c r="DK172" i="1"/>
  <c r="DK173" i="1"/>
  <c r="DK174" i="1"/>
  <c r="DK175" i="1"/>
  <c r="DK176" i="1"/>
  <c r="DK177" i="1"/>
  <c r="DK178" i="1"/>
  <c r="DK179" i="1"/>
  <c r="DK180" i="1"/>
  <c r="DK181" i="1"/>
  <c r="DK182" i="1"/>
  <c r="DK183" i="1"/>
  <c r="DK184" i="1"/>
  <c r="DK185" i="1"/>
  <c r="DK186" i="1"/>
  <c r="W208" i="1"/>
  <c r="AM208" i="1"/>
  <c r="BC208" i="1"/>
  <c r="BS208" i="1"/>
  <c r="CI208" i="1"/>
  <c r="CY208" i="1"/>
  <c r="DK221" i="1"/>
  <c r="M219" i="1"/>
  <c r="U219" i="1"/>
  <c r="AK219" i="1"/>
  <c r="AS219" i="1"/>
  <c r="BA219" i="1"/>
  <c r="BQ219" i="1"/>
  <c r="BY219" i="1"/>
  <c r="CG219" i="1"/>
  <c r="CW219" i="1"/>
  <c r="DE219" i="1"/>
  <c r="AA219" i="1"/>
  <c r="AI219" i="1"/>
  <c r="BG219" i="1"/>
  <c r="BO219" i="1"/>
  <c r="CM219" i="1"/>
  <c r="CU219" i="1"/>
  <c r="CW82" i="1"/>
  <c r="S127" i="1"/>
  <c r="AA127" i="1"/>
  <c r="AI127" i="1"/>
  <c r="AQ127" i="1"/>
  <c r="AY127" i="1"/>
  <c r="BG127" i="1"/>
  <c r="BO127" i="1"/>
  <c r="BW127" i="1"/>
  <c r="CE127" i="1"/>
  <c r="CM127" i="1"/>
  <c r="CU127" i="1"/>
  <c r="DC127" i="1"/>
  <c r="DK229" i="1"/>
  <c r="M228" i="1"/>
  <c r="DJ228" i="1"/>
  <c r="DK73" i="1"/>
  <c r="DK74" i="1"/>
  <c r="DK75" i="1"/>
  <c r="DK80" i="1"/>
  <c r="DK81" i="1"/>
  <c r="DK85" i="1"/>
  <c r="DK89" i="1"/>
  <c r="DK93" i="1"/>
  <c r="DK94" i="1"/>
  <c r="DK102" i="1"/>
  <c r="AQ105" i="1"/>
  <c r="AY105" i="1"/>
  <c r="BG105" i="1"/>
  <c r="BO105" i="1"/>
  <c r="BW105" i="1"/>
  <c r="CE105" i="1"/>
  <c r="CM105" i="1"/>
  <c r="CU105" i="1"/>
  <c r="DC105" i="1"/>
  <c r="DK107" i="1"/>
  <c r="DK108" i="1"/>
  <c r="DK122" i="1"/>
  <c r="DK124" i="1"/>
  <c r="DK126" i="1"/>
  <c r="DK128" i="1"/>
  <c r="DK141" i="1"/>
  <c r="DK142" i="1"/>
  <c r="DK143" i="1"/>
  <c r="DK144" i="1"/>
  <c r="DK145" i="1"/>
  <c r="DK146" i="1"/>
  <c r="DK147" i="1"/>
  <c r="AA208" i="1"/>
  <c r="AQ208" i="1"/>
  <c r="BG208" i="1"/>
  <c r="BW208" i="1"/>
  <c r="CM208" i="1"/>
  <c r="DC208" i="1"/>
  <c r="DJ208" i="1"/>
  <c r="Y245" i="1"/>
  <c r="BE245" i="1"/>
  <c r="CC245" i="1"/>
  <c r="CS245" i="1"/>
  <c r="DK76" i="1"/>
  <c r="DK78" i="1"/>
  <c r="DK77" i="1" s="1"/>
  <c r="DK86" i="1"/>
  <c r="DK90" i="1"/>
  <c r="DJ97" i="1"/>
  <c r="DK98" i="1"/>
  <c r="W97" i="1"/>
  <c r="AE97" i="1"/>
  <c r="AM97" i="1"/>
  <c r="AU97" i="1"/>
  <c r="BC97" i="1"/>
  <c r="BK97" i="1"/>
  <c r="BS97" i="1"/>
  <c r="CA97" i="1"/>
  <c r="CI97" i="1"/>
  <c r="CQ97" i="1"/>
  <c r="CY97" i="1"/>
  <c r="DG97" i="1"/>
  <c r="DK103" i="1"/>
  <c r="Q109" i="1"/>
  <c r="Y109" i="1"/>
  <c r="AG109" i="1"/>
  <c r="AO109" i="1"/>
  <c r="AW109" i="1"/>
  <c r="BE109" i="1"/>
  <c r="BM109" i="1"/>
  <c r="BU109" i="1"/>
  <c r="CC109" i="1"/>
  <c r="CK109" i="1"/>
  <c r="CS109" i="1"/>
  <c r="DA109" i="1"/>
  <c r="DI109" i="1"/>
  <c r="DK116" i="1"/>
  <c r="DK118" i="1"/>
  <c r="W127" i="1"/>
  <c r="AE127" i="1"/>
  <c r="AM127" i="1"/>
  <c r="AU127" i="1"/>
  <c r="BC127" i="1"/>
  <c r="BK127" i="1"/>
  <c r="BS127" i="1"/>
  <c r="CA127" i="1"/>
  <c r="CA409" i="1" s="1"/>
  <c r="CI127" i="1"/>
  <c r="CQ127" i="1"/>
  <c r="CY127" i="1"/>
  <c r="DG127" i="1"/>
  <c r="DK130" i="1"/>
  <c r="DK149" i="1"/>
  <c r="DK150" i="1"/>
  <c r="DK151" i="1"/>
  <c r="S219" i="1"/>
  <c r="AY219" i="1"/>
  <c r="CE219" i="1"/>
  <c r="DK190" i="1"/>
  <c r="DK197" i="1"/>
  <c r="DK198" i="1"/>
  <c r="DK202" i="1"/>
  <c r="Q208" i="1"/>
  <c r="Y208" i="1"/>
  <c r="AG208" i="1"/>
  <c r="AO208" i="1"/>
  <c r="AW208" i="1"/>
  <c r="BE208" i="1"/>
  <c r="BM208" i="1"/>
  <c r="BU208" i="1"/>
  <c r="CC208" i="1"/>
  <c r="CK208" i="1"/>
  <c r="CS208" i="1"/>
  <c r="DA208" i="1"/>
  <c r="DI208" i="1"/>
  <c r="DK217" i="1"/>
  <c r="DK220" i="1"/>
  <c r="DK232" i="1"/>
  <c r="DK234" i="1"/>
  <c r="BQ233" i="1"/>
  <c r="CG233" i="1"/>
  <c r="CW233" i="1"/>
  <c r="M245" i="1"/>
  <c r="U245" i="1"/>
  <c r="AK245" i="1"/>
  <c r="AS245" i="1"/>
  <c r="BA245" i="1"/>
  <c r="BI245" i="1"/>
  <c r="BQ245" i="1"/>
  <c r="BY245" i="1"/>
  <c r="CG245" i="1"/>
  <c r="CO245" i="1"/>
  <c r="CW245" i="1"/>
  <c r="DE245" i="1"/>
  <c r="AA245" i="1"/>
  <c r="BG245" i="1"/>
  <c r="CM245" i="1"/>
  <c r="DC245" i="1"/>
  <c r="DK252" i="1"/>
  <c r="DK254" i="1"/>
  <c r="DK259" i="1"/>
  <c r="DK258" i="1" s="1"/>
  <c r="DK263" i="1"/>
  <c r="AQ260" i="1"/>
  <c r="AY260" i="1"/>
  <c r="BG260" i="1"/>
  <c r="BO260" i="1"/>
  <c r="BW260" i="1"/>
  <c r="CE260" i="1"/>
  <c r="CM260" i="1"/>
  <c r="CU260" i="1"/>
  <c r="DC260" i="1"/>
  <c r="AK260" i="1"/>
  <c r="BI260" i="1"/>
  <c r="CW260" i="1"/>
  <c r="DK266" i="1"/>
  <c r="DK187" i="1"/>
  <c r="DK188" i="1"/>
  <c r="DK189" i="1"/>
  <c r="DK191" i="1"/>
  <c r="DK192" i="1"/>
  <c r="DK209" i="1"/>
  <c r="U208" i="1"/>
  <c r="AC208" i="1"/>
  <c r="AK208" i="1"/>
  <c r="AS208" i="1"/>
  <c r="BA208" i="1"/>
  <c r="BI208" i="1"/>
  <c r="BQ208" i="1"/>
  <c r="BY208" i="1"/>
  <c r="CG208" i="1"/>
  <c r="CO208" i="1"/>
  <c r="CW208" i="1"/>
  <c r="DE208" i="1"/>
  <c r="DK211" i="1"/>
  <c r="DK212" i="1"/>
  <c r="DK213" i="1"/>
  <c r="DK214" i="1"/>
  <c r="DK215" i="1"/>
  <c r="DK222" i="1"/>
  <c r="DK226" i="1"/>
  <c r="DK227" i="1"/>
  <c r="DK231" i="1"/>
  <c r="AO245" i="1"/>
  <c r="BU245" i="1"/>
  <c r="DA245" i="1"/>
  <c r="Q275" i="1"/>
  <c r="Y275" i="1"/>
  <c r="AG275" i="1"/>
  <c r="AO275" i="1"/>
  <c r="AW275" i="1"/>
  <c r="BE275" i="1"/>
  <c r="BM275" i="1"/>
  <c r="BU275" i="1"/>
  <c r="CC275" i="1"/>
  <c r="CK275" i="1"/>
  <c r="CS275" i="1"/>
  <c r="DA275" i="1"/>
  <c r="DI275" i="1"/>
  <c r="DK196" i="1"/>
  <c r="DK199" i="1"/>
  <c r="DK206" i="1"/>
  <c r="DK216" i="1"/>
  <c r="DK223" i="1"/>
  <c r="Q228" i="1"/>
  <c r="Y228" i="1"/>
  <c r="AG228" i="1"/>
  <c r="AO228" i="1"/>
  <c r="AW228" i="1"/>
  <c r="BE228" i="1"/>
  <c r="BM228" i="1"/>
  <c r="BU228" i="1"/>
  <c r="CC228" i="1"/>
  <c r="CK228" i="1"/>
  <c r="CS228" i="1"/>
  <c r="DA228" i="1"/>
  <c r="DI228" i="1"/>
  <c r="BG233" i="1"/>
  <c r="BW233" i="1"/>
  <c r="CM233" i="1"/>
  <c r="DC233" i="1"/>
  <c r="DK236" i="1"/>
  <c r="AG260" i="1"/>
  <c r="CC260" i="1"/>
  <c r="Q233" i="1"/>
  <c r="Y233" i="1"/>
  <c r="AG233" i="1"/>
  <c r="AO233" i="1"/>
  <c r="AW233" i="1"/>
  <c r="BE233" i="1"/>
  <c r="BM233" i="1"/>
  <c r="BU233" i="1"/>
  <c r="CC233" i="1"/>
  <c r="CK233" i="1"/>
  <c r="CS233" i="1"/>
  <c r="DA233" i="1"/>
  <c r="DI233" i="1"/>
  <c r="DK235" i="1"/>
  <c r="DK238" i="1"/>
  <c r="DK242" i="1"/>
  <c r="DK243" i="1"/>
  <c r="DK244" i="1"/>
  <c r="DK251" i="1"/>
  <c r="DK256" i="1"/>
  <c r="DK261" i="1"/>
  <c r="Y260" i="1"/>
  <c r="S260" i="1"/>
  <c r="AA260" i="1"/>
  <c r="AI260" i="1"/>
  <c r="DK283" i="1"/>
  <c r="DK284" i="1"/>
  <c r="DK247" i="1"/>
  <c r="AO260" i="1"/>
  <c r="BE260" i="1"/>
  <c r="BU260" i="1"/>
  <c r="CK260" i="1"/>
  <c r="DA260" i="1"/>
  <c r="DK271" i="1"/>
  <c r="DK272" i="1"/>
  <c r="DK273" i="1"/>
  <c r="DK274" i="1"/>
  <c r="M275" i="1"/>
  <c r="U275" i="1"/>
  <c r="AC275" i="1"/>
  <c r="AK275" i="1"/>
  <c r="AS275" i="1"/>
  <c r="BA275" i="1"/>
  <c r="BI275" i="1"/>
  <c r="BQ275" i="1"/>
  <c r="BY275" i="1"/>
  <c r="CG275" i="1"/>
  <c r="CO275" i="1"/>
  <c r="CW275" i="1"/>
  <c r="DK277" i="1"/>
  <c r="DK278" i="1"/>
  <c r="DK280" i="1"/>
  <c r="S281" i="1"/>
  <c r="AA281" i="1"/>
  <c r="AI281" i="1"/>
  <c r="AQ281" i="1"/>
  <c r="AY281" i="1"/>
  <c r="BG281" i="1"/>
  <c r="BO281" i="1"/>
  <c r="BW281" i="1"/>
  <c r="CE281" i="1"/>
  <c r="CM281" i="1"/>
  <c r="CU281" i="1"/>
  <c r="DC281" i="1"/>
  <c r="DJ281" i="1"/>
  <c r="DK294" i="1"/>
  <c r="AQ311" i="1"/>
  <c r="AY311" i="1"/>
  <c r="AY409" i="1" s="1"/>
  <c r="BG311" i="1"/>
  <c r="BO311" i="1"/>
  <c r="BW311" i="1"/>
  <c r="CE311" i="1"/>
  <c r="CM311" i="1"/>
  <c r="CU311" i="1"/>
  <c r="DC311" i="1"/>
  <c r="DK322" i="1"/>
  <c r="DK327" i="1"/>
  <c r="DK335" i="1"/>
  <c r="DJ350" i="1"/>
  <c r="DK288" i="1"/>
  <c r="DK289" i="1"/>
  <c r="DK297" i="1"/>
  <c r="DK298" i="1"/>
  <c r="DK299" i="1"/>
  <c r="DK300" i="1"/>
  <c r="DK301" i="1"/>
  <c r="DK302" i="1"/>
  <c r="DK303" i="1"/>
  <c r="DK304" i="1"/>
  <c r="DK305" i="1"/>
  <c r="DK306" i="1"/>
  <c r="DK307" i="1"/>
  <c r="DK308" i="1"/>
  <c r="DK309" i="1"/>
  <c r="DK310" i="1"/>
  <c r="DK312" i="1"/>
  <c r="U311" i="1"/>
  <c r="AC311" i="1"/>
  <c r="AK311" i="1"/>
  <c r="AS311" i="1"/>
  <c r="BA311" i="1"/>
  <c r="BI311" i="1"/>
  <c r="BQ311" i="1"/>
  <c r="BY311" i="1"/>
  <c r="CG311" i="1"/>
  <c r="CO311" i="1"/>
  <c r="CW311" i="1"/>
  <c r="DE311" i="1"/>
  <c r="DK313" i="1"/>
  <c r="DK314" i="1"/>
  <c r="DK324" i="1"/>
  <c r="DK328" i="1"/>
  <c r="M331" i="1"/>
  <c r="DK332" i="1"/>
  <c r="DK336" i="1"/>
  <c r="DK340" i="1"/>
  <c r="Q350" i="1"/>
  <c r="Y350" i="1"/>
  <c r="AG350" i="1"/>
  <c r="AO350" i="1"/>
  <c r="AW350" i="1"/>
  <c r="BE350" i="1"/>
  <c r="BM350" i="1"/>
  <c r="BU350" i="1"/>
  <c r="CC350" i="1"/>
  <c r="CK350" i="1"/>
  <c r="CS350" i="1"/>
  <c r="DA350" i="1"/>
  <c r="DI350" i="1"/>
  <c r="W350" i="1"/>
  <c r="AM350" i="1"/>
  <c r="BC350" i="1"/>
  <c r="BC409" i="1" s="1"/>
  <c r="BS350" i="1"/>
  <c r="CI350" i="1"/>
  <c r="CY350" i="1"/>
  <c r="O359" i="1"/>
  <c r="AU359" i="1"/>
  <c r="CA359" i="1"/>
  <c r="DG359" i="1"/>
  <c r="DK362" i="1"/>
  <c r="M359" i="1"/>
  <c r="DJ359" i="1"/>
  <c r="O365" i="1"/>
  <c r="W365" i="1"/>
  <c r="AE365" i="1"/>
  <c r="AM365" i="1"/>
  <c r="AU365" i="1"/>
  <c r="BC365" i="1"/>
  <c r="BK365" i="1"/>
  <c r="BS365" i="1"/>
  <c r="CA365" i="1"/>
  <c r="CI365" i="1"/>
  <c r="CQ365" i="1"/>
  <c r="CY365" i="1"/>
  <c r="DG365" i="1"/>
  <c r="DK341" i="1"/>
  <c r="Q359" i="1"/>
  <c r="Y359" i="1"/>
  <c r="AG359" i="1"/>
  <c r="AO359" i="1"/>
  <c r="AW359" i="1"/>
  <c r="BE359" i="1"/>
  <c r="BM359" i="1"/>
  <c r="BU359" i="1"/>
  <c r="CC359" i="1"/>
  <c r="CK359" i="1"/>
  <c r="CS359" i="1"/>
  <c r="DA359" i="1"/>
  <c r="DI359" i="1"/>
  <c r="S375" i="1"/>
  <c r="AA375" i="1"/>
  <c r="AI375" i="1"/>
  <c r="AY375" i="1"/>
  <c r="BG375" i="1"/>
  <c r="BO375" i="1"/>
  <c r="CE375" i="1"/>
  <c r="CM375" i="1"/>
  <c r="CU375" i="1"/>
  <c r="Q281" i="1"/>
  <c r="Y281" i="1"/>
  <c r="AG281" i="1"/>
  <c r="AO281" i="1"/>
  <c r="AW281" i="1"/>
  <c r="BE281" i="1"/>
  <c r="BM281" i="1"/>
  <c r="BU281" i="1"/>
  <c r="CC281" i="1"/>
  <c r="CK281" i="1"/>
  <c r="CS281" i="1"/>
  <c r="DA281" i="1"/>
  <c r="DI281" i="1"/>
  <c r="DK285" i="1"/>
  <c r="DK292" i="1"/>
  <c r="DK293" i="1"/>
  <c r="Q311" i="1"/>
  <c r="Y311" i="1"/>
  <c r="AG311" i="1"/>
  <c r="AO311" i="1"/>
  <c r="AW311" i="1"/>
  <c r="BE311" i="1"/>
  <c r="BM311" i="1"/>
  <c r="BU311" i="1"/>
  <c r="CC311" i="1"/>
  <c r="CK311" i="1"/>
  <c r="CS311" i="1"/>
  <c r="DA311" i="1"/>
  <c r="DI311" i="1"/>
  <c r="DK321" i="1"/>
  <c r="DK323" i="1"/>
  <c r="AM311" i="1"/>
  <c r="DK326" i="1"/>
  <c r="DK330" i="1"/>
  <c r="DK334" i="1"/>
  <c r="DK339" i="1"/>
  <c r="BW365" i="1"/>
  <c r="CM365" i="1"/>
  <c r="DC365" i="1"/>
  <c r="O375" i="1"/>
  <c r="W375" i="1"/>
  <c r="AE375" i="1"/>
  <c r="AM375" i="1"/>
  <c r="AU375" i="1"/>
  <c r="BC375" i="1"/>
  <c r="BK375" i="1"/>
  <c r="BK409" i="1" s="1"/>
  <c r="BS375" i="1"/>
  <c r="CA375" i="1"/>
  <c r="CI375" i="1"/>
  <c r="CQ375" i="1"/>
  <c r="CQ409" i="1" s="1"/>
  <c r="CY375" i="1"/>
  <c r="DG375" i="1"/>
  <c r="DK338" i="1"/>
  <c r="DK348" i="1"/>
  <c r="DK354" i="1"/>
  <c r="DK358" i="1"/>
  <c r="DK363" i="1"/>
  <c r="DK367" i="1"/>
  <c r="DK369" i="1"/>
  <c r="DK371" i="1"/>
  <c r="DK373" i="1"/>
  <c r="DK377" i="1"/>
  <c r="DK379" i="1"/>
  <c r="DK381" i="1"/>
  <c r="DK383" i="1"/>
  <c r="DK385" i="1"/>
  <c r="DK389" i="1"/>
  <c r="DK390" i="1"/>
  <c r="DK391" i="1"/>
  <c r="DK392" i="1"/>
  <c r="DK393" i="1"/>
  <c r="DK394" i="1"/>
  <c r="DK395" i="1"/>
  <c r="DK396" i="1"/>
  <c r="DK397" i="1"/>
  <c r="DK398" i="1"/>
  <c r="DK399" i="1"/>
  <c r="DK400" i="1"/>
  <c r="DK401" i="1"/>
  <c r="DK402" i="1"/>
  <c r="DK403" i="1"/>
  <c r="DK404" i="1"/>
  <c r="DK349" i="1"/>
  <c r="M350" i="1"/>
  <c r="U350" i="1"/>
  <c r="AC350" i="1"/>
  <c r="AK350" i="1"/>
  <c r="AS350" i="1"/>
  <c r="BA350" i="1"/>
  <c r="BI350" i="1"/>
  <c r="BQ350" i="1"/>
  <c r="BY350" i="1"/>
  <c r="CG350" i="1"/>
  <c r="CO350" i="1"/>
  <c r="CW350" i="1"/>
  <c r="DE350" i="1"/>
  <c r="DK355" i="1"/>
  <c r="DK360" i="1"/>
  <c r="DK364" i="1"/>
  <c r="DK387" i="1"/>
  <c r="DK405" i="1"/>
  <c r="DK345" i="1"/>
  <c r="DK346" i="1"/>
  <c r="DK352" i="1"/>
  <c r="DK356" i="1"/>
  <c r="DK361" i="1"/>
  <c r="DJ365" i="1"/>
  <c r="DK368" i="1"/>
  <c r="DK370" i="1"/>
  <c r="DK372" i="1"/>
  <c r="DK374" i="1"/>
  <c r="DK376" i="1"/>
  <c r="DK378" i="1"/>
  <c r="DK380" i="1"/>
  <c r="DK382" i="1"/>
  <c r="DK384" i="1"/>
  <c r="DK386" i="1"/>
  <c r="Q388" i="1"/>
  <c r="Y388" i="1"/>
  <c r="AG388" i="1"/>
  <c r="AO388" i="1"/>
  <c r="AW388" i="1"/>
  <c r="BE388" i="1"/>
  <c r="BM388" i="1"/>
  <c r="BU388" i="1"/>
  <c r="CC388" i="1"/>
  <c r="CK388" i="1"/>
  <c r="CS388" i="1"/>
  <c r="DA388" i="1"/>
  <c r="DI388" i="1"/>
  <c r="DK406" i="1"/>
  <c r="DK15" i="1"/>
  <c r="DJ15" i="1"/>
  <c r="M12" i="1"/>
  <c r="AJ409" i="1"/>
  <c r="AN409" i="1"/>
  <c r="AR409" i="1"/>
  <c r="M24" i="1"/>
  <c r="DK24" i="1" s="1"/>
  <c r="DK35" i="1"/>
  <c r="DJ22" i="1"/>
  <c r="DK29" i="1"/>
  <c r="DK28" i="1" s="1"/>
  <c r="S409" i="1"/>
  <c r="AP409" i="1"/>
  <c r="AU409" i="1"/>
  <c r="BG409" i="1"/>
  <c r="BO409" i="1"/>
  <c r="BS409" i="1"/>
  <c r="BW409" i="1"/>
  <c r="CE409" i="1"/>
  <c r="CI409" i="1"/>
  <c r="CM409" i="1"/>
  <c r="CY409" i="1"/>
  <c r="DG409" i="1"/>
  <c r="M26" i="1"/>
  <c r="DK26" i="1" s="1"/>
  <c r="DJ31" i="1"/>
  <c r="DK37" i="1"/>
  <c r="AI409" i="1"/>
  <c r="AQ409" i="1"/>
  <c r="DK70" i="1"/>
  <c r="DK69" i="1" s="1"/>
  <c r="DJ105" i="1"/>
  <c r="DK39" i="1"/>
  <c r="DK38" i="1" s="1"/>
  <c r="DK51" i="1"/>
  <c r="DK50" i="1" s="1"/>
  <c r="DK55" i="1"/>
  <c r="DK54" i="1" s="1"/>
  <c r="DK57" i="1"/>
  <c r="DK56" i="1" s="1"/>
  <c r="DK96" i="1"/>
  <c r="DK82" i="1" s="1"/>
  <c r="O97" i="1"/>
  <c r="M77" i="1"/>
  <c r="DJ77" i="1"/>
  <c r="DK99" i="1"/>
  <c r="DK97" i="1" s="1"/>
  <c r="DJ38" i="1"/>
  <c r="DJ50" i="1"/>
  <c r="DJ54" i="1"/>
  <c r="DJ56" i="1"/>
  <c r="DJ58" i="1"/>
  <c r="DJ69" i="1"/>
  <c r="CU82" i="1"/>
  <c r="CU409" i="1" s="1"/>
  <c r="DC82" i="1"/>
  <c r="DC409" i="1" s="1"/>
  <c r="Q97" i="1"/>
  <c r="Y97" i="1"/>
  <c r="AG97" i="1"/>
  <c r="AG409" i="1" s="1"/>
  <c r="AO97" i="1"/>
  <c r="AO409" i="1" s="1"/>
  <c r="AW97" i="1"/>
  <c r="BE97" i="1"/>
  <c r="BM97" i="1"/>
  <c r="BM409" i="1" s="1"/>
  <c r="BU97" i="1"/>
  <c r="BU409" i="1" s="1"/>
  <c r="CC97" i="1"/>
  <c r="CK97" i="1"/>
  <c r="CS97" i="1"/>
  <c r="CS409" i="1" s="1"/>
  <c r="DA97" i="1"/>
  <c r="DA409" i="1" s="1"/>
  <c r="DI97" i="1"/>
  <c r="DJ82" i="1"/>
  <c r="AL105" i="1"/>
  <c r="AL409" i="1" s="1"/>
  <c r="AM106" i="1"/>
  <c r="AM105" i="1" s="1"/>
  <c r="AM409" i="1" s="1"/>
  <c r="M109" i="1"/>
  <c r="O114" i="1"/>
  <c r="O109" i="1" s="1"/>
  <c r="O132" i="1"/>
  <c r="O127" i="1" s="1"/>
  <c r="M140" i="1"/>
  <c r="M148" i="1"/>
  <c r="M152" i="1"/>
  <c r="DJ193" i="1"/>
  <c r="DJ152" i="1" s="1"/>
  <c r="DK194" i="1"/>
  <c r="DK201" i="1"/>
  <c r="DK208" i="1"/>
  <c r="AC245" i="1"/>
  <c r="M97" i="1"/>
  <c r="O105" i="1"/>
  <c r="N109" i="1"/>
  <c r="N409" i="1" s="1"/>
  <c r="DJ109" i="1"/>
  <c r="DJ130" i="1"/>
  <c r="DJ140" i="1"/>
  <c r="DJ148" i="1"/>
  <c r="DK193" i="1"/>
  <c r="DK200" i="1"/>
  <c r="DK239" i="1"/>
  <c r="DJ233" i="1"/>
  <c r="M208" i="1"/>
  <c r="DJ219" i="1"/>
  <c r="DJ240" i="1"/>
  <c r="O249" i="1"/>
  <c r="O245" i="1" s="1"/>
  <c r="O260" i="1"/>
  <c r="W260" i="1"/>
  <c r="W409" i="1" s="1"/>
  <c r="AE260" i="1"/>
  <c r="AE409" i="1" s="1"/>
  <c r="DJ256" i="1"/>
  <c r="DJ245" i="1" s="1"/>
  <c r="DK262" i="1"/>
  <c r="U207" i="1"/>
  <c r="U152" i="1" s="1"/>
  <c r="DK241" i="1"/>
  <c r="DK240" i="1" s="1"/>
  <c r="DK246" i="1"/>
  <c r="DK257" i="1"/>
  <c r="DJ263" i="1"/>
  <c r="DJ266" i="1"/>
  <c r="DK296" i="1"/>
  <c r="DK295" i="1" s="1"/>
  <c r="M295" i="1"/>
  <c r="DK311" i="1"/>
  <c r="DJ264" i="1"/>
  <c r="DJ274" i="1"/>
  <c r="M264" i="1"/>
  <c r="DE275" i="1"/>
  <c r="DK276" i="1"/>
  <c r="DK275" i="1" s="1"/>
  <c r="M281" i="1"/>
  <c r="U281" i="1"/>
  <c r="AC281" i="1"/>
  <c r="AK281" i="1"/>
  <c r="AS281" i="1"/>
  <c r="AS409" i="1" s="1"/>
  <c r="BA281" i="1"/>
  <c r="BA409" i="1" s="1"/>
  <c r="BI281" i="1"/>
  <c r="BQ281" i="1"/>
  <c r="BQ409" i="1" s="1"/>
  <c r="BY281" i="1"/>
  <c r="BY409" i="1" s="1"/>
  <c r="CG281" i="1"/>
  <c r="CG409" i="1" s="1"/>
  <c r="CO281" i="1"/>
  <c r="CW281" i="1"/>
  <c r="CW409" i="1" s="1"/>
  <c r="DE281" i="1"/>
  <c r="DK282" i="1"/>
  <c r="DK281" i="1" s="1"/>
  <c r="M265" i="1"/>
  <c r="DK265" i="1" s="1"/>
  <c r="M311" i="1"/>
  <c r="DJ331" i="1"/>
  <c r="AK344" i="1"/>
  <c r="AK331" i="1" s="1"/>
  <c r="DK351" i="1"/>
  <c r="DK350" i="1" s="1"/>
  <c r="DK366" i="1"/>
  <c r="DK365" i="1" s="1"/>
  <c r="DK375" i="1"/>
  <c r="DJ295" i="1"/>
  <c r="DJ311" i="1"/>
  <c r="M388" i="1"/>
  <c r="DJ388" i="1"/>
  <c r="DJ387" i="1"/>
  <c r="DK408" i="1"/>
  <c r="DK407" i="1" s="1"/>
  <c r="DK237" i="1" l="1"/>
  <c r="DK233" i="1"/>
  <c r="L409" i="1"/>
  <c r="DK219" i="1"/>
  <c r="AK409" i="1"/>
  <c r="CO409" i="1"/>
  <c r="BI409" i="1"/>
  <c r="DE409" i="1"/>
  <c r="U409" i="1"/>
  <c r="CK409" i="1"/>
  <c r="BE409" i="1"/>
  <c r="Y409" i="1"/>
  <c r="AA409" i="1"/>
  <c r="DI409" i="1"/>
  <c r="CC409" i="1"/>
  <c r="AW409" i="1"/>
  <c r="Q409" i="1"/>
  <c r="DK249" i="1"/>
  <c r="DK245" i="1" s="1"/>
  <c r="DK228" i="1"/>
  <c r="AC409" i="1"/>
  <c r="DK31" i="1"/>
  <c r="DK359" i="1"/>
  <c r="DK388" i="1"/>
  <c r="DK148" i="1"/>
  <c r="DK140" i="1"/>
  <c r="O409" i="1"/>
  <c r="DJ127" i="1"/>
  <c r="DK132" i="1"/>
  <c r="DK127" i="1" s="1"/>
  <c r="M14" i="1"/>
  <c r="DJ260" i="1"/>
  <c r="DK207" i="1"/>
  <c r="DK152" i="1" s="1"/>
  <c r="DK14" i="1"/>
  <c r="DJ375" i="1"/>
  <c r="DK264" i="1"/>
  <c r="DK260" i="1" s="1"/>
  <c r="M260" i="1"/>
  <c r="DK344" i="1"/>
  <c r="DK331" i="1" s="1"/>
  <c r="DK114" i="1"/>
  <c r="DK109" i="1" s="1"/>
  <c r="DK106" i="1"/>
  <c r="DK105" i="1" s="1"/>
  <c r="DJ14" i="1"/>
  <c r="M409" i="1" l="1"/>
  <c r="DJ409" i="1"/>
  <c r="DK409" i="1"/>
</calcChain>
</file>

<file path=xl/sharedStrings.xml><?xml version="1.0" encoding="utf-8"?>
<sst xmlns="http://schemas.openxmlformats.org/spreadsheetml/2006/main" count="1038" uniqueCount="898">
  <si>
    <t>Объемы  медицинской помощи в условиях круглосуточного стационара на 2019 год в разрезе клинико-профильных / клинико-статистических групп заболеваний</t>
  </si>
  <si>
    <t>3 уровень</t>
  </si>
  <si>
    <t>2 уровень</t>
  </si>
  <si>
    <t>1 уровень</t>
  </si>
  <si>
    <t>Код  профиля</t>
  </si>
  <si>
    <t>Код КСГ 2019</t>
  </si>
  <si>
    <t>КПГ / КСГ</t>
  </si>
  <si>
    <t>базовая ставка на 2019</t>
  </si>
  <si>
    <t>КЗ (коэффициент относительной затратоемкости)</t>
  </si>
  <si>
    <t>районный коэффициент</t>
  </si>
  <si>
    <t>КГБУЗ "Краевая клиническая больница N1" имени профессора С.И. Сергеева МЗ ХК</t>
  </si>
  <si>
    <t>КГБУЗ "Краевая клиническая больница N 2" МЗ ХК</t>
  </si>
  <si>
    <t>КГБУЗ "Детская краевая клиническая больница" имени А.К. Пиотровича МЗ ХК</t>
  </si>
  <si>
    <t>КГБУЗ "Перинатальный центр" МЗ ХК</t>
  </si>
  <si>
    <t>КГБУЗ "Краевой клинический центр онкологии" МЗ ХК</t>
  </si>
  <si>
    <t>Хабаровский филиал ФГБУ НКЦ оториноларингологии ФМБА России</t>
  </si>
  <si>
    <t xml:space="preserve">КГБУЗ "Краевой кожно-венерологический диспансер" МЗ ХК </t>
  </si>
  <si>
    <t>«Хабаровский филиал ФГАУ "Национальный медицинский исследовательский центр "МНТК"Микрохирургия глаза" имени академика С.Н. Федорова МЗРФ»</t>
  </si>
  <si>
    <t>НУЗ "Дорожная клиническая больница на станции Хабаровск-1 ОАО "Российские железные дороги"</t>
  </si>
  <si>
    <t>ФГБУ "Федеральный центр сердечно-сосудистой хирургии" Министерства здравоохранения  Российской Федерации (г. Хабаровск)</t>
  </si>
  <si>
    <t>КГБУЗ "Городская больница N2 им. Д.Н. Матвеева" МЗ ХК</t>
  </si>
  <si>
    <t>КГБУЗ "Городская клиническая больница N 10" МЗ ХК</t>
  </si>
  <si>
    <t>КГБУЗ "Городская клиническая больница N 11" МЗ ХК</t>
  </si>
  <si>
    <t>КГБУЗ "Городская больница N 7" МЗ ХК</t>
  </si>
  <si>
    <t>КГБУЗ "Городской онкологический диспансер" МЗ ХК</t>
  </si>
  <si>
    <t>НУЗ "Отделенческая больница на станции Комсомольск ОАО "Российские железные дороги"</t>
  </si>
  <si>
    <t>Хабаровский филиал ФГБУ РАМН "Дальневосточный научный центр физиологии и патологии дыхания" Сибирского отделения РАМН – НИИ охраны материнства и детства</t>
  </si>
  <si>
    <t>ФГКУ "301 военный клинический госпиталь" Министерства обороны Российской Федерации</t>
  </si>
  <si>
    <t>КГБУЗ "Детский клинический центр медицинской реабилитации "Амурский" МЗ ХК</t>
  </si>
  <si>
    <t>КГБУЗ "Родильный дом N 1" МЗ ХК</t>
  </si>
  <si>
    <t>КГБУЗ "Родильный дом N 2" МЗ ХК</t>
  </si>
  <si>
    <t>КГБУЗ "Родильный дом N 4" МЗ ХК</t>
  </si>
  <si>
    <t>КГБУЗ "Вяземская районная больница" МЗ ХК</t>
  </si>
  <si>
    <t>КГБУЗ "Городская больница N 2" МЗ ХК</t>
  </si>
  <si>
    <t>КГБУЗ "Детская городская больница" МЗ ХК</t>
  </si>
  <si>
    <t>КГБУЗ "Родильный дом N 3" МЗ ХК</t>
  </si>
  <si>
    <t>КГБУЗ "Ванинская центральная районная больница" МЗ ХК</t>
  </si>
  <si>
    <t>КГБУЗ "Комсомольская межрайонная больница" МЗ ХК</t>
  </si>
  <si>
    <t>КГБУЗ "Николаевская-на-Амуре центральная районная больница" МЗ ХК</t>
  </si>
  <si>
    <t>КГБУЗ "Советско-Гаванская центральная районная больница" МЗ ХК</t>
  </si>
  <si>
    <t>КГБУЗ "Детская городская клиническая больница имени В.М. Истомина" МЗ ХК</t>
  </si>
  <si>
    <t>КГБУЗ "Детская городская клиническая больница N 9" МЗ ХК</t>
  </si>
  <si>
    <t>КГБУЗ "Клинико-диагностический центр" МЗ ХК</t>
  </si>
  <si>
    <t>КГБУЗ "Солнечная районная больница" МЗ ХК</t>
  </si>
  <si>
    <t>АО Санаторий УССУРИ</t>
  </si>
  <si>
    <t>ФКУЗ "Медико-санитарная часть МВД Российской Федерации по Хабаровскому краю"</t>
  </si>
  <si>
    <t>КГБУЗ "Князе-Волконская районная больница" МЗ ХК</t>
  </si>
  <si>
    <t>КГБУЗ "Хабаровская районная больница"МЗ ХК</t>
  </si>
  <si>
    <t>КГБУЗ "Троицкая центральная районная больница" МЗ ХК</t>
  </si>
  <si>
    <t>КГБУЗ "Районная больница района им. Лазо" МЗ ХК</t>
  </si>
  <si>
    <t>КГБУЗ "Бикинская центральная районная больница" МЗ ХК</t>
  </si>
  <si>
    <t>КГБУЗ "Амурская центральная районная больница" МЗ ХК</t>
  </si>
  <si>
    <t>КГБУЗ "Верхнебуреинская центральная районная больница" МЗ ХК</t>
  </si>
  <si>
    <t>КГБУЗ "Городская больница N 3" МЗ ХК</t>
  </si>
  <si>
    <t>КГБУЗ "Городская больница N 4" МЗ ХК</t>
  </si>
  <si>
    <t>Федеральное государственное бюджетное УЗ "Медико-санитарная часть N 99 ФМБА России"</t>
  </si>
  <si>
    <t>Ванинская больница ФГБУ "ДВОМЦ ФМБА России"</t>
  </si>
  <si>
    <t>КГБУЗ "Тугуро-Чумиканская районная больница"МЗ ХК</t>
  </si>
  <si>
    <t>КГБУЗ "Ульчская районая больница" МЗ ХК</t>
  </si>
  <si>
    <t>КГБУЗ "Аяно-Майская центральная районная больница" МЗ ХК</t>
  </si>
  <si>
    <t>КГБУЗ "Охотская центральная районная больница" МЗ ХК</t>
  </si>
  <si>
    <t>Всего:</t>
  </si>
  <si>
    <t>с 01.01.2019</t>
  </si>
  <si>
    <t>0352001</t>
  </si>
  <si>
    <t>0310001</t>
  </si>
  <si>
    <t>0252001</t>
  </si>
  <si>
    <t>0252002</t>
  </si>
  <si>
    <t>0351001</t>
  </si>
  <si>
    <t>0352007</t>
  </si>
  <si>
    <t>0351002</t>
  </si>
  <si>
    <t>0353001</t>
  </si>
  <si>
    <t>4346001</t>
  </si>
  <si>
    <t>0352005</t>
  </si>
  <si>
    <t>2141002</t>
  </si>
  <si>
    <t>2141010</t>
  </si>
  <si>
    <t>2144011</t>
  </si>
  <si>
    <t>3141007</t>
  </si>
  <si>
    <t>3151001</t>
  </si>
  <si>
    <t>4346004</t>
  </si>
  <si>
    <t>0352006</t>
  </si>
  <si>
    <t>5155001</t>
  </si>
  <si>
    <t>2223001</t>
  </si>
  <si>
    <t>2148001</t>
  </si>
  <si>
    <t>2148002</t>
  </si>
  <si>
    <t>2148004</t>
  </si>
  <si>
    <t>1343002</t>
  </si>
  <si>
    <t>3141002</t>
  </si>
  <si>
    <t>3241001</t>
  </si>
  <si>
    <t>3148002</t>
  </si>
  <si>
    <t>1340006</t>
  </si>
  <si>
    <t>1340013</t>
  </si>
  <si>
    <t>1340010</t>
  </si>
  <si>
    <t>1340007</t>
  </si>
  <si>
    <t>2241001</t>
  </si>
  <si>
    <t>2241009</t>
  </si>
  <si>
    <t>2101006</t>
  </si>
  <si>
    <t>1343004</t>
  </si>
  <si>
    <t>0152001</t>
  </si>
  <si>
    <t>8156001</t>
  </si>
  <si>
    <t>1343005</t>
  </si>
  <si>
    <t>1340004</t>
  </si>
  <si>
    <t>1340011</t>
  </si>
  <si>
    <t>1343303</t>
  </si>
  <si>
    <t>1343001</t>
  </si>
  <si>
    <t>1340014</t>
  </si>
  <si>
    <t>1343008</t>
  </si>
  <si>
    <t>3141003</t>
  </si>
  <si>
    <t>3141004</t>
  </si>
  <si>
    <t>3131001</t>
  </si>
  <si>
    <t>6349008</t>
  </si>
  <si>
    <t>1340003</t>
  </si>
  <si>
    <t>1343171</t>
  </si>
  <si>
    <t>1340001</t>
  </si>
  <si>
    <t>1340012</t>
  </si>
  <si>
    <t>1 районная группа</t>
  </si>
  <si>
    <t>2 районная группа</t>
  </si>
  <si>
    <t>3 районная группа</t>
  </si>
  <si>
    <t>4 районная группа</t>
  </si>
  <si>
    <t>подуровень 3.1.</t>
  </si>
  <si>
    <t>подуровень 3.3.</t>
  </si>
  <si>
    <t>подуровень 3.2.</t>
  </si>
  <si>
    <t>подуровень 2.2.</t>
  </si>
  <si>
    <t>подуровень 2.1.</t>
  </si>
  <si>
    <t>подуровень 2.4.</t>
  </si>
  <si>
    <t>подуровень 2.5.</t>
  </si>
  <si>
    <t>подуровень 2.3.</t>
  </si>
  <si>
    <t>подуровень 1.4.</t>
  </si>
  <si>
    <t>подуровень 1.3.</t>
  </si>
  <si>
    <t>подуровень 1.2.</t>
  </si>
  <si>
    <t>подуровень 1.1.</t>
  </si>
  <si>
    <t>подуровень 1.5.</t>
  </si>
  <si>
    <t>количество больных</t>
  </si>
  <si>
    <t>стоимость</t>
  </si>
  <si>
    <t>КУСмо c 01.01.2019</t>
  </si>
  <si>
    <t xml:space="preserve">КУСмо c </t>
  </si>
  <si>
    <t>Акушерское дело</t>
  </si>
  <si>
    <t>Беременность без патологии, дородовая госпитализация в отделение сестринского ухода</t>
  </si>
  <si>
    <t>Акушерство и гинекология</t>
  </si>
  <si>
    <t>Осложнения, связанные с беременностью</t>
  </si>
  <si>
    <t>Беременность, закончившаяся абортивным исходом</t>
  </si>
  <si>
    <t>Родоразрешение</t>
  </si>
  <si>
    <t>Кесарево сечение</t>
  </si>
  <si>
    <t>Осложнения послеродового периода</t>
  </si>
  <si>
    <t>Послеродовой сепсис</t>
  </si>
  <si>
    <t>Воспалительные болезни женских половых органов</t>
  </si>
  <si>
    <t>Доброкачественные новообразования, новообразования in situ, неопределенного и неизвестного характера женских половых органов</t>
  </si>
  <si>
    <t>Другие болезни, врожденные аномалии, повреждения женских половых органов</t>
  </si>
  <si>
    <t>Операции на женских половых органах (уровень 1)</t>
  </si>
  <si>
    <t>Операции на женских половых органах (уровень 2)</t>
  </si>
  <si>
    <t>Операции на женских половых органах (уровень 3)</t>
  </si>
  <si>
    <t>Операции на женских половых органах (уровень 4)</t>
  </si>
  <si>
    <t>Аллергология и иммунология</t>
  </si>
  <si>
    <t>Нарушения с вовлечением иммунного механизма</t>
  </si>
  <si>
    <t>Ангионевротический отек, анафилактический шок</t>
  </si>
  <si>
    <t>Гастроэнтерология</t>
  </si>
  <si>
    <t>Язва желудка и двенадцатиперстной кишки</t>
  </si>
  <si>
    <t>Воспалительные заболевания кишечника</t>
  </si>
  <si>
    <t>Болезни печени, невирусные (уровень 1)</t>
  </si>
  <si>
    <t>Болезни печени, невирусные (уровень 2)</t>
  </si>
  <si>
    <t>Болезни поджелудочной железы</t>
  </si>
  <si>
    <t>Панкреатит с синдромом органной дисфункции</t>
  </si>
  <si>
    <t>Гематология</t>
  </si>
  <si>
    <t>Анемии (уровень 1)</t>
  </si>
  <si>
    <t>Анемии (уровень 2)</t>
  </si>
  <si>
    <t>Нарушения свертываемости крови</t>
  </si>
  <si>
    <t>Другие болезни крови и кроветворных органов (уровень 1)</t>
  </si>
  <si>
    <t>Другие болезни крови и кроветворных органов (уровень 2)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</si>
  <si>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</si>
  <si>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</si>
  <si>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Лекарственная терапия при доброкачественных заболеваниях крови и пузырном заносе</t>
  </si>
  <si>
    <t>Лекарственная терапия злокачественных новообразований лимфоидной и кроветворной тканей с применением моноклональных антител, ингибиторов протеинкиназы</t>
  </si>
  <si>
    <t>Лекарственная терапия при остром лейкозе, дети</t>
  </si>
  <si>
    <t>Лекарственная терапия при других ЗНО лимфоидной и кроветворной тканей, дети</t>
  </si>
  <si>
    <t>Дерматология</t>
  </si>
  <si>
    <t>Редкие и тяжелые дерматозы</t>
  </si>
  <si>
    <t>Среднетяжелые дерматозы</t>
  </si>
  <si>
    <t>Легкие дерматозы</t>
  </si>
  <si>
    <t>Детская кардиология</t>
  </si>
  <si>
    <t>Врожденные аномалии сердечно-сосудистой системы, дети</t>
  </si>
  <si>
    <t>Детская онкология</t>
  </si>
  <si>
    <t>Лекарственная терапия при ЗНО других локализаций (кроме лимфоидной и кроветворной тканей), дети</t>
  </si>
  <si>
    <t>Детская урология-андрология</t>
  </si>
  <si>
    <t>Операции на мужских половых органах, дети (уровень 1)</t>
  </si>
  <si>
    <t>Операции на мужских половых органах, дети (уровень 2)</t>
  </si>
  <si>
    <t>Операции на мужских половых органах, дети (уровень 3)</t>
  </si>
  <si>
    <t>Операции на мужских половых органах, дети (уровень 4)</t>
  </si>
  <si>
    <t>Операции на почке и мочевыделительной системе, дети (уровень  1)</t>
  </si>
  <si>
    <t>Операции на почке и мочевыделительной системе, дети (уровень  2)</t>
  </si>
  <si>
    <t>Операции на почке и мочевыделительной системе, дети (уровень  3)</t>
  </si>
  <si>
    <t>Операции на почке и мочевыделительной системе, дети (уровень  4)</t>
  </si>
  <si>
    <t>Операции на почке и мочевыделительной системе, дети (уровень 5)</t>
  </si>
  <si>
    <t>Операции на почке и мочевыделительной системе, дети (уровень 6)</t>
  </si>
  <si>
    <t>Детская хирургия</t>
  </si>
  <si>
    <t>Детская хирургия (уровень 1)</t>
  </si>
  <si>
    <t>Детская хирургия (уровень 2)</t>
  </si>
  <si>
    <t>Аппендэктомия, дети (уровень 1)</t>
  </si>
  <si>
    <t>Аппендэктомия, дети (уровень 2)</t>
  </si>
  <si>
    <t>Операции по поводу грыж, дети (уровень 1)</t>
  </si>
  <si>
    <t>Операции по поводу грыж, дети (уровень 2)</t>
  </si>
  <si>
    <t>Операции по поводу грыж, дети (уровень 3)</t>
  </si>
  <si>
    <t>Детская эндокринология</t>
  </si>
  <si>
    <t>Сахарный диабет, дети</t>
  </si>
  <si>
    <t>Заболевания гипофиза, дети</t>
  </si>
  <si>
    <t>Другие болезни эндокринной системы, дети (уровень 1)</t>
  </si>
  <si>
    <t>Другие болезни эндокринной системы, дети (уровень 2)</t>
  </si>
  <si>
    <t>Инфекционные болезни</t>
  </si>
  <si>
    <t>Кишечные инфекции, взрослые</t>
  </si>
  <si>
    <t>Кишечные инфекции, дети</t>
  </si>
  <si>
    <t>Вирусный гепатит острый</t>
  </si>
  <si>
    <t>Вирусный гепатит хронический</t>
  </si>
  <si>
    <t>Сепсис, взрослые</t>
  </si>
  <si>
    <t>Сепсис, дети</t>
  </si>
  <si>
    <t>Сепсис с синдромом органной дисфункции</t>
  </si>
  <si>
    <t>Другие инфекционные и паразитарные болезни, взрослые</t>
  </si>
  <si>
    <t>Другие инфекционные и паразитарные болезни, дети</t>
  </si>
  <si>
    <t>Респираторные инфекции верхних дыхательных путей с осложнениями, взрослые</t>
  </si>
  <si>
    <t>Респираторные инфекции верхних дыхательных путей, дети</t>
  </si>
  <si>
    <t>Грипп, вирус гриппа идентифицирован</t>
  </si>
  <si>
    <t>Грипп и пневмония с синдромом органной дисфункции</t>
  </si>
  <si>
    <t>Клещевой энцефалит</t>
  </si>
  <si>
    <t>Кардиология</t>
  </si>
  <si>
    <t>Нестабильная стенокардия, инфаркт миокарда, легочная эмболия (уровень 1)</t>
  </si>
  <si>
    <t>Нестабильная стенокардия, инфаркт миокарда, легочная эмболия (уровень 2)</t>
  </si>
  <si>
    <t>Инфаркт миокарда, легочная эмболия, лечение с применением тромболитической терапии</t>
  </si>
  <si>
    <t>Нарушения ритма и проводимости (уровень 1)</t>
  </si>
  <si>
    <t>Нарушения ритма и проводимости (уровень 2)</t>
  </si>
  <si>
    <t>Эндокардит, миокардит, перикардит, кардиомиопатии (уровень 1)</t>
  </si>
  <si>
    <t>Эндокардит, миокардит, перикардит, кардиомиопатии (уровень 2)</t>
  </si>
  <si>
    <t>Колопроктология</t>
  </si>
  <si>
    <t>Операции на кишечнике и анальной области (уровень 1)</t>
  </si>
  <si>
    <t>Операции на кишечнике и анальной области (уровень 2)</t>
  </si>
  <si>
    <t>Операции на кишечнике и анальной области (уровень 3)</t>
  </si>
  <si>
    <t>Неврология</t>
  </si>
  <si>
    <t>Воспалительные заболевания ЦНС, взрослые</t>
  </si>
  <si>
    <t>Воспалительные заболевания ЦНС, дети</t>
  </si>
  <si>
    <t>Дегенеративные болезни нервной системы</t>
  </si>
  <si>
    <t>Демиелинизирующие болезни нервной системы</t>
  </si>
  <si>
    <t>Эпилепсия, судороги (уровень 1)</t>
  </si>
  <si>
    <t>Эпилепсия, судороги (уровень 2)</t>
  </si>
  <si>
    <t>Расстройства периферической нервной системы</t>
  </si>
  <si>
    <t>Неврологические заболевания, лечение с применением ботулотоксина (уровень 1)</t>
  </si>
  <si>
    <t>Неврологические заболевания, лечение с применением ботулотоксина (уровень 2)</t>
  </si>
  <si>
    <t>Другие нарушения нервной системы (уровень 1)</t>
  </si>
  <si>
    <t>Другие нарушения нервной системы (уровень 2)</t>
  </si>
  <si>
    <t>Транзиторные ишемические приступы, сосудистые мозговые синдромы</t>
  </si>
  <si>
    <t>Кровоизлияние в мозг</t>
  </si>
  <si>
    <t>Инфаркт мозга (уровень 1)</t>
  </si>
  <si>
    <t>Инфаркт мозга (уровень 2)</t>
  </si>
  <si>
    <t>Инфаркт мозга (уровень 3)</t>
  </si>
  <si>
    <t>Другие цереброваскулярные болезни</t>
  </si>
  <si>
    <t>Нейрохирургия</t>
  </si>
  <si>
    <t>Паралитические синдромы, травма спинного мозга (уровень 1)</t>
  </si>
  <si>
    <t>Паралитические синдромы, травма спинного мозга (уровень 2)</t>
  </si>
  <si>
    <t>Дорсопатии, спондилопатии, остеопатии</t>
  </si>
  <si>
    <t>Травмы позвоночника</t>
  </si>
  <si>
    <t>Сотрясение головного мозга</t>
  </si>
  <si>
    <t>Переломы черепа, внутричерепная травма</t>
  </si>
  <si>
    <t>Операции на центральной нервной системе и головном мозге (уровень 1)</t>
  </si>
  <si>
    <t>Операции на центральной нервной системе и головном мозге (уровень 2)</t>
  </si>
  <si>
    <t>Операции на периферической нервной системе (уровень 1)</t>
  </si>
  <si>
    <t>Операции на периферической нервной системе (уровень 2)</t>
  </si>
  <si>
    <t>Операции на периферической нервной системе (уровень 3)</t>
  </si>
  <si>
    <t>Доброкачественные новообразования нервной системы</t>
  </si>
  <si>
    <t>Неонатология</t>
  </si>
  <si>
    <t>Малая масса тела при рождении, недоношенность</t>
  </si>
  <si>
    <t>Крайне малая масса тела при рождении, крайняя незрелость</t>
  </si>
  <si>
    <t>Лечение новорожденных с тяжелой патологией с применением аппаратных методов поддержки или замещения витальных функций</t>
  </si>
  <si>
    <t>Геморрагические и гемолитические нарушения у новорожденных</t>
  </si>
  <si>
    <t>Другие нарушения, возникшие в перинатальном периоде (уровень 1)</t>
  </si>
  <si>
    <t>Другие нарушения, возникшие в перинатальном периоде (уровень 2)</t>
  </si>
  <si>
    <t>Другие нарушения, возникшие в перинатальном периоде (уровень 3)</t>
  </si>
  <si>
    <t>Нефрология (без диализа)</t>
  </si>
  <si>
    <t>Почечная недостаточность</t>
  </si>
  <si>
    <t>Формирование, имплантация, реконструкция, удаление, смена доступа для диализа</t>
  </si>
  <si>
    <t>Гломерулярные болезни</t>
  </si>
  <si>
    <t>Онкология</t>
  </si>
  <si>
    <t>Операции на женских половых органах при злокачественных новообразованиях (уровень 1)</t>
  </si>
  <si>
    <t>Операции на женских половых органах  при злокачественных новообразованиях (уровень 2)</t>
  </si>
  <si>
    <t>Операции на женских половых органах  при злокачественных новообразованиях (уровень 3)</t>
  </si>
  <si>
    <t>Операции на кишечнике и анальной области при злокачественных новообразованиях (уровень 1)</t>
  </si>
  <si>
    <t>Операции на кишечнике и анальной области при злокачественных новообразованиях (уровень 2)</t>
  </si>
  <si>
    <t>Операции при злокачественных новообразованиях почки и мочевыделительной системы (уровень 1)</t>
  </si>
  <si>
    <t>Операции при злокачественных новообразованиях почки и мочевыделительной системы (уровень 2)</t>
  </si>
  <si>
    <t>Операции при злокачественных новообразованиях почки и мочевыделительной системы (уровень 3)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</si>
  <si>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</si>
  <si>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</si>
  <si>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Операции при злокачественных новообразованиях кожи (уровень 3)</t>
  </si>
  <si>
    <t>Операции при злокачественном новообразовании щитовидной железы (уровень 1)</t>
  </si>
  <si>
    <t>Операции при злокачественном новообразовании щитовидной железы (уровень 2)</t>
  </si>
  <si>
    <t>Мастэктомия, другие операции при злокачественном новообразовании молочной железы  (уровень 1)</t>
  </si>
  <si>
    <t>Мастэктомия, другие операции при злокачественном новообразовании молочной железы  (уровень 2)</t>
  </si>
  <si>
    <t>Операции при злокачественном новобразовании желчного пузыря, желчных протоков (уровень 1)</t>
  </si>
  <si>
    <t>Операции при злокачественном новобразовании желчного пузыря, желчных протоков (уровень 2)</t>
  </si>
  <si>
    <t>Операции при злокачественном новообразовании пищевода, желудка (уровень 1)</t>
  </si>
  <si>
    <t>Операции при злокачественном новообразовании пищевода, желудка (уровень 2)</t>
  </si>
  <si>
    <t>Операции при злокачественном новообразовании пищевода, желудка (уровень 3)</t>
  </si>
  <si>
    <t>Другие операции при злокачественном новообразовании брюшной полости</t>
  </si>
  <si>
    <t xml:space="preserve">Операции на органе слуха, придаточных пазухах носа  и верхних дыхательных путях при злокачественных новообразованиях </t>
  </si>
  <si>
    <t>Операции на нижних дыхательных путях и легочной ткани при злокачественных новообразованиях (уровень 1)</t>
  </si>
  <si>
    <t>Операции на нижних дыхательных путях и легочной ткани при злокачественных новообразованиях (уровень 2)</t>
  </si>
  <si>
    <t>Операции при злокачественных новообразованиях мужских половых органов (уровень 1)</t>
  </si>
  <si>
    <t>Операции при злокачественных новообразованиях мужских половых органов (уровень 2)</t>
  </si>
  <si>
    <t>Лекарственная терапия при злокачественных новообразованиях (кроме лимфоидной и кроветворной тканей), взрослые (уровень 1)</t>
  </si>
  <si>
    <t>Лекарственная терапия при злокачественных новообразованиях (кроме лимфоидной и кроветворной тканей), взрослые (уровень 2)</t>
  </si>
  <si>
    <t>Лекарственная терапия при злокачественных новообразованиях (кроме лимфоидной и кроветворной тканей), взрослые (уровень 3)</t>
  </si>
  <si>
    <t>Лекарственная терапия при злокачественных новообразованиях (кроме лимфоидной и кроветворной тканей), взрослые (уровень 4)</t>
  </si>
  <si>
    <t>Лекарственная терапия при злокачественных новообразованиях (кроме лимфоидной и кроветворной тканей), взрослые (уровень 5)</t>
  </si>
  <si>
    <t>Лекарственная терапия при злокачественных новообразованиях (кроме лимфоидной и кроветворной тканей), взрослые (уровень 6)</t>
  </si>
  <si>
    <t>Лекарственная терапия при злокачественных новообразованиях (кроме лимфоидной и кроветворной тканей), взрослые (уровень 7)</t>
  </si>
  <si>
    <t>Лекарственная терапия при злокачественных новообразованиях (кроме лимфоидной и кроветворной тканей), взрослые (уровень 8)</t>
  </si>
  <si>
    <t>Лекарственная терапия при злокачественных новообразованиях (кроме лимфоидной и кроветворной тканей), взрослые (уровень 9)</t>
  </si>
  <si>
    <t>Лекарственная терапия при злокачественных новообразованиях (кроме лимфоидной и кроветворной тканей), взрослые (уровень 10)</t>
  </si>
  <si>
    <t>Фебрильная нейтропения, агранулоцитоз вследствие проведения лекарственной терапии злокачественных новообразований (кроме лимфоидной и кроветворной тканей)</t>
  </si>
  <si>
    <t>Установка, замена порт системы (катетера) для лекарственной терапии злокачественных новообразований (кроме лимфоидной и кроветворной тканей)</t>
  </si>
  <si>
    <t>Лучевая терапия (уровень 1)</t>
  </si>
  <si>
    <t>Лучевая терапия (уровень 2)</t>
  </si>
  <si>
    <t>Лучевая терапия (уровень 3)</t>
  </si>
  <si>
    <t>Лучевая терапия (уровень 4)</t>
  </si>
  <si>
    <t>Лучевая терапия (уровень 5)</t>
  </si>
  <si>
    <t>Лучевая терапия (уровень 6)</t>
  </si>
  <si>
    <t>Лучевая терапия (уровень 7)</t>
  </si>
  <si>
    <t>Лучевая терапия (уровень 8)</t>
  </si>
  <si>
    <t>Лучевая терапия (уровень 9)</t>
  </si>
  <si>
    <t>Лучевая терапия (уровень 10)</t>
  </si>
  <si>
    <t>Лучевая терапия в сочетании с лекарственной терапией (уровень 1)</t>
  </si>
  <si>
    <t>Лучевая терапия в сочетании с лекарственной терапией (уровень 2)</t>
  </si>
  <si>
    <t>Лучевая терапия в сочетании с лекарственной терапией (уровень 3)</t>
  </si>
  <si>
    <t>Лучевая терапия в сочетании с лекарственной терапией (уровень 4)</t>
  </si>
  <si>
    <t>Лучевая терапия в сочетании с лекарственной терапией (уровень 5)</t>
  </si>
  <si>
    <t>Лучевая терапия в сочетании с лекарственной терапией (уровень 6)</t>
  </si>
  <si>
    <t>Лучевая терапия в сочетании с лекарственной терапией (уровень 7)</t>
  </si>
  <si>
    <t>Оториноларингология</t>
  </si>
  <si>
    <t>Доброкачественные новообразования, новообразования in situ уха, горла, носа, полости рта</t>
  </si>
  <si>
    <t>Средний отит, мастоидит, нарушения вестибулярной функции</t>
  </si>
  <si>
    <t>Другие болезни уха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</si>
  <si>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</si>
  <si>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Операции на органе слуха, придаточных пазухах носа  и верхних дыхательных путях (уровень 1)</t>
  </si>
  <si>
    <t>Операции на органе слуха, придаточных пазухах носа  и верхних дыхательных путях (уровень 2)</t>
  </si>
  <si>
    <t>Операции на органе слуха, придаточных пазухах носа  и верхних дыхательных путях (уровень 3)</t>
  </si>
  <si>
    <t>Операции на органе слуха, придаточных пазухах носа  и верхних дыхательных путях (уровень 4)</t>
  </si>
  <si>
    <t>Операции на органе слуха, придаточных пазухах носа  и верхних дыхательных путях (уровень 5)</t>
  </si>
  <si>
    <t>Замена речевого процессора</t>
  </si>
  <si>
    <t>Офтальмология</t>
  </si>
  <si>
    <t>Операции на органе зрения (уровень 1)</t>
  </si>
  <si>
    <t>Операции на органе зрения (уровень 2)</t>
  </si>
  <si>
    <t>Операции на органе зрения (уровень 3)</t>
  </si>
  <si>
    <t>Операции на органе зрения (уровень 4)</t>
  </si>
  <si>
    <t>Операции на органе зрения (уровень 5)</t>
  </si>
  <si>
    <t>Операции на органе зрения (уровень 6)</t>
  </si>
  <si>
    <t>Болезни глаза</t>
  </si>
  <si>
    <t>Травмы глаза</t>
  </si>
  <si>
    <t>Педиатрия</t>
  </si>
  <si>
    <t>Нарушения всасывания, дети</t>
  </si>
  <si>
    <t>Другие болезни органов пищеварения, дети</t>
  </si>
  <si>
    <t>Воспалительные артропатии, спондилопатии, дети</t>
  </si>
  <si>
    <t>Врожденные аномалии головного и спинного мозга, дети</t>
  </si>
  <si>
    <t>Пульмонология</t>
  </si>
  <si>
    <t>Другие болезни органов дыхания</t>
  </si>
  <si>
    <t>Интерстициальные болезни легких, врожденные аномалии развития легких, бронхо-легочная дисплазия, дети</t>
  </si>
  <si>
    <t>Доброкачественные  новообразования, новообразования in situ органов дыхания, других и неуточненных органов грудной клетки</t>
  </si>
  <si>
    <t>Пневмония, плеврит, другие болезни плевры</t>
  </si>
  <si>
    <t>Астма, взрослые</t>
  </si>
  <si>
    <t>Астма, дети</t>
  </si>
  <si>
    <t>Ревматология</t>
  </si>
  <si>
    <t>Системные поражения соединительной ткани</t>
  </si>
  <si>
    <t>Артропатии и спондилопатии</t>
  </si>
  <si>
    <t>Ревматические болезни сердца (уровень 1)</t>
  </si>
  <si>
    <t>Ревматические болезни сердца (уровень 2)</t>
  </si>
  <si>
    <t>Сердечно-сосудистая хирургия</t>
  </si>
  <si>
    <t>Флебит и тромбофлебит, варикозное расширение вен нижних конечностей</t>
  </si>
  <si>
    <t>Другие болезни, врожденные аномалии вен</t>
  </si>
  <si>
    <t>Болезни артерий, артериол и капилляров</t>
  </si>
  <si>
    <t>Диагностическое обследование сердечно-сосудистой системы</t>
  </si>
  <si>
    <t>Операции на сердце и коронарных сосудах (уровень 1)</t>
  </si>
  <si>
    <t>Операции на сердце и коронарных сосудах (уровень 2)</t>
  </si>
  <si>
    <t>Операции на сердце и коронарных сосудах (уровень 3)</t>
  </si>
  <si>
    <t>Операции на сосудах (уровень 1)</t>
  </si>
  <si>
    <t>Операции на сосудах (уровень 2)</t>
  </si>
  <si>
    <t>Операции на сосудах (уровень 3)</t>
  </si>
  <si>
    <t>Операции на сосудах (уровень 4)</t>
  </si>
  <si>
    <t>Операции на сосудах (уровень 5)</t>
  </si>
  <si>
    <t>Стоматология детская</t>
  </si>
  <si>
    <t>Болезни полости рта, слюнных желез и челюстей, врожденные аномалии лица и шеи, дети</t>
  </si>
  <si>
    <t>Терапия</t>
  </si>
  <si>
    <t>Болезни пищевода, гастрит, дуоденит , другие болезни желудка и двенадцатиперстной кишки</t>
  </si>
  <si>
    <t>Новообразования доброкачественные, insitu, неопределенного и неуточненного характера органов пищеварения</t>
  </si>
  <si>
    <t>Болезни желчного пузыря</t>
  </si>
  <si>
    <t>Другие болезни органов пищеварения, взрослые</t>
  </si>
  <si>
    <t>Гипертоническая болезнь в стадии обострения</t>
  </si>
  <si>
    <t>Стенокардия (кроме нестабильной),  хроническая ишемическая болезнь сердца (уровень 1)</t>
  </si>
  <si>
    <t>Стенокардия (кроме нестабильной),  хроническая ишемическая болезнь сердца (уровень 2)</t>
  </si>
  <si>
    <t>Другие болезни сердца (уровень 1)</t>
  </si>
  <si>
    <t>Другие болезни сердца (уровень 2)</t>
  </si>
  <si>
    <t>Бронхит необструктивный, симптомы и признаки, относящиеся к органам дыхания</t>
  </si>
  <si>
    <t>Хобл, эмфизема, бронхоэктатическая болезнь</t>
  </si>
  <si>
    <t>Отравления и другие воздействия внешних причин</t>
  </si>
  <si>
    <t>Отравления и другие воздействия внешних причин с синдромом органной дисфункции</t>
  </si>
  <si>
    <t>Госпитализация в диагностических целях с постановкой / подтверждением диагноза злокачественного новообразования</t>
  </si>
  <si>
    <t>Торакальная хирургия</t>
  </si>
  <si>
    <t>Гнойные состояния нижних дыхательных путей</t>
  </si>
  <si>
    <t>Операции на нижних дыхательных путях и легочной ткани, органах средостения (уровень 1)</t>
  </si>
  <si>
    <t>Операции на нижних дыхательных путях и легочной ткани, органах средостения (уровень 2)</t>
  </si>
  <si>
    <t>Операции на нижних дыхательных путях и легочной ткани, органах средостения (уровень 3)</t>
  </si>
  <si>
    <t>Операции на нижних дыхательных путях и легочной ткани, органах средостения (уровень 4)</t>
  </si>
  <si>
    <t>Травматология и ортопедия</t>
  </si>
  <si>
    <t>Приобретенные и врожденные костно-мышечные деформации</t>
  </si>
  <si>
    <t>Переломы шейки бедра и костей таза</t>
  </si>
  <si>
    <t>Переломы бедренной кости, другие травмы бедра и тазобедренного сустава</t>
  </si>
  <si>
    <t>Переломы, вывихи, растяжения области грудной клетки, верхней конечности и стопы</t>
  </si>
  <si>
    <t>Переломы, вывихи, растяжения области колена и голени</t>
  </si>
  <si>
    <t>Множественные переломы, травматические ампутации, размозжения и последствия  травм</t>
  </si>
  <si>
    <t>Тяжелая множественная и сочетанная травма (политравма)</t>
  </si>
  <si>
    <t>Эндопротезирование суставов</t>
  </si>
  <si>
    <t>Операции на костно-мышечной системе и суставах (уровень 1)</t>
  </si>
  <si>
    <t>Операции на костно-мышечной системе и суставах (уровень 2)</t>
  </si>
  <si>
    <t>Операции на костно-мышечной системе и суставах (уровень 3)</t>
  </si>
  <si>
    <t>Операции на костно-мышечной системе и суставах (уровень 4)</t>
  </si>
  <si>
    <t>Операции на костно-мышечной системе и суставах (уровень 5)</t>
  </si>
  <si>
    <t>Урология</t>
  </si>
  <si>
    <t>Тубулоинтерстициальные болезни почек, другие болезни мочевой системы</t>
  </si>
  <si>
    <t>Камни мочевой системы; симптомы, относящиеся к мочевой системе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</si>
  <si>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</si>
  <si>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Болезни предстательной железы</t>
  </si>
  <si>
    <t xml:space="preserve">Другие болезни, врожденые аномалии, повреждения мочевой системы и мужских половых органов </t>
  </si>
  <si>
    <t>Операции на мужских половых органах, взрослые (уровень 1)</t>
  </si>
  <si>
    <t>Операции на мужских половых органах, взрослые (уровень 2)</t>
  </si>
  <si>
    <t>Операции на мужских половых органах, взрослые (уровень 3)</t>
  </si>
  <si>
    <t>Операции на мужских половых органах, взрослые (уровень 4)</t>
  </si>
  <si>
    <t>Операции на почке и мочевыделительной системе, взрослые (уровень 1)</t>
  </si>
  <si>
    <t>Операции на почке и мочевыделительной системе, взрослые (уровень 2)</t>
  </si>
  <si>
    <t>Операции на почке и мочевыделительной системе, взрослые (уровень 3)</t>
  </si>
  <si>
    <t>Операции на почке и мочевыделительной системе, взрослые (уровень 4)</t>
  </si>
  <si>
    <t>Операции на почке и мочевыделительной системе, взрослые (уровень 5)</t>
  </si>
  <si>
    <t>Операции на почке и мочевыделительной системе, взрослые (уровень 6)</t>
  </si>
  <si>
    <t>Хирургия</t>
  </si>
  <si>
    <t>Болезни лимфатических сосудов и лимфатических узлов</t>
  </si>
  <si>
    <t>Операции на коже, подкожной клетчатке, придатках кожи (уровень 1)</t>
  </si>
  <si>
    <t>Операции на коже, подкожной клетчатке, придатках кожи (уровень 2)</t>
  </si>
  <si>
    <t>Операции на коже, подкожной клетчатке, придатках кожи (уровень 3)</t>
  </si>
  <si>
    <t>Операции на коже, подкожной клетчатке, придатках кожи (уровень 4)</t>
  </si>
  <si>
    <t>Операции на органах кроветворения и иммунной системы (уровень 1)</t>
  </si>
  <si>
    <t>Операции на органах кроветворения и иммунной системы (уровень 2)</t>
  </si>
  <si>
    <t>Операции на органах кроветворения и иммунной системы (уровень 3)</t>
  </si>
  <si>
    <t>Операции на эндокринных железах кроме гипофиза (уровень 1)</t>
  </si>
  <si>
    <t>Операции на эндокринных железах кроме гипофиза (уровень 2)</t>
  </si>
  <si>
    <t>Болезни молочной железы, новообразования молочной железы доброкачественные,  in situ, неопределенного и неизвестного характера</t>
  </si>
  <si>
    <t>Артрозы, другие поражения суставов, болезни мягких тканей</t>
  </si>
  <si>
    <t>Остеомиелит (уровень 1)</t>
  </si>
  <si>
    <t>Остеомиелит (уровень 2)</t>
  </si>
  <si>
    <t>Остеомиелит (уровень 3)</t>
  </si>
  <si>
    <t>Доброкачественные новообразования костно-мышечной системы и соединительной ткани</t>
  </si>
  <si>
    <t>Доброкачественные новообразования, новообразования in situ кожи, жировой ткани и другие болезни кожи</t>
  </si>
  <si>
    <t>Открытые раны, поверхностные, другие и неуточненные травмы</t>
  </si>
  <si>
    <t>Операции на молочной железе  (кроме злокачественных новообразований)</t>
  </si>
  <si>
    <t>Хирургия (абдоминальная)</t>
  </si>
  <si>
    <t>Операции на желчном пузыре и желчевыводящих путях (уровень 1)</t>
  </si>
  <si>
    <t>Операции на желчном пузыре и желчевыводящих путях (уровень 2)</t>
  </si>
  <si>
    <t>Операции на желчном пузыре и желчевыводящих путях (уровень 3)</t>
  </si>
  <si>
    <t>Операции на желчном пузыре и желчевыводящих путях (уровень 4)</t>
  </si>
  <si>
    <t>Операции на печени и поджелудочной железе (уровень 1)</t>
  </si>
  <si>
    <t>Операции на печени и поджелудочной железе (уровень 2)</t>
  </si>
  <si>
    <t>Панкреатит, хирургическое лечение</t>
  </si>
  <si>
    <t>Операции на пищеводе, желудке, двенадцатиперстной кишке (уровень 1)</t>
  </si>
  <si>
    <t>Операции на пищеводе, желудке, двенадцатиперстной кишке (уровень 2)</t>
  </si>
  <si>
    <t>Операции на пищеводе, желудке, двенадцатиперстной кишке (уровень 3)</t>
  </si>
  <si>
    <t>Аппендэктомия, взрослые (уровень 1)</t>
  </si>
  <si>
    <t>Аппендэктомия, взрослые (уровень 2)</t>
  </si>
  <si>
    <t>Операции по поводу грыж, взрослые (уровень 1)</t>
  </si>
  <si>
    <t>Операции по поводу грыж, взрослые (уровень 2)</t>
  </si>
  <si>
    <t>Операции по поводу грыж, взрослые (уровень 3)</t>
  </si>
  <si>
    <t>Другие операции на органах брюшной полости (уровень 1)</t>
  </si>
  <si>
    <t>Другие операции на органах брюшной полости (уровень 2)</t>
  </si>
  <si>
    <t>Другие операции на органах брюшной полости (уровень 3)</t>
  </si>
  <si>
    <t>Хирургия (комбустиология)</t>
  </si>
  <si>
    <t>Отморожения (уровень 1)</t>
  </si>
  <si>
    <t>Отморожения (уровень 2)</t>
  </si>
  <si>
    <t>Ожоги (уровень 1)</t>
  </si>
  <si>
    <t>Ожоги (уровень 2)</t>
  </si>
  <si>
    <t>Ожоги (уровень 3)</t>
  </si>
  <si>
    <t>Ожоги (уровень 4)</t>
  </si>
  <si>
    <t>Ожоги (уровень 5)</t>
  </si>
  <si>
    <t>Ожоги (уровень 4, 5) с синдромом органной дисфункции</t>
  </si>
  <si>
    <t>Челюстно-лицевая хирургия</t>
  </si>
  <si>
    <t>Болезни полости рта, слюнных желез и челюстей, врожденные аномалии лица и шеи, взрослые</t>
  </si>
  <si>
    <t>Операции на органах  полости рта (уровень 1)</t>
  </si>
  <si>
    <t>Операции на органах  полости рта (уровень 2)</t>
  </si>
  <si>
    <t>Операции на органах  полости рта  (уровень 3)</t>
  </si>
  <si>
    <t>Операции на органах  полости рта  (уровень 4)</t>
  </si>
  <si>
    <t>Эндокринология</t>
  </si>
  <si>
    <t>Сахарный диабет, взрослые (уровень 1)</t>
  </si>
  <si>
    <t>Сахарный диабет, взрослые (уровень 2)</t>
  </si>
  <si>
    <t>Заболевания гипофиза, взрослые</t>
  </si>
  <si>
    <t>Другие болезни эндокринной системы, взрослые (уровень 1)</t>
  </si>
  <si>
    <t>Другие болезни эндокринной системы, взрослые (уровень 2)</t>
  </si>
  <si>
    <t>Новообразования эндокринных желез доброкачественные,  in situ, неопределенного и неизвестного характера</t>
  </si>
  <si>
    <t>Расстройства питания</t>
  </si>
  <si>
    <t>Другие нарушения обмена веществ</t>
  </si>
  <si>
    <t>Кистозный фиброз</t>
  </si>
  <si>
    <t>Прочее</t>
  </si>
  <si>
    <t>Комплексное лечение с применением препаратов иммуноглобулина</t>
  </si>
  <si>
    <t>Редкие генетические заболевания</t>
  </si>
  <si>
    <t>Лечение с применением генно-инженерных биологических препаратов и селективных иммунодепрессантов</t>
  </si>
  <si>
    <t>Факторы, влияющие на состояние здоровья  населения и обращения в учреждения здравоохранения</t>
  </si>
  <si>
    <t>Госпитализация в диагностических целях с постановкой диагноза туберкулеза, ВИЧ-инфекции, психического заболевания</t>
  </si>
  <si>
    <t>Отторжение, отмирание трансплантата органов и тканей</t>
  </si>
  <si>
    <t>Установка, замена, заправка помп для лекарственных препаратов</t>
  </si>
  <si>
    <t>Интенсивная терапия пациентов с нейрогенными нарушениями жизненно-важных функций, нуждающихся в их длительном искусственном замещении</t>
  </si>
  <si>
    <t>Реинфузия аутокрови</t>
  </si>
  <si>
    <t>Балонная внутриаортальная контрпульсация</t>
  </si>
  <si>
    <t>Экстракорпоральная мембранная оксигенация</t>
  </si>
  <si>
    <t>Злокачественое новообразование без специального противоопухолевого лечения</t>
  </si>
  <si>
    <t>Медицинская реабилитация</t>
  </si>
  <si>
    <t>Медицинская реабилитация пациентов с заболеваниями центральной нервной системы (3 балла по ШРМ)</t>
  </si>
  <si>
    <t>Медицинская реабилитация пациентов с заболеваниями центральной нервной системы (4 балла по ШРМ)</t>
  </si>
  <si>
    <t>Медицинская реабилитация пациентов с заболеваниями центральной нервной системы (5 баллов по ШРМ)</t>
  </si>
  <si>
    <t>Медицинская реабилитация пациентов с заболеваниями центральной нервной системы (6 баллов по ШРМ)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</si>
  <si>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</si>
  <si>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Медицинская реабилитация пациентов с заболеваниями опорно-двигательного аппарата и периферической нервной системы (4 баллов по ШРМ)</t>
  </si>
  <si>
    <t>Медицинская реабилитация пациентов с заболеваниями опорно-двигательного аппарата и периферической нервной системы (5 баллов по ШРМ)</t>
  </si>
  <si>
    <t>Медицинская кардиореабилитация (3 балла по ШРМ)</t>
  </si>
  <si>
    <t>Медицинская кардиореабилитация (4 балла по ШРМ)</t>
  </si>
  <si>
    <t>Медицинская кардиореабилитация (5 балла по ШРМ)</t>
  </si>
  <si>
    <t>Медицинская реабилитация пациентов при других соматических заболеваниях (3 балла по ШРМ)</t>
  </si>
  <si>
    <t>Медицинская реабилитация пациентов при других соматических заболеваниях (4 балла по ШРМ)</t>
  </si>
  <si>
    <t>Медицинская реабилитация пациентов при других соматических заболеваниях (5 балла по ШРМ)</t>
  </si>
  <si>
    <t>Медицинская реабилитация детей, перенесших заболевания перинатального периода</t>
  </si>
  <si>
    <t>Медицинская реабилитация детей с нарушениями слуха без замены речевого процессора системы кохлеарной имплантации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</si>
  <si>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</si>
  <si>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Медицинская реабилитация детей с поражениями центральной нервной системы</t>
  </si>
  <si>
    <t>Медицинская реабилитация детей после хирургической коррекции врожденных пороков развития органов и систем</t>
  </si>
  <si>
    <t>Гериатрия</t>
  </si>
  <si>
    <t>Старческая астения</t>
  </si>
  <si>
    <t>ИТОГО</t>
  </si>
  <si>
    <t>отклонения</t>
  </si>
  <si>
    <t>Приложение № 3</t>
  </si>
  <si>
    <t>к Решению Комиссии  по разработке ТП ОМС   
от 28.12.2018  № 12</t>
  </si>
  <si>
    <t>КУ (управленческий коэффициент)с 01.01.19</t>
  </si>
  <si>
    <t>28.12.2018 №12</t>
  </si>
  <si>
    <t>№</t>
  </si>
  <si>
    <t>st01.001</t>
  </si>
  <si>
    <t>st02.001</t>
  </si>
  <si>
    <t>st02.002</t>
  </si>
  <si>
    <t>st02.003</t>
  </si>
  <si>
    <t>st02.004</t>
  </si>
  <si>
    <t>st02.005</t>
  </si>
  <si>
    <t>st02.006</t>
  </si>
  <si>
    <t>st02.007</t>
  </si>
  <si>
    <t>st02.008</t>
  </si>
  <si>
    <t>st02.009</t>
  </si>
  <si>
    <t>st02.010</t>
  </si>
  <si>
    <t>st02.011</t>
  </si>
  <si>
    <t>st02.012</t>
  </si>
  <si>
    <t>st02.013</t>
  </si>
  <si>
    <t>st03.001</t>
  </si>
  <si>
    <t>st03.002</t>
  </si>
  <si>
    <t>st04.001</t>
  </si>
  <si>
    <t>st04.002</t>
  </si>
  <si>
    <t>st04.003</t>
  </si>
  <si>
    <t>st04.004</t>
  </si>
  <si>
    <t>st04.005</t>
  </si>
  <si>
    <t>st04.006</t>
  </si>
  <si>
    <t>st05.001</t>
  </si>
  <si>
    <t>st05.002</t>
  </si>
  <si>
    <t>st05.003</t>
  </si>
  <si>
    <t>st05.004</t>
  </si>
  <si>
    <t>st05.005</t>
  </si>
  <si>
    <t>st05.006</t>
  </si>
  <si>
    <t>st05.007</t>
  </si>
  <si>
    <t>st05.008</t>
  </si>
  <si>
    <t>st05.009</t>
  </si>
  <si>
    <t>st05.010</t>
  </si>
  <si>
    <t>st05.011</t>
  </si>
  <si>
    <t>st06.001</t>
  </si>
  <si>
    <t>st06.002</t>
  </si>
  <si>
    <t>st06.003</t>
  </si>
  <si>
    <t>st07.001</t>
  </si>
  <si>
    <t>st08.001</t>
  </si>
  <si>
    <t>st09.001</t>
  </si>
  <si>
    <t>st09.002</t>
  </si>
  <si>
    <t>st09.003</t>
  </si>
  <si>
    <t>st09.004</t>
  </si>
  <si>
    <t>st09.005</t>
  </si>
  <si>
    <t>st09.006</t>
  </si>
  <si>
    <t>st09.007</t>
  </si>
  <si>
    <t>st09.008</t>
  </si>
  <si>
    <t>st09.009</t>
  </si>
  <si>
    <t>st09.010</t>
  </si>
  <si>
    <t>st10.001</t>
  </si>
  <si>
    <t>st10.002</t>
  </si>
  <si>
    <t>st10.003</t>
  </si>
  <si>
    <t>st10.004</t>
  </si>
  <si>
    <t>st10.005</t>
  </si>
  <si>
    <t>st10.006</t>
  </si>
  <si>
    <t>st10.007</t>
  </si>
  <si>
    <t>st11.001</t>
  </si>
  <si>
    <t>st11.002</t>
  </si>
  <si>
    <t>st11.003</t>
  </si>
  <si>
    <t>st11.004</t>
  </si>
  <si>
    <t>st12.001</t>
  </si>
  <si>
    <t>st12.002</t>
  </si>
  <si>
    <t>st12.003</t>
  </si>
  <si>
    <t>st12.004</t>
  </si>
  <si>
    <t>st12.005</t>
  </si>
  <si>
    <t>st12.006</t>
  </si>
  <si>
    <t>st12.007</t>
  </si>
  <si>
    <t>st12.008</t>
  </si>
  <si>
    <t>st12.009</t>
  </si>
  <si>
    <t>st12.010</t>
  </si>
  <si>
    <t>st12.011</t>
  </si>
  <si>
    <t>st12.012</t>
  </si>
  <si>
    <t>st12.013</t>
  </si>
  <si>
    <t>st12.014</t>
  </si>
  <si>
    <t>st13.001</t>
  </si>
  <si>
    <t>st13.002</t>
  </si>
  <si>
    <t>st13.003</t>
  </si>
  <si>
    <t>st13.004</t>
  </si>
  <si>
    <t>st13.005</t>
  </si>
  <si>
    <t>st13.006</t>
  </si>
  <si>
    <t>st13.007</t>
  </si>
  <si>
    <t>st14.001</t>
  </si>
  <si>
    <t>st14.002</t>
  </si>
  <si>
    <t>st14.003</t>
  </si>
  <si>
    <t>st15.001</t>
  </si>
  <si>
    <t>st15.002</t>
  </si>
  <si>
    <t>st15.003</t>
  </si>
  <si>
    <t>st15.004</t>
  </si>
  <si>
    <t>st15.005</t>
  </si>
  <si>
    <t>st15.006</t>
  </si>
  <si>
    <t>st15.007</t>
  </si>
  <si>
    <t>st15.008</t>
  </si>
  <si>
    <t>st15.009</t>
  </si>
  <si>
    <t>st15.010</t>
  </si>
  <si>
    <t>st15.011</t>
  </si>
  <si>
    <t>st15.012</t>
  </si>
  <si>
    <t>st15.013</t>
  </si>
  <si>
    <t>st15.014</t>
  </si>
  <si>
    <t>st15.015</t>
  </si>
  <si>
    <t>st15.016</t>
  </si>
  <si>
    <t>st15.017</t>
  </si>
  <si>
    <t>st16.001</t>
  </si>
  <si>
    <t>st16.002</t>
  </si>
  <si>
    <t>st16.003</t>
  </si>
  <si>
    <t>st16.004</t>
  </si>
  <si>
    <t>st16.005</t>
  </si>
  <si>
    <t>st16.006</t>
  </si>
  <si>
    <t>st16.007</t>
  </si>
  <si>
    <t>st16.008</t>
  </si>
  <si>
    <t>st16.009</t>
  </si>
  <si>
    <t>st16.010</t>
  </si>
  <si>
    <t>st16.011</t>
  </si>
  <si>
    <t>st16.012</t>
  </si>
  <si>
    <t>st17.001</t>
  </si>
  <si>
    <t>st17.002</t>
  </si>
  <si>
    <t>st17.003</t>
  </si>
  <si>
    <t>st17.004</t>
  </si>
  <si>
    <t>st17.005</t>
  </si>
  <si>
    <t>st17.006</t>
  </si>
  <si>
    <t>st17.007</t>
  </si>
  <si>
    <t>st18.001</t>
  </si>
  <si>
    <t>st18.002</t>
  </si>
  <si>
    <t>st18.003</t>
  </si>
  <si>
    <t>st19.001</t>
  </si>
  <si>
    <t>st19.002</t>
  </si>
  <si>
    <t>st19.003</t>
  </si>
  <si>
    <t>st19.004</t>
  </si>
  <si>
    <t>st19.005</t>
  </si>
  <si>
    <t>st19.006</t>
  </si>
  <si>
    <t>st19.007</t>
  </si>
  <si>
    <t>st19.008</t>
  </si>
  <si>
    <t>st19.009</t>
  </si>
  <si>
    <t>st19.010</t>
  </si>
  <si>
    <t>st19.011</t>
  </si>
  <si>
    <t>st19.012</t>
  </si>
  <si>
    <t>st19.013</t>
  </si>
  <si>
    <t>st19.014</t>
  </si>
  <si>
    <t>st19.015</t>
  </si>
  <si>
    <t>st19.016</t>
  </si>
  <si>
    <t>st19.017</t>
  </si>
  <si>
    <t>st19.018</t>
  </si>
  <si>
    <t>st19.019</t>
  </si>
  <si>
    <t>st19.020</t>
  </si>
  <si>
    <t>st19.021</t>
  </si>
  <si>
    <t>st19.022</t>
  </si>
  <si>
    <t>st19.023</t>
  </si>
  <si>
    <t>st19.024</t>
  </si>
  <si>
    <t>st19.025</t>
  </si>
  <si>
    <t>st19.026</t>
  </si>
  <si>
    <t>st19.027</t>
  </si>
  <si>
    <t>st19.028</t>
  </si>
  <si>
    <t>st19.029</t>
  </si>
  <si>
    <t>st19.030</t>
  </si>
  <si>
    <t>st19.031</t>
  </si>
  <si>
    <t>st19.032</t>
  </si>
  <si>
    <t>st19.033</t>
  </si>
  <si>
    <t>st19.034</t>
  </si>
  <si>
    <t>st19.035</t>
  </si>
  <si>
    <t>st19.036</t>
  </si>
  <si>
    <t>st19.037</t>
  </si>
  <si>
    <t>st19.038</t>
  </si>
  <si>
    <t>st19.039</t>
  </si>
  <si>
    <t>st19.040</t>
  </si>
  <si>
    <t>st19.041</t>
  </si>
  <si>
    <t>st19.042</t>
  </si>
  <si>
    <t>st19.043</t>
  </si>
  <si>
    <t>st19.044</t>
  </si>
  <si>
    <t>st19.045</t>
  </si>
  <si>
    <t>st19.046</t>
  </si>
  <si>
    <t>st19.047</t>
  </si>
  <si>
    <t>st19.048</t>
  </si>
  <si>
    <t>st19.049</t>
  </si>
  <si>
    <t>st19.050</t>
  </si>
  <si>
    <t>st19.051</t>
  </si>
  <si>
    <t>st19.052</t>
  </si>
  <si>
    <t>st19.053</t>
  </si>
  <si>
    <t>st19.054</t>
  </si>
  <si>
    <t>st19.055</t>
  </si>
  <si>
    <t>st20.001</t>
  </si>
  <si>
    <t>st20.002</t>
  </si>
  <si>
    <t>st20.003</t>
  </si>
  <si>
    <t>st20.004</t>
  </si>
  <si>
    <t>st20.005</t>
  </si>
  <si>
    <t>st20.006</t>
  </si>
  <si>
    <t>st20.007</t>
  </si>
  <si>
    <t>st20.008</t>
  </si>
  <si>
    <t>st20.009</t>
  </si>
  <si>
    <t>st20.010</t>
  </si>
  <si>
    <t>st21.001</t>
  </si>
  <si>
    <t>st21.002</t>
  </si>
  <si>
    <t>st21.003</t>
  </si>
  <si>
    <t>st21.004</t>
  </si>
  <si>
    <t>st21.005</t>
  </si>
  <si>
    <t>st21.006</t>
  </si>
  <si>
    <t>st21.007</t>
  </si>
  <si>
    <t>st21.008</t>
  </si>
  <si>
    <t>st22.001</t>
  </si>
  <si>
    <t>st22.002</t>
  </si>
  <si>
    <t>st22.003</t>
  </si>
  <si>
    <t>st22.004</t>
  </si>
  <si>
    <t>st23.001</t>
  </si>
  <si>
    <t>st23.002</t>
  </si>
  <si>
    <t>st23.003</t>
  </si>
  <si>
    <t>st23.004</t>
  </si>
  <si>
    <t>st23.005</t>
  </si>
  <si>
    <t>st23.006</t>
  </si>
  <si>
    <t>st24.001</t>
  </si>
  <si>
    <t>st24.002</t>
  </si>
  <si>
    <t>st24.003</t>
  </si>
  <si>
    <t>st24.004</t>
  </si>
  <si>
    <t>st25.001</t>
  </si>
  <si>
    <t>st25.002</t>
  </si>
  <si>
    <t>st25.003</t>
  </si>
  <si>
    <t>st25.004</t>
  </si>
  <si>
    <t>st25.005</t>
  </si>
  <si>
    <t>st25.006</t>
  </si>
  <si>
    <t>st25.007</t>
  </si>
  <si>
    <t>st25.008</t>
  </si>
  <si>
    <t>st25.009</t>
  </si>
  <si>
    <t>st25.010</t>
  </si>
  <si>
    <t>st25.011</t>
  </si>
  <si>
    <t>st25.012</t>
  </si>
  <si>
    <t>st26.001</t>
  </si>
  <si>
    <t>st27.001</t>
  </si>
  <si>
    <t>st27.002</t>
  </si>
  <si>
    <t>st27.003</t>
  </si>
  <si>
    <t>st27.004</t>
  </si>
  <si>
    <t>st27.005</t>
  </si>
  <si>
    <t>st27.006</t>
  </si>
  <si>
    <t>st27.007</t>
  </si>
  <si>
    <t>st27.008</t>
  </si>
  <si>
    <t>st27.009</t>
  </si>
  <si>
    <t>st27.010</t>
  </si>
  <si>
    <t>st27.011</t>
  </si>
  <si>
    <t>st27.012</t>
  </si>
  <si>
    <t>st27.013</t>
  </si>
  <si>
    <t>st27.014</t>
  </si>
  <si>
    <t>st28.001</t>
  </si>
  <si>
    <t>st28.002</t>
  </si>
  <si>
    <t>st28.003</t>
  </si>
  <si>
    <t>st28.004</t>
  </si>
  <si>
    <t>st28.005</t>
  </si>
  <si>
    <t>st29.001</t>
  </si>
  <si>
    <t>st29.002</t>
  </si>
  <si>
    <t>st29.003</t>
  </si>
  <si>
    <t>st29.004</t>
  </si>
  <si>
    <t>st29.005</t>
  </si>
  <si>
    <t>st29.006</t>
  </si>
  <si>
    <t>st29.007</t>
  </si>
  <si>
    <t>st29.008</t>
  </si>
  <si>
    <t>st29.009</t>
  </si>
  <si>
    <t>st29.010</t>
  </si>
  <si>
    <t>st29.011</t>
  </si>
  <si>
    <t>st29.012</t>
  </si>
  <si>
    <t>st29.013</t>
  </si>
  <si>
    <t>st30.001</t>
  </si>
  <si>
    <t>st30.002</t>
  </si>
  <si>
    <t>st30.003</t>
  </si>
  <si>
    <t>st30.004</t>
  </si>
  <si>
    <t>st30.005</t>
  </si>
  <si>
    <t>st30.006</t>
  </si>
  <si>
    <t>st30.007</t>
  </si>
  <si>
    <t>st30.008</t>
  </si>
  <si>
    <t>st30.009</t>
  </si>
  <si>
    <t>st30.010</t>
  </si>
  <si>
    <t>st30.011</t>
  </si>
  <si>
    <t>st30.012</t>
  </si>
  <si>
    <t>st30.013</t>
  </si>
  <si>
    <t>st30.014</t>
  </si>
  <si>
    <t>st30.015</t>
  </si>
  <si>
    <t>st31.001</t>
  </si>
  <si>
    <t>st31.002</t>
  </si>
  <si>
    <t>st31.003</t>
  </si>
  <si>
    <t>st31.004</t>
  </si>
  <si>
    <t>st31.005</t>
  </si>
  <si>
    <t>st31.006</t>
  </si>
  <si>
    <t>st31.007</t>
  </si>
  <si>
    <t>st31.008</t>
  </si>
  <si>
    <t>st31.009</t>
  </si>
  <si>
    <t>st31.010</t>
  </si>
  <si>
    <t>st31.011</t>
  </si>
  <si>
    <t>st31.012</t>
  </si>
  <si>
    <t>st31.013</t>
  </si>
  <si>
    <t>st31.014</t>
  </si>
  <si>
    <t>st31.015</t>
  </si>
  <si>
    <t>st31.016</t>
  </si>
  <si>
    <t>st31.017</t>
  </si>
  <si>
    <t>st31.018</t>
  </si>
  <si>
    <t>st31.019</t>
  </si>
  <si>
    <t>st32.001</t>
  </si>
  <si>
    <t>st32.002</t>
  </si>
  <si>
    <t>st32.003</t>
  </si>
  <si>
    <t>st32.004</t>
  </si>
  <si>
    <t>st32.005</t>
  </si>
  <si>
    <t>st32.006</t>
  </si>
  <si>
    <t>st32.007</t>
  </si>
  <si>
    <t>st32.008</t>
  </si>
  <si>
    <t>st32.009</t>
  </si>
  <si>
    <t>st32.010</t>
  </si>
  <si>
    <t>st32.011</t>
  </si>
  <si>
    <t>st32.012</t>
  </si>
  <si>
    <t>st32.013</t>
  </si>
  <si>
    <t>st32.014</t>
  </si>
  <si>
    <t>st32.015</t>
  </si>
  <si>
    <t>st32.016</t>
  </si>
  <si>
    <t>st32.017</t>
  </si>
  <si>
    <t>st32.018</t>
  </si>
  <si>
    <t>st33.001</t>
  </si>
  <si>
    <t>st33.002</t>
  </si>
  <si>
    <t>st33.003</t>
  </si>
  <si>
    <t>st33.004</t>
  </si>
  <si>
    <t>st33.005</t>
  </si>
  <si>
    <t>st33.006</t>
  </si>
  <si>
    <t>st33.007</t>
  </si>
  <si>
    <t>st33.008</t>
  </si>
  <si>
    <t>st34.001</t>
  </si>
  <si>
    <t>st34.002</t>
  </si>
  <si>
    <t>st34.003</t>
  </si>
  <si>
    <t>st34.004</t>
  </si>
  <si>
    <t>st34.005</t>
  </si>
  <si>
    <t>st35.001</t>
  </si>
  <si>
    <t>st35.002</t>
  </si>
  <si>
    <t>st35.003</t>
  </si>
  <si>
    <t>st35.004</t>
  </si>
  <si>
    <t>st35.005</t>
  </si>
  <si>
    <t>st35.006</t>
  </si>
  <si>
    <t>st35.007</t>
  </si>
  <si>
    <t>st35.008</t>
  </si>
  <si>
    <t>st35.009</t>
  </si>
  <si>
    <t>st36.001</t>
  </si>
  <si>
    <t>st36.002</t>
  </si>
  <si>
    <t>st36.003</t>
  </si>
  <si>
    <t>st36.004</t>
  </si>
  <si>
    <t>st36.005</t>
  </si>
  <si>
    <t>st36.006</t>
  </si>
  <si>
    <t>st36.007</t>
  </si>
  <si>
    <t>st36.008</t>
  </si>
  <si>
    <t>st36.009</t>
  </si>
  <si>
    <t>st36.010</t>
  </si>
  <si>
    <t>st36.011</t>
  </si>
  <si>
    <t>st36.012</t>
  </si>
  <si>
    <t>st37.001</t>
  </si>
  <si>
    <t>st37.002</t>
  </si>
  <si>
    <t>st37.003</t>
  </si>
  <si>
    <t>st37.004</t>
  </si>
  <si>
    <t>st37.005</t>
  </si>
  <si>
    <t>st37.006</t>
  </si>
  <si>
    <t>st37.007</t>
  </si>
  <si>
    <t>st37.008</t>
  </si>
  <si>
    <t>st37.009</t>
  </si>
  <si>
    <t>st37.010</t>
  </si>
  <si>
    <t>st37.011</t>
  </si>
  <si>
    <t>st37.012</t>
  </si>
  <si>
    <t>st37.013</t>
  </si>
  <si>
    <t>st37.014</t>
  </si>
  <si>
    <t>st37.015</t>
  </si>
  <si>
    <t>st37.016</t>
  </si>
  <si>
    <t>st37.017</t>
  </si>
  <si>
    <t>st37.018</t>
  </si>
  <si>
    <t>st38.001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</si>
</sst>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#,##0.0"/>
    <numFmt numFmtId="165" formatCode="_-* #,##0.00_р_._-;\-* #,##0.00_р_._-;_-* &quot;-&quot;??_р_._-;_-@_-"/>
    <numFmt numFmtId="166" formatCode="_-* #,##0_р_._-;\-* #,##0_р_._-;_-* &quot;-&quot;_р_._-;_-@_-"/>
    <numFmt numFmtId="167" formatCode="0.000"/>
    <numFmt numFmtId="168" formatCode="#,##0_ ;\-#,##0\ "/>
    <numFmt numFmtId="169" formatCode="#,##0.0000"/>
    <numFmt numFmtId="170" formatCode="#,##0.000"/>
    <numFmt numFmtId="171" formatCode="_-* #,##0.00_р_._-;\-* #,##0.00_р_._-;_-* &quot;-&quot;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2"/>
      <charset val="204"/>
    </font>
    <font>
      <i/>
      <sz val="11"/>
      <name val="Times New Roman"/>
      <family val="2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2"/>
      <charset val="204"/>
    </font>
    <font>
      <i/>
      <sz val="10"/>
      <name val="Times New Roman"/>
      <family val="1"/>
      <charset val="204"/>
    </font>
    <font>
      <sz val="10"/>
      <name val="Times New Roman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1"/>
      <name val="Times New Roman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9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7" fillId="0" borderId="0"/>
    <xf numFmtId="0" fontId="3" fillId="0" borderId="0"/>
    <xf numFmtId="0" fontId="28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" fillId="0" borderId="0"/>
    <xf numFmtId="0" fontId="28" fillId="0" borderId="0"/>
    <xf numFmtId="0" fontId="5" fillId="0" borderId="0" applyFill="0" applyBorder="0" applyProtection="0">
      <alignment wrapText="1"/>
      <protection locked="0"/>
    </xf>
    <xf numFmtId="9" fontId="20" fillId="0" borderId="0" applyFont="0" applyFill="0" applyBorder="0" applyAlignment="0" applyProtection="0"/>
    <xf numFmtId="9" fontId="28" fillId="0" borderId="0" quotePrefix="1" applyFont="0" applyFill="0" applyBorder="0" applyAlignment="0"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8" fillId="0" borderId="0" quotePrefix="1" applyFont="0" applyFill="0" applyBorder="0" applyAlignment="0"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84">
    <xf numFmtId="0" fontId="0" fillId="0" borderId="0" xfId="0"/>
    <xf numFmtId="0" fontId="2" fillId="0" borderId="0" xfId="0" applyFont="1" applyFill="1" applyAlignment="1">
      <alignment wrapText="1"/>
    </xf>
    <xf numFmtId="164" fontId="2" fillId="0" borderId="0" xfId="0" applyNumberFormat="1" applyFont="1" applyFill="1" applyAlignment="1">
      <alignment horizontal="center" wrapText="1"/>
    </xf>
    <xf numFmtId="0" fontId="4" fillId="0" borderId="0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" fontId="4" fillId="0" borderId="0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5" fillId="0" borderId="0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1" fontId="2" fillId="0" borderId="0" xfId="0" applyNumberFormat="1" applyFont="1" applyFill="1" applyBorder="1" applyAlignment="1"/>
    <xf numFmtId="0" fontId="4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right"/>
    </xf>
    <xf numFmtId="0" fontId="7" fillId="0" borderId="12" xfId="0" applyFont="1" applyFill="1" applyBorder="1"/>
    <xf numFmtId="0" fontId="8" fillId="0" borderId="0" xfId="0" applyFont="1" applyFill="1"/>
    <xf numFmtId="1" fontId="12" fillId="0" borderId="5" xfId="2" applyNumberFormat="1" applyFont="1" applyFill="1" applyBorder="1" applyAlignment="1">
      <alignment horizontal="center" vertical="center" wrapText="1"/>
    </xf>
    <xf numFmtId="1" fontId="12" fillId="0" borderId="18" xfId="2" applyNumberFormat="1" applyFont="1" applyFill="1" applyBorder="1" applyAlignment="1">
      <alignment horizontal="center" vertical="center" wrapText="1"/>
    </xf>
    <xf numFmtId="1" fontId="12" fillId="2" borderId="5" xfId="2" applyNumberFormat="1" applyFont="1" applyFill="1" applyBorder="1" applyAlignment="1">
      <alignment horizontal="center" vertical="center" wrapText="1"/>
    </xf>
    <xf numFmtId="1" fontId="12" fillId="2" borderId="18" xfId="2" applyNumberFormat="1" applyFont="1" applyFill="1" applyBorder="1" applyAlignment="1">
      <alignment horizontal="center" vertical="center" wrapText="1"/>
    </xf>
    <xf numFmtId="1" fontId="16" fillId="0" borderId="5" xfId="2" applyNumberFormat="1" applyFont="1" applyFill="1" applyBorder="1" applyAlignment="1">
      <alignment horizontal="center" vertical="center" wrapText="1"/>
    </xf>
    <xf numFmtId="1" fontId="16" fillId="0" borderId="6" xfId="2" applyNumberFormat="1" applyFont="1" applyFill="1" applyBorder="1" applyAlignment="1">
      <alignment horizontal="center" vertical="center" wrapText="1"/>
    </xf>
    <xf numFmtId="1" fontId="17" fillId="0" borderId="5" xfId="2" applyNumberFormat="1" applyFont="1" applyFill="1" applyBorder="1" applyAlignment="1">
      <alignment horizontal="center" vertical="center" wrapText="1"/>
    </xf>
    <xf numFmtId="1" fontId="17" fillId="0" borderId="6" xfId="2" applyNumberFormat="1" applyFont="1" applyFill="1" applyBorder="1" applyAlignment="1">
      <alignment horizontal="center" vertical="center" wrapText="1"/>
    </xf>
    <xf numFmtId="1" fontId="16" fillId="0" borderId="7" xfId="2" applyNumberFormat="1" applyFont="1" applyFill="1" applyBorder="1" applyAlignment="1">
      <alignment horizontal="center" vertical="center" wrapText="1"/>
    </xf>
    <xf numFmtId="1" fontId="16" fillId="0" borderId="13" xfId="2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8" fillId="0" borderId="6" xfId="0" applyFont="1" applyFill="1" applyBorder="1"/>
    <xf numFmtId="0" fontId="9" fillId="0" borderId="13" xfId="2" applyFont="1" applyFill="1" applyBorder="1" applyAlignment="1">
      <alignment horizontal="center" vertical="center" wrapText="1"/>
    </xf>
    <xf numFmtId="166" fontId="9" fillId="0" borderId="13" xfId="2" applyNumberFormat="1" applyFont="1" applyFill="1" applyBorder="1" applyAlignment="1">
      <alignment horizontal="center" vertical="center" wrapText="1"/>
    </xf>
    <xf numFmtId="164" fontId="9" fillId="0" borderId="21" xfId="2" applyNumberFormat="1" applyFont="1" applyFill="1" applyBorder="1" applyAlignment="1">
      <alignment horizontal="center" vertical="center" wrapText="1"/>
    </xf>
    <xf numFmtId="164" fontId="9" fillId="0" borderId="13" xfId="2" applyNumberFormat="1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" fontId="14" fillId="0" borderId="5" xfId="2" applyNumberFormat="1" applyFont="1" applyFill="1" applyBorder="1" applyAlignment="1">
      <alignment horizontal="center" vertical="center" wrapText="1"/>
    </xf>
    <xf numFmtId="167" fontId="14" fillId="0" borderId="6" xfId="2" applyNumberFormat="1" applyFont="1" applyFill="1" applyBorder="1" applyAlignment="1">
      <alignment horizontal="center" vertical="center" wrapText="1"/>
    </xf>
    <xf numFmtId="167" fontId="14" fillId="0" borderId="6" xfId="3" applyNumberFormat="1" applyFont="1" applyFill="1" applyBorder="1" applyAlignment="1">
      <alignment horizontal="center" vertical="center" wrapText="1"/>
    </xf>
    <xf numFmtId="167" fontId="13" fillId="0" borderId="6" xfId="2" applyNumberFormat="1" applyFont="1" applyFill="1" applyBorder="1" applyAlignment="1">
      <alignment horizontal="center" vertical="center" wrapText="1"/>
    </xf>
    <xf numFmtId="167" fontId="14" fillId="0" borderId="5" xfId="2" applyNumberFormat="1" applyFont="1" applyFill="1" applyBorder="1" applyAlignment="1">
      <alignment horizontal="center" vertical="center" wrapText="1"/>
    </xf>
    <xf numFmtId="167" fontId="14" fillId="0" borderId="7" xfId="2" applyNumberFormat="1" applyFont="1" applyFill="1" applyBorder="1" applyAlignment="1">
      <alignment horizontal="center" vertical="center" wrapText="1"/>
    </xf>
    <xf numFmtId="167" fontId="14" fillId="0" borderId="16" xfId="2" applyNumberFormat="1" applyFont="1" applyFill="1" applyBorder="1" applyAlignment="1">
      <alignment horizontal="center" vertical="center" wrapText="1"/>
    </xf>
    <xf numFmtId="167" fontId="14" fillId="0" borderId="15" xfId="2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/>
    </xf>
    <xf numFmtId="0" fontId="4" fillId="0" borderId="18" xfId="0" applyFont="1" applyFill="1" applyBorder="1"/>
    <xf numFmtId="1" fontId="14" fillId="0" borderId="13" xfId="2" applyNumberFormat="1" applyFont="1" applyFill="1" applyBorder="1" applyAlignment="1">
      <alignment horizontal="center" vertical="center" wrapText="1"/>
    </xf>
    <xf numFmtId="167" fontId="14" fillId="0" borderId="13" xfId="2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right"/>
    </xf>
    <xf numFmtId="0" fontId="4" fillId="0" borderId="7" xfId="0" applyFont="1" applyFill="1" applyBorder="1"/>
    <xf numFmtId="0" fontId="8" fillId="2" borderId="13" xfId="2" applyFont="1" applyFill="1" applyBorder="1" applyAlignment="1">
      <alignment horizontal="center" vertical="center"/>
    </xf>
    <xf numFmtId="0" fontId="9" fillId="2" borderId="13" xfId="2" applyFont="1" applyFill="1" applyBorder="1" applyAlignment="1">
      <alignment vertical="center" wrapText="1"/>
    </xf>
    <xf numFmtId="168" fontId="10" fillId="0" borderId="13" xfId="1" applyNumberFormat="1" applyFont="1" applyFill="1" applyBorder="1" applyAlignment="1">
      <alignment vertical="center" wrapText="1"/>
    </xf>
    <xf numFmtId="164" fontId="9" fillId="2" borderId="21" xfId="2" applyNumberFormat="1" applyFont="1" applyFill="1" applyBorder="1" applyAlignment="1">
      <alignment horizontal="center" vertical="center" wrapText="1"/>
    </xf>
    <xf numFmtId="169" fontId="9" fillId="2" borderId="21" xfId="2" applyNumberFormat="1" applyFont="1" applyFill="1" applyBorder="1" applyAlignment="1">
      <alignment vertical="center" wrapText="1"/>
    </xf>
    <xf numFmtId="164" fontId="9" fillId="2" borderId="13" xfId="2" applyNumberFormat="1" applyFont="1" applyFill="1" applyBorder="1" applyAlignment="1">
      <alignment horizontal="center" vertical="center" wrapText="1"/>
    </xf>
    <xf numFmtId="164" fontId="9" fillId="2" borderId="15" xfId="2" applyNumberFormat="1" applyFont="1" applyFill="1" applyBorder="1" applyAlignment="1">
      <alignment horizontal="center" vertical="center" wrapText="1"/>
    </xf>
    <xf numFmtId="166" fontId="9" fillId="2" borderId="6" xfId="3" applyNumberFormat="1" applyFont="1" applyFill="1" applyBorder="1" applyAlignment="1">
      <alignment horizontal="center" vertical="center" wrapText="1"/>
    </xf>
    <xf numFmtId="166" fontId="10" fillId="2" borderId="6" xfId="3" applyNumberFormat="1" applyFont="1" applyFill="1" applyBorder="1" applyAlignment="1">
      <alignment horizontal="center" vertical="center" wrapText="1"/>
    </xf>
    <xf numFmtId="166" fontId="9" fillId="2" borderId="7" xfId="3" applyNumberFormat="1" applyFont="1" applyFill="1" applyBorder="1" applyAlignment="1">
      <alignment horizontal="center" vertical="center" wrapText="1"/>
    </xf>
    <xf numFmtId="166" fontId="9" fillId="2" borderId="5" xfId="3" applyNumberFormat="1" applyFont="1" applyFill="1" applyBorder="1" applyAlignment="1">
      <alignment horizontal="center" vertical="center" wrapText="1"/>
    </xf>
    <xf numFmtId="166" fontId="9" fillId="2" borderId="13" xfId="3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vertical="center" wrapText="1"/>
    </xf>
    <xf numFmtId="164" fontId="10" fillId="0" borderId="21" xfId="2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4" fontId="10" fillId="0" borderId="13" xfId="2" applyNumberFormat="1" applyFont="1" applyFill="1" applyBorder="1" applyAlignment="1">
      <alignment horizontal="center" vertical="center" wrapText="1"/>
    </xf>
    <xf numFmtId="4" fontId="10" fillId="0" borderId="15" xfId="2" applyNumberFormat="1" applyFont="1" applyFill="1" applyBorder="1" applyAlignment="1">
      <alignment horizontal="center" vertical="center" wrapText="1"/>
    </xf>
    <xf numFmtId="1" fontId="12" fillId="0" borderId="6" xfId="3" applyNumberFormat="1" applyFont="1" applyFill="1" applyBorder="1" applyAlignment="1">
      <alignment horizontal="center" vertical="center" wrapText="1"/>
    </xf>
    <xf numFmtId="166" fontId="10" fillId="0" borderId="6" xfId="2" applyNumberFormat="1" applyFont="1" applyFill="1" applyBorder="1" applyAlignment="1">
      <alignment horizontal="center" vertical="center" wrapText="1"/>
    </xf>
    <xf numFmtId="166" fontId="10" fillId="0" borderId="6" xfId="3" applyNumberFormat="1" applyFont="1" applyFill="1" applyBorder="1" applyAlignment="1">
      <alignment horizontal="center" vertical="center" wrapText="1"/>
    </xf>
    <xf numFmtId="1" fontId="12" fillId="0" borderId="7" xfId="3" applyNumberFormat="1" applyFont="1" applyFill="1" applyBorder="1" applyAlignment="1">
      <alignment horizontal="center" vertical="center" wrapText="1"/>
    </xf>
    <xf numFmtId="167" fontId="12" fillId="0" borderId="7" xfId="3" applyNumberFormat="1" applyFont="1" applyFill="1" applyBorder="1" applyAlignment="1">
      <alignment horizontal="center" vertical="center" wrapText="1"/>
    </xf>
    <xf numFmtId="167" fontId="12" fillId="0" borderId="6" xfId="3" applyNumberFormat="1" applyFont="1" applyFill="1" applyBorder="1" applyAlignment="1">
      <alignment horizontal="center" vertical="center" wrapText="1"/>
    </xf>
    <xf numFmtId="167" fontId="13" fillId="0" borderId="7" xfId="3" applyNumberFormat="1" applyFont="1" applyFill="1" applyBorder="1" applyAlignment="1">
      <alignment horizontal="center" vertical="center" wrapText="1"/>
    </xf>
    <xf numFmtId="1" fontId="12" fillId="0" borderId="6" xfId="4" applyNumberFormat="1" applyFont="1" applyFill="1" applyBorder="1" applyAlignment="1">
      <alignment horizontal="center" vertical="center" wrapText="1"/>
    </xf>
    <xf numFmtId="166" fontId="10" fillId="0" borderId="7" xfId="2" applyNumberFormat="1" applyFont="1" applyFill="1" applyBorder="1" applyAlignment="1">
      <alignment horizontal="center" vertical="center" wrapText="1"/>
    </xf>
    <xf numFmtId="1" fontId="10" fillId="0" borderId="7" xfId="3" applyNumberFormat="1" applyFont="1" applyFill="1" applyBorder="1" applyAlignment="1">
      <alignment horizontal="center" vertical="center" wrapText="1"/>
    </xf>
    <xf numFmtId="167" fontId="12" fillId="0" borderId="16" xfId="3" applyNumberFormat="1" applyFont="1" applyFill="1" applyBorder="1" applyAlignment="1">
      <alignment horizontal="center" vertical="center" wrapText="1"/>
    </xf>
    <xf numFmtId="167" fontId="12" fillId="0" borderId="13" xfId="3" applyNumberFormat="1" applyFont="1" applyFill="1" applyBorder="1" applyAlignment="1">
      <alignment horizontal="center" vertical="center" wrapText="1"/>
    </xf>
    <xf numFmtId="167" fontId="12" fillId="0" borderId="15" xfId="3" applyNumberFormat="1" applyFont="1" applyFill="1" applyBorder="1" applyAlignment="1">
      <alignment horizontal="center" vertical="center" wrapText="1"/>
    </xf>
    <xf numFmtId="166" fontId="10" fillId="0" borderId="18" xfId="2" applyNumberFormat="1" applyFont="1" applyFill="1" applyBorder="1" applyAlignment="1">
      <alignment horizontal="center" vertical="center" wrapText="1"/>
    </xf>
    <xf numFmtId="166" fontId="10" fillId="0" borderId="5" xfId="2" applyNumberFormat="1" applyFont="1" applyFill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4" fontId="10" fillId="2" borderId="13" xfId="2" applyNumberFormat="1" applyFont="1" applyFill="1" applyBorder="1" applyAlignment="1">
      <alignment horizontal="center" vertical="center" wrapText="1"/>
    </xf>
    <xf numFmtId="4" fontId="10" fillId="2" borderId="15" xfId="2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8" fillId="0" borderId="13" xfId="2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166" fontId="10" fillId="0" borderId="21" xfId="4" applyNumberFormat="1" applyFont="1" applyFill="1" applyBorder="1" applyAlignment="1">
      <alignment horizontal="center" vertical="center" wrapText="1"/>
    </xf>
    <xf numFmtId="166" fontId="10" fillId="0" borderId="6" xfId="4" applyNumberFormat="1" applyFont="1" applyFill="1" applyBorder="1" applyAlignment="1">
      <alignment horizontal="center" vertical="center" wrapText="1"/>
    </xf>
    <xf numFmtId="166" fontId="10" fillId="0" borderId="5" xfId="3" applyNumberFormat="1" applyFont="1" applyFill="1" applyBorder="1" applyAlignment="1">
      <alignment horizontal="center" vertical="center" wrapText="1"/>
    </xf>
    <xf numFmtId="166" fontId="10" fillId="0" borderId="13" xfId="3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3" fontId="10" fillId="0" borderId="6" xfId="3" applyNumberFormat="1" applyFont="1" applyFill="1" applyBorder="1" applyAlignment="1">
      <alignment horizontal="right" vertical="center" wrapText="1"/>
    </xf>
    <xf numFmtId="0" fontId="4" fillId="2" borderId="13" xfId="2" applyFont="1" applyFill="1" applyBorder="1" applyAlignment="1">
      <alignment horizontal="center" vertical="center"/>
    </xf>
    <xf numFmtId="4" fontId="9" fillId="2" borderId="13" xfId="2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66" fontId="9" fillId="0" borderId="6" xfId="3" applyNumberFormat="1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vertical="center" wrapText="1"/>
    </xf>
    <xf numFmtId="166" fontId="10" fillId="0" borderId="17" xfId="2" applyNumberFormat="1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8" fillId="0" borderId="22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center" vertical="center" wrapText="1"/>
    </xf>
    <xf numFmtId="2" fontId="10" fillId="0" borderId="14" xfId="0" applyNumberFormat="1" applyFont="1" applyFill="1" applyBorder="1" applyAlignment="1">
      <alignment horizontal="center" vertical="center" wrapText="1"/>
    </xf>
    <xf numFmtId="4" fontId="10" fillId="0" borderId="22" xfId="2" applyNumberFormat="1" applyFont="1" applyFill="1" applyBorder="1" applyAlignment="1">
      <alignment horizontal="center" vertical="center" wrapText="1"/>
    </xf>
    <xf numFmtId="4" fontId="10" fillId="0" borderId="4" xfId="2" applyNumberFormat="1" applyFont="1" applyFill="1" applyBorder="1" applyAlignment="1">
      <alignment horizontal="center" vertical="center" wrapText="1"/>
    </xf>
    <xf numFmtId="166" fontId="10" fillId="0" borderId="14" xfId="3" applyNumberFormat="1" applyFont="1" applyFill="1" applyBorder="1" applyAlignment="1">
      <alignment horizontal="center" vertical="center" wrapText="1"/>
    </xf>
    <xf numFmtId="166" fontId="10" fillId="0" borderId="14" xfId="2" applyNumberFormat="1" applyFont="1" applyFill="1" applyBorder="1" applyAlignment="1">
      <alignment horizontal="center" vertical="center" wrapText="1"/>
    </xf>
    <xf numFmtId="167" fontId="12" fillId="0" borderId="20" xfId="3" applyNumberFormat="1" applyFont="1" applyFill="1" applyBorder="1" applyAlignment="1">
      <alignment horizontal="center" vertical="center" wrapText="1"/>
    </xf>
    <xf numFmtId="166" fontId="10" fillId="0" borderId="14" xfId="4" applyNumberFormat="1" applyFont="1" applyFill="1" applyBorder="1" applyAlignment="1">
      <alignment horizontal="center" vertical="center" wrapText="1"/>
    </xf>
    <xf numFmtId="166" fontId="10" fillId="0" borderId="20" xfId="2" applyNumberFormat="1" applyFont="1" applyFill="1" applyBorder="1" applyAlignment="1">
      <alignment horizontal="center" vertical="center" wrapText="1"/>
    </xf>
    <xf numFmtId="166" fontId="10" fillId="0" borderId="23" xfId="3" applyNumberFormat="1" applyFont="1" applyFill="1" applyBorder="1" applyAlignment="1">
      <alignment horizontal="center" vertical="center" wrapText="1"/>
    </xf>
    <xf numFmtId="166" fontId="10" fillId="0" borderId="22" xfId="3" applyNumberFormat="1" applyFont="1" applyFill="1" applyBorder="1" applyAlignment="1">
      <alignment horizontal="center" vertical="center" wrapText="1"/>
    </xf>
    <xf numFmtId="166" fontId="10" fillId="0" borderId="24" xfId="2" applyNumberFormat="1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/>
    </xf>
    <xf numFmtId="0" fontId="2" fillId="0" borderId="21" xfId="0" applyFont="1" applyFill="1" applyBorder="1"/>
    <xf numFmtId="0" fontId="8" fillId="0" borderId="8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center" vertical="center" wrapText="1"/>
    </xf>
    <xf numFmtId="2" fontId="10" fillId="0" borderId="21" xfId="0" applyNumberFormat="1" applyFont="1" applyFill="1" applyBorder="1" applyAlignment="1">
      <alignment horizontal="center" vertical="center" wrapText="1"/>
    </xf>
    <xf numFmtId="4" fontId="10" fillId="0" borderId="8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166" fontId="10" fillId="0" borderId="21" xfId="3" applyNumberFormat="1" applyFont="1" applyFill="1" applyBorder="1" applyAlignment="1">
      <alignment horizontal="center" vertical="center" wrapText="1"/>
    </xf>
    <xf numFmtId="166" fontId="10" fillId="0" borderId="21" xfId="2" applyNumberFormat="1" applyFont="1" applyFill="1" applyBorder="1" applyAlignment="1">
      <alignment horizontal="center" vertical="center" wrapText="1"/>
    </xf>
    <xf numFmtId="167" fontId="12" fillId="0" borderId="2" xfId="3" applyNumberFormat="1" applyFont="1" applyFill="1" applyBorder="1" applyAlignment="1">
      <alignment horizontal="center" vertical="center" wrapText="1"/>
    </xf>
    <xf numFmtId="166" fontId="10" fillId="0" borderId="2" xfId="2" applyNumberFormat="1" applyFont="1" applyFill="1" applyBorder="1" applyAlignment="1">
      <alignment horizontal="center" vertical="center" wrapText="1"/>
    </xf>
    <xf numFmtId="166" fontId="10" fillId="0" borderId="9" xfId="3" applyNumberFormat="1" applyFont="1" applyFill="1" applyBorder="1" applyAlignment="1">
      <alignment horizontal="center" vertical="center" wrapText="1"/>
    </xf>
    <xf numFmtId="166" fontId="10" fillId="0" borderId="8" xfId="3" applyNumberFormat="1" applyFont="1" applyFill="1" applyBorder="1" applyAlignment="1">
      <alignment horizontal="center" vertical="center" wrapText="1"/>
    </xf>
    <xf numFmtId="166" fontId="10" fillId="0" borderId="27" xfId="2" applyNumberFormat="1" applyFont="1" applyFill="1" applyBorder="1" applyAlignment="1">
      <alignment horizontal="center" vertical="center" wrapText="1"/>
    </xf>
    <xf numFmtId="170" fontId="9" fillId="2" borderId="13" xfId="2" applyNumberFormat="1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left" vertical="center" wrapText="1"/>
    </xf>
    <xf numFmtId="166" fontId="9" fillId="2" borderId="6" xfId="2" applyNumberFormat="1" applyFont="1" applyFill="1" applyBorder="1" applyAlignment="1">
      <alignment horizontal="center" vertical="center" wrapText="1"/>
    </xf>
    <xf numFmtId="2" fontId="2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70" fontId="10" fillId="0" borderId="13" xfId="2" applyNumberFormat="1" applyFont="1" applyFill="1" applyBorder="1" applyAlignment="1">
      <alignment horizontal="center" vertical="center" wrapText="1"/>
    </xf>
    <xf numFmtId="166" fontId="9" fillId="0" borderId="5" xfId="3" applyNumberFormat="1" applyFont="1" applyFill="1" applyBorder="1" applyAlignment="1">
      <alignment horizontal="center" vertical="center" wrapText="1"/>
    </xf>
    <xf numFmtId="166" fontId="9" fillId="0" borderId="13" xfId="3" applyNumberFormat="1" applyFont="1" applyFill="1" applyBorder="1" applyAlignment="1">
      <alignment horizontal="center" vertical="center" wrapText="1"/>
    </xf>
    <xf numFmtId="171" fontId="10" fillId="0" borderId="28" xfId="2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6" fontId="10" fillId="0" borderId="13" xfId="2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167" fontId="10" fillId="0" borderId="2" xfId="3" applyNumberFormat="1" applyFont="1" applyFill="1" applyBorder="1" applyAlignment="1">
      <alignment horizontal="center" vertical="center" wrapText="1"/>
    </xf>
    <xf numFmtId="4" fontId="19" fillId="0" borderId="6" xfId="0" applyNumberFormat="1" applyFont="1" applyFill="1" applyBorder="1"/>
    <xf numFmtId="0" fontId="25" fillId="2" borderId="13" xfId="2" applyFont="1" applyFill="1" applyBorder="1" applyAlignment="1">
      <alignment horizontal="center" vertical="center"/>
    </xf>
    <xf numFmtId="0" fontId="25" fillId="2" borderId="13" xfId="2" applyFont="1" applyFill="1" applyBorder="1" applyAlignment="1">
      <alignment vertical="center" wrapText="1"/>
    </xf>
    <xf numFmtId="0" fontId="25" fillId="2" borderId="6" xfId="0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4" fontId="11" fillId="2" borderId="13" xfId="2" applyNumberFormat="1" applyFont="1" applyFill="1" applyBorder="1" applyAlignment="1">
      <alignment horizontal="center" vertical="center" wrapText="1"/>
    </xf>
    <xf numFmtId="4" fontId="11" fillId="2" borderId="15" xfId="2" applyNumberFormat="1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horizontal="center" vertical="center"/>
    </xf>
    <xf numFmtId="2" fontId="11" fillId="0" borderId="6" xfId="0" applyNumberFormat="1" applyFont="1" applyFill="1" applyBorder="1" applyAlignment="1">
      <alignment horizontal="center" vertical="center" wrapText="1"/>
    </xf>
    <xf numFmtId="4" fontId="11" fillId="0" borderId="13" xfId="2" applyNumberFormat="1" applyFont="1" applyFill="1" applyBorder="1" applyAlignment="1">
      <alignment horizontal="center" vertical="center" wrapText="1"/>
    </xf>
    <xf numFmtId="4" fontId="11" fillId="0" borderId="15" xfId="2" applyNumberFormat="1" applyFont="1" applyFill="1" applyBorder="1" applyAlignment="1">
      <alignment horizontal="center" vertical="center" wrapText="1"/>
    </xf>
    <xf numFmtId="166" fontId="11" fillId="0" borderId="14" xfId="3" applyNumberFormat="1" applyFont="1" applyFill="1" applyBorder="1" applyAlignment="1">
      <alignment horizontal="center" vertical="center" wrapText="1"/>
    </xf>
    <xf numFmtId="166" fontId="11" fillId="0" borderId="14" xfId="4" applyNumberFormat="1" applyFont="1" applyFill="1" applyBorder="1" applyAlignment="1">
      <alignment horizontal="center" vertical="center" wrapText="1"/>
    </xf>
    <xf numFmtId="166" fontId="11" fillId="0" borderId="23" xfId="3" applyNumberFormat="1" applyFont="1" applyFill="1" applyBorder="1" applyAlignment="1">
      <alignment horizontal="center" vertical="center" wrapText="1"/>
    </xf>
    <xf numFmtId="166" fontId="11" fillId="0" borderId="22" xfId="3" applyNumberFormat="1" applyFont="1" applyFill="1" applyBorder="1" applyAlignment="1">
      <alignment horizontal="center" vertical="center" wrapText="1"/>
    </xf>
    <xf numFmtId="166" fontId="11" fillId="0" borderId="6" xfId="3" applyNumberFormat="1" applyFont="1" applyFill="1" applyBorder="1" applyAlignment="1">
      <alignment horizontal="center" vertical="center" wrapText="1"/>
    </xf>
    <xf numFmtId="0" fontId="26" fillId="2" borderId="6" xfId="2" applyFont="1" applyFill="1" applyBorder="1" applyAlignment="1">
      <alignment vertical="center" wrapText="1"/>
    </xf>
    <xf numFmtId="164" fontId="26" fillId="2" borderId="6" xfId="2" applyNumberFormat="1" applyFont="1" applyFill="1" applyBorder="1" applyAlignment="1">
      <alignment horizontal="center" vertical="center" wrapText="1"/>
    </xf>
    <xf numFmtId="164" fontId="26" fillId="2" borderId="7" xfId="2" applyNumberFormat="1" applyFont="1" applyFill="1" applyBorder="1" applyAlignment="1">
      <alignment horizontal="center" vertical="center" wrapText="1"/>
    </xf>
    <xf numFmtId="166" fontId="26" fillId="2" borderId="6" xfId="3" applyNumberFormat="1" applyFont="1" applyFill="1" applyBorder="1" applyAlignment="1">
      <alignment horizontal="center"/>
    </xf>
    <xf numFmtId="166" fontId="26" fillId="2" borderId="6" xfId="2" applyNumberFormat="1" applyFont="1" applyFill="1" applyBorder="1" applyAlignment="1">
      <alignment horizontal="center"/>
    </xf>
    <xf numFmtId="166" fontId="26" fillId="2" borderId="7" xfId="2" applyNumberFormat="1" applyFont="1" applyFill="1" applyBorder="1" applyAlignment="1">
      <alignment horizontal="center"/>
    </xf>
    <xf numFmtId="166" fontId="26" fillId="2" borderId="5" xfId="2" applyNumberFormat="1" applyFont="1" applyFill="1" applyBorder="1" applyAlignment="1">
      <alignment horizontal="center"/>
    </xf>
    <xf numFmtId="166" fontId="26" fillId="2" borderId="13" xfId="2" applyNumberFormat="1" applyFont="1" applyFill="1" applyBorder="1" applyAlignment="1">
      <alignment horizontal="center"/>
    </xf>
    <xf numFmtId="166" fontId="26" fillId="2" borderId="16" xfId="2" applyNumberFormat="1" applyFont="1" applyFill="1" applyBorder="1" applyAlignment="1">
      <alignment horizontal="center"/>
    </xf>
    <xf numFmtId="166" fontId="26" fillId="2" borderId="29" xfId="2" applyNumberFormat="1" applyFont="1" applyFill="1" applyBorder="1" applyAlignment="1">
      <alignment horizontal="center"/>
    </xf>
    <xf numFmtId="166" fontId="26" fillId="2" borderId="18" xfId="2" applyNumberFormat="1" applyFont="1" applyFill="1" applyBorder="1" applyAlignment="1">
      <alignment horizontal="center"/>
    </xf>
    <xf numFmtId="171" fontId="26" fillId="2" borderId="18" xfId="2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6" fontId="26" fillId="2" borderId="30" xfId="2" applyNumberFormat="1" applyFont="1" applyFill="1" applyBorder="1" applyAlignment="1">
      <alignment horizontal="center"/>
    </xf>
    <xf numFmtId="166" fontId="26" fillId="2" borderId="31" xfId="2" applyNumberFormat="1" applyFont="1" applyFill="1" applyBorder="1" applyAlignment="1">
      <alignment horizontal="center"/>
    </xf>
    <xf numFmtId="166" fontId="26" fillId="2" borderId="32" xfId="2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2" fillId="0" borderId="6" xfId="0" applyFont="1" applyFill="1" applyBorder="1"/>
    <xf numFmtId="14" fontId="7" fillId="0" borderId="6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7" fillId="0" borderId="0" xfId="0" applyFont="1" applyFill="1"/>
    <xf numFmtId="0" fontId="18" fillId="0" borderId="0" xfId="2" applyFont="1" applyFill="1" applyBorder="1" applyAlignment="1">
      <alignment horizontal="center" vertical="center"/>
    </xf>
    <xf numFmtId="0" fontId="2" fillId="2" borderId="0" xfId="0" applyFont="1" applyFill="1"/>
    <xf numFmtId="0" fontId="5" fillId="0" borderId="6" xfId="0" applyFont="1" applyFill="1" applyBorder="1" applyAlignment="1">
      <alignment wrapText="1"/>
    </xf>
    <xf numFmtId="0" fontId="23" fillId="2" borderId="0" xfId="0" applyFont="1" applyFill="1"/>
    <xf numFmtId="0" fontId="7" fillId="2" borderId="0" xfId="0" applyFont="1" applyFill="1"/>
    <xf numFmtId="0" fontId="10" fillId="0" borderId="6" xfId="2" applyFont="1" applyFill="1" applyBorder="1" applyAlignment="1">
      <alignment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166" fontId="10" fillId="0" borderId="25" xfId="3" applyNumberFormat="1" applyFont="1" applyFill="1" applyBorder="1" applyAlignment="1">
      <alignment horizontal="center" vertical="center" wrapText="1"/>
    </xf>
    <xf numFmtId="166" fontId="10" fillId="0" borderId="13" xfId="2" applyNumberFormat="1" applyFont="1" applyFill="1" applyBorder="1" applyAlignment="1">
      <alignment horizontal="center" vertical="center" wrapText="1"/>
    </xf>
    <xf numFmtId="0" fontId="2" fillId="0" borderId="26" xfId="0" applyFont="1" applyFill="1" applyBorder="1"/>
    <xf numFmtId="0" fontId="8" fillId="0" borderId="13" xfId="3" applyFont="1" applyFill="1" applyBorder="1" applyAlignment="1">
      <alignment horizontal="center" vertical="center"/>
    </xf>
    <xf numFmtId="0" fontId="10" fillId="0" borderId="13" xfId="3" applyFont="1" applyFill="1" applyBorder="1" applyAlignment="1">
      <alignment vertical="center" wrapText="1"/>
    </xf>
    <xf numFmtId="4" fontId="10" fillId="0" borderId="13" xfId="3" applyNumberFormat="1" applyFont="1" applyFill="1" applyBorder="1" applyAlignment="1">
      <alignment horizontal="center" vertical="center" wrapText="1"/>
    </xf>
    <xf numFmtId="4" fontId="10" fillId="0" borderId="15" xfId="3" applyNumberFormat="1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/>
    </xf>
    <xf numFmtId="167" fontId="10" fillId="0" borderId="6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vertical="center"/>
    </xf>
    <xf numFmtId="168" fontId="10" fillId="0" borderId="22" xfId="1" applyNumberFormat="1" applyFont="1" applyFill="1" applyBorder="1" applyAlignment="1">
      <alignment vertical="center" wrapText="1"/>
    </xf>
    <xf numFmtId="166" fontId="10" fillId="0" borderId="23" xfId="2" applyNumberFormat="1" applyFont="1" applyFill="1" applyBorder="1" applyAlignment="1">
      <alignment horizontal="center" vertical="center" wrapText="1"/>
    </xf>
    <xf numFmtId="168" fontId="10" fillId="0" borderId="8" xfId="1" applyNumberFormat="1" applyFont="1" applyFill="1" applyBorder="1" applyAlignment="1">
      <alignment vertical="center" wrapText="1"/>
    </xf>
    <xf numFmtId="166" fontId="10" fillId="0" borderId="9" xfId="2" applyNumberFormat="1" applyFont="1" applyFill="1" applyBorder="1" applyAlignment="1">
      <alignment horizontal="center" vertical="center" wrapText="1"/>
    </xf>
    <xf numFmtId="0" fontId="23" fillId="0" borderId="6" xfId="0" applyFont="1" applyFill="1" applyBorder="1"/>
    <xf numFmtId="168" fontId="10" fillId="0" borderId="6" xfId="1" applyNumberFormat="1" applyFont="1" applyFill="1" applyBorder="1" applyAlignment="1">
      <alignment vertical="center" wrapText="1"/>
    </xf>
    <xf numFmtId="2" fontId="24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166" fontId="2" fillId="0" borderId="0" xfId="0" applyNumberFormat="1" applyFont="1" applyFill="1" applyAlignment="1">
      <alignment horizontal="right"/>
    </xf>
    <xf numFmtId="0" fontId="7" fillId="2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textRotation="90"/>
    </xf>
    <xf numFmtId="0" fontId="8" fillId="0" borderId="13" xfId="2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9" xfId="2" applyFont="1" applyFill="1" applyBorder="1" applyAlignment="1">
      <alignment horizontal="center" vertical="center" wrapText="1"/>
    </xf>
    <xf numFmtId="0" fontId="9" fillId="0" borderId="21" xfId="2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10" fillId="0" borderId="21" xfId="2" applyFont="1" applyFill="1" applyBorder="1" applyAlignment="1">
      <alignment horizontal="center" vertical="center" wrapText="1"/>
    </xf>
    <xf numFmtId="164" fontId="10" fillId="0" borderId="14" xfId="2" applyNumberFormat="1" applyFont="1" applyFill="1" applyBorder="1" applyAlignment="1">
      <alignment horizontal="center" vertical="center" wrapText="1"/>
    </xf>
    <xf numFmtId="164" fontId="10" fillId="0" borderId="19" xfId="2" applyNumberFormat="1" applyFont="1" applyFill="1" applyBorder="1" applyAlignment="1">
      <alignment horizontal="center" vertical="center" wrapText="1"/>
    </xf>
    <xf numFmtId="164" fontId="10" fillId="0" borderId="21" xfId="2" applyNumberFormat="1" applyFont="1" applyFill="1" applyBorder="1" applyAlignment="1">
      <alignment horizontal="center" vertical="center" wrapText="1"/>
    </xf>
    <xf numFmtId="164" fontId="11" fillId="0" borderId="7" xfId="2" applyNumberFormat="1" applyFont="1" applyFill="1" applyBorder="1" applyAlignment="1">
      <alignment horizontal="center" vertical="center" wrapText="1"/>
    </xf>
    <xf numFmtId="164" fontId="11" fillId="0" borderId="15" xfId="2" applyNumberFormat="1" applyFont="1" applyFill="1" applyBorder="1" applyAlignment="1">
      <alignment horizontal="center" vertical="center" wrapText="1"/>
    </xf>
    <xf numFmtId="1" fontId="12" fillId="0" borderId="6" xfId="2" applyNumberFormat="1" applyFont="1" applyFill="1" applyBorder="1" applyAlignment="1">
      <alignment horizontal="center" vertical="center" wrapText="1"/>
    </xf>
    <xf numFmtId="1" fontId="12" fillId="2" borderId="6" xfId="2" applyNumberFormat="1" applyFont="1" applyFill="1" applyBorder="1" applyAlignment="1">
      <alignment horizontal="center" vertical="center" wrapText="1"/>
    </xf>
    <xf numFmtId="1" fontId="12" fillId="0" borderId="7" xfId="2" applyNumberFormat="1" applyFont="1" applyFill="1" applyBorder="1" applyAlignment="1">
      <alignment horizontal="center" vertical="center" wrapText="1"/>
    </xf>
    <xf numFmtId="1" fontId="12" fillId="0" borderId="5" xfId="2" applyNumberFormat="1" applyFont="1" applyFill="1" applyBorder="1" applyAlignment="1">
      <alignment horizontal="center" vertical="center" wrapText="1"/>
    </xf>
    <xf numFmtId="1" fontId="13" fillId="0" borderId="6" xfId="2" applyNumberFormat="1" applyFont="1" applyFill="1" applyBorder="1" applyAlignment="1">
      <alignment horizontal="center" vertical="center" wrapText="1"/>
    </xf>
    <xf numFmtId="1" fontId="12" fillId="0" borderId="13" xfId="2" applyNumberFormat="1" applyFont="1" applyFill="1" applyBorder="1" applyAlignment="1">
      <alignment horizontal="center" vertical="center" wrapText="1"/>
    </xf>
    <xf numFmtId="1" fontId="12" fillId="0" borderId="18" xfId="2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49" fontId="12" fillId="0" borderId="5" xfId="2" applyNumberFormat="1" applyFont="1" applyFill="1" applyBorder="1" applyAlignment="1">
      <alignment horizontal="center" vertical="center" wrapText="1"/>
    </xf>
    <xf numFmtId="49" fontId="12" fillId="0" borderId="6" xfId="2" applyNumberFormat="1" applyFont="1" applyFill="1" applyBorder="1" applyAlignment="1">
      <alignment horizontal="center" vertical="center" wrapText="1"/>
    </xf>
    <xf numFmtId="1" fontId="12" fillId="0" borderId="16" xfId="2" applyNumberFormat="1" applyFont="1" applyFill="1" applyBorder="1" applyAlignment="1">
      <alignment horizontal="center" vertical="center" wrapText="1"/>
    </xf>
    <xf numFmtId="1" fontId="12" fillId="0" borderId="15" xfId="2" applyNumberFormat="1" applyFont="1" applyFill="1" applyBorder="1" applyAlignment="1">
      <alignment horizontal="center" vertical="center" wrapText="1"/>
    </xf>
    <xf numFmtId="1" fontId="14" fillId="0" borderId="13" xfId="2" applyNumberFormat="1" applyFont="1" applyFill="1" applyBorder="1" applyAlignment="1">
      <alignment horizontal="center" vertical="center" wrapText="1"/>
    </xf>
    <xf numFmtId="1" fontId="14" fillId="0" borderId="6" xfId="2" applyNumberFormat="1" applyFont="1" applyFill="1" applyBorder="1" applyAlignment="1">
      <alignment horizontal="center" vertical="center" wrapText="1"/>
    </xf>
    <xf numFmtId="1" fontId="12" fillId="0" borderId="17" xfId="2" applyNumberFormat="1" applyFont="1" applyFill="1" applyBorder="1" applyAlignment="1">
      <alignment horizontal="center" vertical="center" wrapText="1"/>
    </xf>
    <xf numFmtId="1" fontId="13" fillId="0" borderId="7" xfId="2" applyNumberFormat="1" applyFont="1" applyFill="1" applyBorder="1" applyAlignment="1">
      <alignment horizontal="center" vertical="center" wrapText="1"/>
    </xf>
    <xf numFmtId="1" fontId="13" fillId="0" borderId="13" xfId="2" applyNumberFormat="1" applyFont="1" applyFill="1" applyBorder="1" applyAlignment="1">
      <alignment horizontal="center" vertical="center" wrapText="1"/>
    </xf>
    <xf numFmtId="49" fontId="12" fillId="0" borderId="7" xfId="2" applyNumberFormat="1" applyFont="1" applyFill="1" applyBorder="1" applyAlignment="1">
      <alignment horizontal="center" vertical="center" wrapText="1"/>
    </xf>
    <xf numFmtId="49" fontId="12" fillId="0" borderId="17" xfId="2" applyNumberFormat="1" applyFont="1" applyFill="1" applyBorder="1" applyAlignment="1">
      <alignment horizontal="center" vertical="center" wrapText="1"/>
    </xf>
    <xf numFmtId="164" fontId="15" fillId="0" borderId="14" xfId="2" applyNumberFormat="1" applyFont="1" applyFill="1" applyBorder="1" applyAlignment="1">
      <alignment horizontal="center" vertical="center" wrapText="1"/>
    </xf>
    <xf numFmtId="164" fontId="15" fillId="0" borderId="21" xfId="2" applyNumberFormat="1" applyFont="1" applyFill="1" applyBorder="1" applyAlignment="1">
      <alignment horizontal="center" vertical="center" wrapText="1"/>
    </xf>
    <xf numFmtId="164" fontId="15" fillId="0" borderId="20" xfId="2" applyNumberFormat="1" applyFont="1" applyFill="1" applyBorder="1" applyAlignment="1">
      <alignment horizontal="center" vertical="center" wrapText="1"/>
    </xf>
    <xf numFmtId="164" fontId="15" fillId="0" borderId="2" xfId="2" applyNumberFormat="1" applyFont="1" applyFill="1" applyBorder="1" applyAlignment="1">
      <alignment horizontal="center" vertical="center" wrapText="1"/>
    </xf>
    <xf numFmtId="1" fontId="12" fillId="2" borderId="5" xfId="2" applyNumberFormat="1" applyFont="1" applyFill="1" applyBorder="1" applyAlignment="1">
      <alignment horizontal="center" vertical="center" wrapText="1"/>
    </xf>
    <xf numFmtId="49" fontId="12" fillId="0" borderId="16" xfId="2" applyNumberFormat="1" applyFont="1" applyFill="1" applyBorder="1" applyAlignment="1">
      <alignment horizontal="center" vertical="center" wrapText="1"/>
    </xf>
    <xf numFmtId="49" fontId="12" fillId="0" borderId="13" xfId="2" applyNumberFormat="1" applyFont="1" applyFill="1" applyBorder="1" applyAlignment="1">
      <alignment horizontal="center" vertical="center" wrapText="1"/>
    </xf>
    <xf numFmtId="49" fontId="12" fillId="0" borderId="15" xfId="2" applyNumberFormat="1" applyFont="1" applyFill="1" applyBorder="1" applyAlignment="1">
      <alignment horizontal="center" vertical="center" wrapText="1"/>
    </xf>
    <xf numFmtId="49" fontId="13" fillId="0" borderId="6" xfId="2" applyNumberFormat="1" applyFont="1" applyFill="1" applyBorder="1" applyAlignment="1">
      <alignment horizontal="center" vertical="center" wrapText="1"/>
    </xf>
    <xf numFmtId="1" fontId="12" fillId="2" borderId="7" xfId="2" applyNumberFormat="1" applyFont="1" applyFill="1" applyBorder="1" applyAlignment="1">
      <alignment horizontal="center" vertical="center" wrapText="1"/>
    </xf>
    <xf numFmtId="1" fontId="12" fillId="2" borderId="13" xfId="2" applyNumberFormat="1" applyFont="1" applyFill="1" applyBorder="1" applyAlignment="1">
      <alignment horizontal="center" vertical="center" wrapText="1"/>
    </xf>
    <xf numFmtId="1" fontId="13" fillId="2" borderId="6" xfId="2" applyNumberFormat="1" applyFont="1" applyFill="1" applyBorder="1" applyAlignment="1">
      <alignment horizontal="center" vertical="center" wrapText="1"/>
    </xf>
    <xf numFmtId="1" fontId="12" fillId="2" borderId="16" xfId="2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wrapText="1"/>
    </xf>
    <xf numFmtId="1" fontId="12" fillId="2" borderId="17" xfId="2" applyNumberFormat="1" applyFont="1" applyFill="1" applyBorder="1" applyAlignment="1">
      <alignment horizontal="center" vertical="center" wrapText="1"/>
    </xf>
    <xf numFmtId="14" fontId="7" fillId="2" borderId="6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6" xfId="2" applyFont="1" applyFill="1" applyBorder="1" applyAlignment="1">
      <alignment horizontal="left" vertical="center"/>
    </xf>
    <xf numFmtId="1" fontId="12" fillId="2" borderId="15" xfId="2" applyNumberFormat="1" applyFont="1" applyFill="1" applyBorder="1" applyAlignment="1">
      <alignment horizontal="center" vertical="center" wrapText="1"/>
    </xf>
    <xf numFmtId="166" fontId="9" fillId="2" borderId="13" xfId="2" applyNumberFormat="1" applyFont="1" applyFill="1" applyBorder="1" applyAlignment="1">
      <alignment horizontal="center" vertical="center" wrapText="1"/>
    </xf>
    <xf numFmtId="0" fontId="0" fillId="0" borderId="6" xfId="0" applyBorder="1"/>
  </cellXfs>
  <cellStyles count="69">
    <cellStyle name="Normal_КСГ" xfId="5"/>
    <cellStyle name="Обычный" xfId="0" builtinId="0"/>
    <cellStyle name="Обычный 2" xfId="2"/>
    <cellStyle name="Обычный 2 2" xfId="4"/>
    <cellStyle name="Обычный 2 3" xfId="6"/>
    <cellStyle name="Обычный 2 3 2" xfId="3"/>
    <cellStyle name="Обычный 2 4" xfId="7"/>
    <cellStyle name="Обычный 2 5" xfId="8"/>
    <cellStyle name="Обычный 3" xfId="9"/>
    <cellStyle name="Обычный 3 2" xfId="10"/>
    <cellStyle name="Обычный 3 2 2" xfId="11"/>
    <cellStyle name="Обычный 3 2 3" xfId="12"/>
    <cellStyle name="Обычный 3 3" xfId="13"/>
    <cellStyle name="Обычный 3 3 2" xfId="14"/>
    <cellStyle name="Обычный 3 3 2 2" xfId="15"/>
    <cellStyle name="Обычный 3 4" xfId="16"/>
    <cellStyle name="Обычный 3 4 2" xfId="17"/>
    <cellStyle name="Обычный 3 5" xfId="18"/>
    <cellStyle name="Обычный 3 5 2" xfId="19"/>
    <cellStyle name="Обычный 4" xfId="20"/>
    <cellStyle name="Обычный 4 2" xfId="21"/>
    <cellStyle name="Обычный 5" xfId="22"/>
    <cellStyle name="Обычный 5 2" xfId="23"/>
    <cellStyle name="Обычный 6" xfId="24"/>
    <cellStyle name="Обычный 7" xfId="25"/>
    <cellStyle name="Обычный Лена" xfId="26"/>
    <cellStyle name="Процентный 2" xfId="27"/>
    <cellStyle name="Процентный 3" xfId="28"/>
    <cellStyle name="Финансовый" xfId="1" builtinId="3"/>
    <cellStyle name="Финансовый 10" xfId="29"/>
    <cellStyle name="Финансовый 11" xfId="30"/>
    <cellStyle name="Финансовый 12" xfId="31"/>
    <cellStyle name="Финансовый 13" xfId="32"/>
    <cellStyle name="Финансовый 14" xfId="33"/>
    <cellStyle name="Финансовый 15" xfId="34"/>
    <cellStyle name="Финансовый 16" xfId="35"/>
    <cellStyle name="Финансовый 17" xfId="36"/>
    <cellStyle name="Финансовый 18" xfId="37"/>
    <cellStyle name="Финансовый 19" xfId="38"/>
    <cellStyle name="Финансовый 2" xfId="39"/>
    <cellStyle name="Финансовый 2 2" xfId="40"/>
    <cellStyle name="Финансовый 2 3" xfId="41"/>
    <cellStyle name="Финансовый 20" xfId="42"/>
    <cellStyle name="Финансовый 21" xfId="43"/>
    <cellStyle name="Финансовый 22" xfId="44"/>
    <cellStyle name="Финансовый 23" xfId="45"/>
    <cellStyle name="Финансовый 24" xfId="46"/>
    <cellStyle name="Финансовый 25" xfId="47"/>
    <cellStyle name="Финансовый 26" xfId="48"/>
    <cellStyle name="Финансовый 27" xfId="49"/>
    <cellStyle name="Финансовый 28" xfId="50"/>
    <cellStyle name="Финансовый 29" xfId="51"/>
    <cellStyle name="Финансовый 3" xfId="52"/>
    <cellStyle name="Финансовый 3 2" xfId="53"/>
    <cellStyle name="Финансовый 3 3" xfId="54"/>
    <cellStyle name="Финансовый 30" xfId="55"/>
    <cellStyle name="Финансовый 31" xfId="56"/>
    <cellStyle name="Финансовый 32" xfId="57"/>
    <cellStyle name="Финансовый 33" xfId="58"/>
    <cellStyle name="Финансовый 34" xfId="59"/>
    <cellStyle name="Финансовый 35" xfId="60"/>
    <cellStyle name="Финансовый 36" xfId="61"/>
    <cellStyle name="Финансовый 37" xfId="62"/>
    <cellStyle name="Финансовый 4" xfId="63"/>
    <cellStyle name="Финансовый 5" xfId="64"/>
    <cellStyle name="Финансовый 6" xfId="65"/>
    <cellStyle name="Финансовый 7" xfId="66"/>
    <cellStyle name="Финансовый 8" xfId="67"/>
    <cellStyle name="Финансовый 9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tmanov\&#1084;&#1086;&#1080;%20&#1076;&#1086;&#1082;&#1091;&#1084;&#1077;&#1085;&#1090;\&#1052;&#1086;&#1080;%20&#1076;&#1086;&#1082;&#1091;&#1084;&#1077;&#1085;&#1090;&#1099;\Reports\Territoriol%20program\Archive%20of%20Program\&#1058;&#1055;&#1043;&#1043;%20&#1042;&#1072;&#1088;&#1080;&#1072;&#1085;&#1090;%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k-popova\Doc\TMP\Rar$DI00.152\_LPU_F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араметры"/>
      <sheetName val="Настройка"/>
      <sheetName val="Ст_ВедСеть"/>
      <sheetName val="Ам_ВедСеть"/>
      <sheetName val="Ст_Пок_Рос"/>
      <sheetName val="Ст_КД_Рос"/>
      <sheetName val="Ст_КДЖ_Нор"/>
      <sheetName val="Ст_КД_Нор"/>
      <sheetName val="Ст_Ур_Сл"/>
      <sheetName val="Ст_Ур_УрК"/>
      <sheetName val="Ст_Ур_УрГ"/>
      <sheetName val="Ст_Ур_УрС"/>
      <sheetName val="Ст_СУр_УрК"/>
      <sheetName val="Ст_СУр_УрГ"/>
      <sheetName val="Ст_СУр_УрС"/>
      <sheetName val="Ст_СДл_УрК"/>
      <sheetName val="Ст_СДл_УрГ"/>
      <sheetName val="Ст_СДл_УрС"/>
      <sheetName val="Ст_Дл_Пл"/>
      <sheetName val="Ст_КД_Пл"/>
      <sheetName val="Ст_КД_Деф"/>
      <sheetName val="Ст_КД_Пер"/>
      <sheetName val="Ам_Пос_Нов"/>
      <sheetName val="Амб_Пос_Рос"/>
      <sheetName val="Амб_Пос_Суб"/>
      <sheetName val="Амб_Пос_Фак"/>
      <sheetName val="Амб_Пос_Пл"/>
      <sheetName val="СЗТ_Пок_Рос"/>
      <sheetName val="СЗТ_Об_Фак"/>
      <sheetName val="СЗТ_Об_Пл"/>
      <sheetName val="СМП_Пок_Рос"/>
      <sheetName val="СМП_Об_Фак"/>
      <sheetName val="СМП_Об_Пл"/>
      <sheetName val="Cost_Ratio_R"/>
      <sheetName val="Cost_Ratio_S"/>
      <sheetName val="Cost_Ratio_C"/>
      <sheetName val="Hosp_Cost"/>
      <sheetName val="Cost_OP_Rat_R"/>
      <sheetName val="Cost_OP_Rat_S"/>
      <sheetName val="Cost_OP_Rat_C"/>
      <sheetName val="OP_Cost"/>
      <sheetName val="Bud_Code"/>
      <sheetName val="Bud_Pie"/>
      <sheetName val="Prof_Dist"/>
      <sheetName val="Vis_Dist"/>
      <sheetName val="IPRep_Dist"/>
      <sheetName val="ACare_Dist"/>
      <sheetName val="Tot_Calc"/>
      <sheetName val="Ratify_Prg"/>
    </sheetNames>
    <sheetDataSet>
      <sheetData sheetId="0">
        <row r="8">
          <cell r="A8" t="str">
            <v>Хабаровский край</v>
          </cell>
        </row>
        <row r="18">
          <cell r="K18" t="str">
            <v>края</v>
          </cell>
        </row>
        <row r="70">
          <cell r="S70">
            <v>2002</v>
          </cell>
        </row>
      </sheetData>
      <sheetData sheetId="1">
        <row r="10">
          <cell r="C10">
            <v>1495</v>
          </cell>
        </row>
        <row r="17">
          <cell r="C17">
            <v>1495</v>
          </cell>
        </row>
        <row r="18">
          <cell r="C18">
            <v>1495</v>
          </cell>
        </row>
        <row r="19">
          <cell r="C19">
            <v>1495</v>
          </cell>
        </row>
        <row r="20">
          <cell r="C20">
            <v>1495</v>
          </cell>
        </row>
        <row r="37">
          <cell r="C37">
            <v>92.8</v>
          </cell>
        </row>
        <row r="38">
          <cell r="C38">
            <v>26.725490196078432</v>
          </cell>
        </row>
        <row r="39">
          <cell r="C39">
            <v>137.15294117647056</v>
          </cell>
        </row>
        <row r="40">
          <cell r="C40">
            <v>408.1</v>
          </cell>
        </row>
        <row r="42">
          <cell r="C42">
            <v>1.778</v>
          </cell>
        </row>
        <row r="51">
          <cell r="C51">
            <v>1.0189999999999999</v>
          </cell>
        </row>
        <row r="52">
          <cell r="C52">
            <v>0.997</v>
          </cell>
        </row>
        <row r="53">
          <cell r="C53">
            <v>0.98899999999999999</v>
          </cell>
        </row>
        <row r="54">
          <cell r="C54">
            <v>1</v>
          </cell>
        </row>
        <row r="55">
          <cell r="C5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_ Sol"/>
      <sheetName val="2D_Sol"/>
      <sheetName val="3D- SOL"/>
      <sheetName val="1D_Gorin"/>
      <sheetName val="2D-Gorin"/>
      <sheetName val="3D_ Gorin"/>
      <sheetName val="AMULAT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13"/>
  <sheetViews>
    <sheetView tabSelected="1" zoomScale="70" zoomScaleNormal="70" zoomScaleSheetLayoutView="90" workbookViewId="0">
      <pane xSplit="11" ySplit="12" topLeftCell="L404" activePane="bottomRight" state="frozen"/>
      <selection activeCell="C91" sqref="C91"/>
      <selection pane="topRight" activeCell="C91" sqref="C91"/>
      <selection pane="bottomLeft" activeCell="C91" sqref="C91"/>
      <selection pane="bottomRight" activeCell="E417" sqref="E417"/>
    </sheetView>
  </sheetViews>
  <sheetFormatPr defaultColWidth="9.140625" defaultRowHeight="15.75" x14ac:dyDescent="0.25"/>
  <cols>
    <col min="1" max="1" width="7.5703125" style="7" customWidth="1"/>
    <col min="2" max="3" width="10" style="7" customWidth="1"/>
    <col min="4" max="4" width="42.140625" style="1" customWidth="1"/>
    <col min="5" max="5" width="9.7109375" style="1" customWidth="1"/>
    <col min="6" max="6" width="10.140625" style="2" customWidth="1"/>
    <col min="7" max="7" width="8.5703125" style="2" customWidth="1"/>
    <col min="8" max="11" width="4.85546875" style="2" customWidth="1"/>
    <col min="12" max="12" width="13.5703125" style="4" customWidth="1"/>
    <col min="13" max="13" width="16" style="4" customWidth="1"/>
    <col min="14" max="14" width="11.28515625" style="4" customWidth="1"/>
    <col min="15" max="15" width="18.28515625" style="4" customWidth="1"/>
    <col min="16" max="16" width="11.28515625" style="7" customWidth="1"/>
    <col min="17" max="17" width="15.42578125" style="7" customWidth="1"/>
    <col min="18" max="18" width="10.5703125" style="180" customWidth="1"/>
    <col min="19" max="19" width="15.28515625" style="4" customWidth="1"/>
    <col min="20" max="20" width="12.28515625" style="4" customWidth="1"/>
    <col min="21" max="21" width="16.7109375" style="4" customWidth="1"/>
    <col min="22" max="22" width="12.140625" style="4" customWidth="1"/>
    <col min="23" max="23" width="15.5703125" style="4" customWidth="1"/>
    <col min="24" max="24" width="10.7109375" style="4" customWidth="1"/>
    <col min="25" max="25" width="15.7109375" style="4" customWidth="1"/>
    <col min="26" max="26" width="10.5703125" style="4" customWidth="1"/>
    <col min="27" max="27" width="19.140625" style="4" customWidth="1"/>
    <col min="28" max="28" width="10.5703125" style="4" customWidth="1"/>
    <col min="29" max="29" width="15.5703125" style="4" customWidth="1"/>
    <col min="30" max="30" width="11.140625" style="4" customWidth="1"/>
    <col min="31" max="31" width="15.42578125" style="4" customWidth="1"/>
    <col min="32" max="32" width="11.85546875" style="4" customWidth="1"/>
    <col min="33" max="33" width="16.85546875" style="4" customWidth="1"/>
    <col min="34" max="34" width="13.85546875" style="4" customWidth="1"/>
    <col min="35" max="35" width="17" style="4" customWidth="1"/>
    <col min="36" max="36" width="12.42578125" style="4" customWidth="1"/>
    <col min="37" max="37" width="14.5703125" style="4" customWidth="1"/>
    <col min="38" max="38" width="12" style="4" customWidth="1"/>
    <col min="39" max="39" width="14.85546875" style="4" customWidth="1"/>
    <col min="40" max="40" width="11.85546875" style="4" customWidth="1"/>
    <col min="41" max="41" width="17.140625" style="4" customWidth="1"/>
    <col min="42" max="42" width="10" style="4" customWidth="1"/>
    <col min="43" max="43" width="13.7109375" style="4" customWidth="1"/>
    <col min="44" max="44" width="11.28515625" style="7" customWidth="1"/>
    <col min="45" max="45" width="15.5703125" style="7" customWidth="1"/>
    <col min="46" max="46" width="9" style="4" customWidth="1"/>
    <col min="47" max="47" width="16.140625" style="4" customWidth="1"/>
    <col min="48" max="48" width="11.7109375" style="4" customWidth="1"/>
    <col min="49" max="49" width="16.5703125" style="4" customWidth="1"/>
    <col min="50" max="50" width="11.5703125" style="4" customWidth="1"/>
    <col min="51" max="51" width="17.42578125" style="4" customWidth="1"/>
    <col min="52" max="52" width="12.140625" style="4" customWidth="1"/>
    <col min="53" max="53" width="14.7109375" style="4" customWidth="1"/>
    <col min="54" max="54" width="10.42578125" style="4" customWidth="1"/>
    <col min="55" max="55" width="13.7109375" style="4" customWidth="1"/>
    <col min="56" max="56" width="9.28515625" style="4" customWidth="1"/>
    <col min="57" max="57" width="14.28515625" style="4" customWidth="1"/>
    <col min="58" max="58" width="11.140625" style="4" customWidth="1"/>
    <col min="59" max="59" width="15.85546875" style="4" customWidth="1"/>
    <col min="60" max="60" width="11.28515625" style="4" customWidth="1"/>
    <col min="61" max="61" width="16.5703125" style="4" customWidth="1"/>
    <col min="62" max="62" width="11.85546875" style="4" customWidth="1"/>
    <col min="63" max="63" width="16.85546875" style="4" customWidth="1"/>
    <col min="64" max="64" width="11.28515625" style="4" customWidth="1"/>
    <col min="65" max="65" width="16.140625" style="4" customWidth="1"/>
    <col min="66" max="66" width="12" style="4" customWidth="1"/>
    <col min="67" max="67" width="16.85546875" style="4" customWidth="1"/>
    <col min="68" max="68" width="10.5703125" style="4" customWidth="1"/>
    <col min="69" max="69" width="16.28515625" style="4" customWidth="1"/>
    <col min="70" max="70" width="11.42578125" style="4" customWidth="1"/>
    <col min="71" max="71" width="17.28515625" style="4" customWidth="1"/>
    <col min="72" max="72" width="11.85546875" style="4" customWidth="1"/>
    <col min="73" max="73" width="14.7109375" style="4" customWidth="1"/>
    <col min="74" max="74" width="11.140625" style="4" customWidth="1"/>
    <col min="75" max="75" width="15.140625" style="4" customWidth="1"/>
    <col min="76" max="76" width="11.42578125" style="4" customWidth="1"/>
    <col min="77" max="77" width="15.140625" style="4" customWidth="1"/>
    <col min="78" max="78" width="11.28515625" style="4" customWidth="1"/>
    <col min="79" max="79" width="15.5703125" style="4" customWidth="1"/>
    <col min="80" max="80" width="13.7109375" style="4" hidden="1" customWidth="1"/>
    <col min="81" max="81" width="16.28515625" style="4" hidden="1" customWidth="1"/>
    <col min="82" max="82" width="11.28515625" style="4" customWidth="1"/>
    <col min="83" max="83" width="15" style="4" customWidth="1"/>
    <col min="84" max="84" width="12" style="4" customWidth="1"/>
    <col min="85" max="85" width="16.140625" style="4" customWidth="1"/>
    <col min="86" max="86" width="11.140625" style="4" customWidth="1"/>
    <col min="87" max="87" width="15.7109375" style="4" customWidth="1"/>
    <col min="88" max="88" width="11.28515625" style="4" customWidth="1"/>
    <col min="89" max="89" width="15.28515625" style="4" customWidth="1"/>
    <col min="90" max="90" width="10.85546875" style="4" customWidth="1"/>
    <col min="91" max="91" width="17" style="4" customWidth="1"/>
    <col min="92" max="92" width="12.42578125" style="4" customWidth="1"/>
    <col min="93" max="93" width="17.28515625" style="4" customWidth="1"/>
    <col min="94" max="94" width="11.28515625" style="4" customWidth="1"/>
    <col min="95" max="95" width="15.7109375" style="4" customWidth="1"/>
    <col min="96" max="96" width="9.42578125" style="4" customWidth="1"/>
    <col min="97" max="97" width="16" style="4" customWidth="1"/>
    <col min="98" max="98" width="11.85546875" style="4" customWidth="1"/>
    <col min="99" max="99" width="16.28515625" style="4" customWidth="1"/>
    <col min="100" max="100" width="12.140625" style="4" customWidth="1"/>
    <col min="101" max="101" width="15.42578125" style="4" customWidth="1"/>
    <col min="102" max="102" width="12.42578125" style="4" customWidth="1"/>
    <col min="103" max="103" width="13.5703125" style="4" customWidth="1"/>
    <col min="104" max="104" width="11.28515625" style="4" customWidth="1"/>
    <col min="105" max="105" width="17.140625" style="4" customWidth="1"/>
    <col min="106" max="106" width="9" style="4" customWidth="1"/>
    <col min="107" max="107" width="17.7109375" style="4" customWidth="1"/>
    <col min="108" max="108" width="11.85546875" style="4" customWidth="1"/>
    <col min="109" max="109" width="17.42578125" style="4" customWidth="1"/>
    <col min="110" max="110" width="9.140625" style="4" customWidth="1"/>
    <col min="111" max="111" width="16.140625" style="4" customWidth="1"/>
    <col min="112" max="112" width="13.5703125" style="4" customWidth="1"/>
    <col min="113" max="113" width="17" style="4" customWidth="1"/>
    <col min="114" max="114" width="15.85546875" style="6" customWidth="1"/>
    <col min="115" max="115" width="23.7109375" style="7" customWidth="1"/>
    <col min="116" max="16384" width="9.140625" style="7"/>
  </cols>
  <sheetData>
    <row r="1" spans="1:115" s="188" customFormat="1" ht="22.5" customHeight="1" x14ac:dyDescent="0.25">
      <c r="D1" s="183"/>
      <c r="E1" s="183"/>
      <c r="F1" s="184"/>
      <c r="G1" s="270" t="s">
        <v>534</v>
      </c>
      <c r="H1" s="270"/>
      <c r="I1" s="270"/>
      <c r="J1" s="270"/>
      <c r="K1" s="270"/>
      <c r="L1" s="186"/>
      <c r="M1" s="186"/>
      <c r="N1" s="186"/>
      <c r="O1" s="186"/>
      <c r="P1" s="3"/>
      <c r="Q1" s="3"/>
      <c r="R1" s="5"/>
      <c r="S1" s="3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3"/>
      <c r="AS1" s="3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N1" s="186"/>
      <c r="CO1" s="186"/>
      <c r="CP1" s="186"/>
      <c r="CQ1" s="186"/>
      <c r="CR1" s="186"/>
      <c r="CS1" s="186"/>
      <c r="CT1" s="186"/>
      <c r="CU1" s="186"/>
      <c r="CV1" s="186"/>
      <c r="CW1" s="186"/>
      <c r="CX1" s="186"/>
      <c r="CY1" s="186"/>
      <c r="CZ1" s="186"/>
      <c r="DA1" s="186"/>
      <c r="DB1" s="186"/>
      <c r="DC1" s="186"/>
      <c r="DD1" s="186"/>
      <c r="DE1" s="186"/>
      <c r="DF1" s="186"/>
      <c r="DG1" s="186"/>
      <c r="DH1" s="186"/>
      <c r="DI1" s="186"/>
      <c r="DJ1" s="187"/>
    </row>
    <row r="2" spans="1:115" s="188" customFormat="1" ht="46.5" customHeight="1" x14ac:dyDescent="0.25">
      <c r="D2" s="183"/>
      <c r="E2" s="183"/>
      <c r="F2" s="184"/>
      <c r="G2" s="271" t="s">
        <v>535</v>
      </c>
      <c r="H2" s="271"/>
      <c r="I2" s="271"/>
      <c r="J2" s="271"/>
      <c r="K2" s="271"/>
      <c r="L2" s="186"/>
      <c r="M2" s="186"/>
      <c r="N2" s="186"/>
      <c r="O2" s="186"/>
      <c r="P2" s="3"/>
      <c r="Q2" s="3"/>
      <c r="R2" s="5"/>
      <c r="S2" s="3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3"/>
      <c r="AS2" s="3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186"/>
      <c r="BO2" s="186"/>
      <c r="BP2" s="186"/>
      <c r="BQ2" s="186"/>
      <c r="BR2" s="186"/>
      <c r="BS2" s="186"/>
      <c r="BT2" s="186"/>
      <c r="BU2" s="186"/>
      <c r="BV2" s="186"/>
      <c r="BW2" s="186"/>
      <c r="BX2" s="186"/>
      <c r="BY2" s="186"/>
      <c r="BZ2" s="186"/>
      <c r="CA2" s="186"/>
      <c r="CB2" s="186"/>
      <c r="CC2" s="186"/>
      <c r="CD2" s="186"/>
      <c r="CE2" s="186"/>
      <c r="CF2" s="186"/>
      <c r="CG2" s="186"/>
      <c r="CH2" s="186"/>
      <c r="CI2" s="186"/>
      <c r="CJ2" s="186"/>
      <c r="CK2" s="186"/>
      <c r="CL2" s="186"/>
      <c r="CM2" s="186"/>
      <c r="CN2" s="186"/>
      <c r="CO2" s="186"/>
      <c r="CP2" s="186"/>
      <c r="CQ2" s="186"/>
      <c r="CR2" s="186"/>
      <c r="CS2" s="186"/>
      <c r="CT2" s="186"/>
      <c r="CU2" s="186"/>
      <c r="CV2" s="186"/>
      <c r="CW2" s="186"/>
      <c r="CX2" s="186"/>
      <c r="CY2" s="186"/>
      <c r="CZ2" s="186"/>
      <c r="DA2" s="186"/>
      <c r="DB2" s="186"/>
      <c r="DC2" s="186"/>
      <c r="DD2" s="186"/>
      <c r="DE2" s="186"/>
      <c r="DF2" s="186"/>
      <c r="DG2" s="186"/>
      <c r="DH2" s="186"/>
      <c r="DI2" s="186"/>
      <c r="DJ2" s="187"/>
    </row>
    <row r="3" spans="1:115" s="188" customFormat="1" ht="42" customHeight="1" x14ac:dyDescent="0.25">
      <c r="A3" s="191"/>
      <c r="B3" s="275" t="s">
        <v>0</v>
      </c>
      <c r="C3" s="275"/>
      <c r="D3" s="275"/>
      <c r="E3" s="275"/>
      <c r="F3" s="275"/>
      <c r="G3" s="275"/>
      <c r="H3" s="275"/>
      <c r="I3" s="275"/>
      <c r="J3" s="275"/>
      <c r="K3" s="275"/>
      <c r="L3" s="9"/>
      <c r="M3" s="9"/>
      <c r="N3" s="9"/>
      <c r="O3" s="9"/>
      <c r="P3" s="9"/>
      <c r="Q3" s="9"/>
      <c r="R3" s="10"/>
      <c r="S3" s="9"/>
      <c r="T3" s="9"/>
      <c r="U3" s="9"/>
      <c r="V3" s="9"/>
      <c r="W3" s="9"/>
      <c r="X3" s="186"/>
      <c r="Y3" s="186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3"/>
      <c r="AM3" s="3"/>
      <c r="AN3" s="3"/>
      <c r="AO3" s="3"/>
      <c r="AP3" s="3"/>
      <c r="AQ3" s="3"/>
      <c r="AR3" s="9"/>
      <c r="AS3" s="9"/>
      <c r="AT3" s="3"/>
      <c r="AU3" s="3"/>
      <c r="AV3" s="186"/>
      <c r="AW3" s="186"/>
      <c r="AX3" s="9"/>
      <c r="AY3" s="9"/>
      <c r="AZ3" s="9"/>
      <c r="BA3" s="9"/>
      <c r="BB3" s="9"/>
      <c r="BC3" s="9"/>
      <c r="BD3" s="9"/>
      <c r="BE3" s="9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9"/>
      <c r="BU3" s="9"/>
      <c r="BV3" s="9"/>
      <c r="BW3" s="9"/>
      <c r="BX3" s="9"/>
      <c r="BY3" s="9"/>
      <c r="BZ3" s="3"/>
      <c r="CA3" s="3"/>
      <c r="CB3" s="186"/>
      <c r="CC3" s="186"/>
      <c r="CD3" s="3"/>
      <c r="CE3" s="3"/>
      <c r="CF3" s="9"/>
      <c r="CG3" s="9"/>
      <c r="CH3" s="9"/>
      <c r="CI3" s="9"/>
      <c r="CJ3" s="9"/>
      <c r="CK3" s="9"/>
      <c r="CL3" s="9"/>
      <c r="CM3" s="9"/>
      <c r="CN3" s="9"/>
      <c r="CO3" s="9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11"/>
      <c r="DI3" s="186"/>
      <c r="DJ3" s="187"/>
    </row>
    <row r="4" spans="1:115" s="220" customFormat="1" ht="16.5" customHeight="1" x14ac:dyDescent="0.25">
      <c r="A4" s="217"/>
      <c r="B4" s="218"/>
      <c r="C4" s="218"/>
      <c r="D4" s="185"/>
      <c r="E4" s="8"/>
      <c r="F4" s="8"/>
      <c r="G4" s="8"/>
      <c r="H4" s="8"/>
      <c r="I4" s="8"/>
      <c r="J4" s="8"/>
      <c r="K4" s="8"/>
      <c r="L4" s="276" t="s">
        <v>1</v>
      </c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8"/>
      <c r="AR4" s="279" t="s">
        <v>2</v>
      </c>
      <c r="AS4" s="279"/>
      <c r="AT4" s="279"/>
      <c r="AU4" s="279"/>
      <c r="AV4" s="279"/>
      <c r="AW4" s="279"/>
      <c r="AX4" s="279"/>
      <c r="AY4" s="279"/>
      <c r="AZ4" s="279"/>
      <c r="BA4" s="279"/>
      <c r="BB4" s="279"/>
      <c r="BC4" s="279"/>
      <c r="BD4" s="279"/>
      <c r="BE4" s="279"/>
      <c r="BF4" s="279"/>
      <c r="BG4" s="279"/>
      <c r="BH4" s="279"/>
      <c r="BI4" s="279"/>
      <c r="BJ4" s="279"/>
      <c r="BK4" s="279"/>
      <c r="BL4" s="279"/>
      <c r="BM4" s="279"/>
      <c r="BN4" s="279"/>
      <c r="BO4" s="279"/>
      <c r="BP4" s="279"/>
      <c r="BQ4" s="279"/>
      <c r="BR4" s="279"/>
      <c r="BS4" s="279"/>
      <c r="BT4" s="280" t="s">
        <v>3</v>
      </c>
      <c r="BU4" s="280"/>
      <c r="BV4" s="280"/>
      <c r="BW4" s="280"/>
      <c r="BX4" s="280"/>
      <c r="BY4" s="280"/>
      <c r="BZ4" s="280"/>
      <c r="CA4" s="280"/>
      <c r="CB4" s="280"/>
      <c r="CC4" s="280"/>
      <c r="CD4" s="280"/>
      <c r="CE4" s="280"/>
      <c r="CF4" s="280"/>
      <c r="CG4" s="280"/>
      <c r="CH4" s="280"/>
      <c r="CI4" s="280"/>
      <c r="CJ4" s="280"/>
      <c r="CK4" s="280"/>
      <c r="CL4" s="280"/>
      <c r="CM4" s="280"/>
      <c r="CN4" s="280"/>
      <c r="CO4" s="280"/>
      <c r="CP4" s="280"/>
      <c r="CQ4" s="280"/>
      <c r="CR4" s="280"/>
      <c r="CS4" s="280"/>
      <c r="CT4" s="280"/>
      <c r="CU4" s="280"/>
      <c r="CV4" s="280"/>
      <c r="CW4" s="280"/>
      <c r="CX4" s="280"/>
      <c r="CY4" s="280"/>
      <c r="CZ4" s="280"/>
      <c r="DA4" s="280"/>
      <c r="DB4" s="280"/>
      <c r="DC4" s="280"/>
      <c r="DD4" s="280"/>
      <c r="DE4" s="280"/>
      <c r="DF4" s="280"/>
      <c r="DG4" s="280"/>
      <c r="DH4" s="280"/>
      <c r="DI4" s="280"/>
      <c r="DJ4" s="219"/>
    </row>
    <row r="5" spans="1:115" s="192" customFormat="1" ht="13.5" hidden="1" customHeight="1" x14ac:dyDescent="0.2">
      <c r="B5" s="193"/>
      <c r="C5" s="193"/>
      <c r="D5" s="12"/>
      <c r="E5" s="13"/>
      <c r="F5" s="13"/>
      <c r="G5" s="13"/>
      <c r="H5" s="14"/>
      <c r="I5" s="14"/>
      <c r="J5" s="14"/>
      <c r="K5" s="14"/>
      <c r="L5" s="16"/>
      <c r="M5" s="181">
        <v>1</v>
      </c>
      <c r="N5" s="181"/>
      <c r="O5" s="181">
        <v>1</v>
      </c>
      <c r="P5" s="181"/>
      <c r="Q5" s="181">
        <v>1</v>
      </c>
      <c r="R5" s="181"/>
      <c r="S5" s="181">
        <v>1</v>
      </c>
      <c r="T5" s="181"/>
      <c r="U5" s="181">
        <v>1</v>
      </c>
      <c r="V5" s="181"/>
      <c r="W5" s="181">
        <v>1</v>
      </c>
      <c r="X5" s="181"/>
      <c r="Y5" s="181">
        <v>1</v>
      </c>
      <c r="Z5" s="181"/>
      <c r="AA5" s="181">
        <v>1</v>
      </c>
      <c r="AB5" s="181"/>
      <c r="AC5" s="181">
        <v>1</v>
      </c>
      <c r="AD5" s="181"/>
      <c r="AE5" s="181">
        <v>1</v>
      </c>
      <c r="AF5" s="181"/>
      <c r="AG5" s="181">
        <v>1</v>
      </c>
      <c r="AH5" s="181"/>
      <c r="AI5" s="181">
        <v>1</v>
      </c>
      <c r="AJ5" s="181"/>
      <c r="AK5" s="181">
        <v>1</v>
      </c>
      <c r="AL5" s="181"/>
      <c r="AM5" s="181">
        <v>1</v>
      </c>
      <c r="AN5" s="181"/>
      <c r="AO5" s="181">
        <v>1</v>
      </c>
      <c r="AP5" s="181"/>
      <c r="AQ5" s="182">
        <v>1</v>
      </c>
      <c r="AR5" s="16"/>
      <c r="AS5" s="181">
        <v>1</v>
      </c>
      <c r="AT5" s="181"/>
      <c r="AU5" s="181">
        <v>1</v>
      </c>
      <c r="AV5" s="15"/>
      <c r="AW5" s="15">
        <v>1</v>
      </c>
      <c r="AX5" s="181"/>
      <c r="AY5" s="181">
        <v>1</v>
      </c>
      <c r="AZ5" s="181"/>
      <c r="BA5" s="181">
        <v>1</v>
      </c>
      <c r="BB5" s="181"/>
      <c r="BC5" s="181">
        <v>1</v>
      </c>
      <c r="BD5" s="181"/>
      <c r="BE5" s="181">
        <v>1</v>
      </c>
      <c r="BF5" s="181"/>
      <c r="BG5" s="181">
        <v>1</v>
      </c>
      <c r="BH5" s="15"/>
      <c r="BI5" s="15">
        <v>1</v>
      </c>
      <c r="BJ5" s="181"/>
      <c r="BK5" s="181">
        <v>1</v>
      </c>
      <c r="BL5" s="181"/>
      <c r="BM5" s="181">
        <v>1</v>
      </c>
      <c r="BN5" s="181"/>
      <c r="BO5" s="181">
        <v>1</v>
      </c>
      <c r="BP5" s="181"/>
      <c r="BQ5" s="181">
        <v>1</v>
      </c>
      <c r="BR5" s="181"/>
      <c r="BS5" s="182">
        <v>1</v>
      </c>
      <c r="BT5" s="16"/>
      <c r="BU5" s="15">
        <v>1</v>
      </c>
      <c r="BV5" s="15"/>
      <c r="BW5" s="15">
        <v>1</v>
      </c>
      <c r="BX5" s="181"/>
      <c r="BY5" s="181">
        <v>1</v>
      </c>
      <c r="BZ5" s="181"/>
      <c r="CA5" s="181">
        <v>1</v>
      </c>
      <c r="CB5" s="15"/>
      <c r="CC5" s="15">
        <v>1</v>
      </c>
      <c r="CD5" s="15"/>
      <c r="CE5" s="15">
        <v>1</v>
      </c>
      <c r="CF5" s="15"/>
      <c r="CG5" s="15">
        <v>1</v>
      </c>
      <c r="CH5" s="15"/>
      <c r="CI5" s="15">
        <v>1</v>
      </c>
      <c r="CJ5" s="15"/>
      <c r="CK5" s="15">
        <v>1</v>
      </c>
      <c r="CL5" s="15"/>
      <c r="CM5" s="15">
        <v>1</v>
      </c>
      <c r="CN5" s="181"/>
      <c r="CO5" s="181">
        <v>1</v>
      </c>
      <c r="CP5" s="181"/>
      <c r="CQ5" s="181">
        <v>1</v>
      </c>
      <c r="CR5" s="181"/>
      <c r="CS5" s="181">
        <v>1</v>
      </c>
      <c r="CT5" s="15"/>
      <c r="CU5" s="15">
        <v>1</v>
      </c>
      <c r="CV5" s="15"/>
      <c r="CW5" s="15">
        <v>1</v>
      </c>
      <c r="CX5" s="15"/>
      <c r="CY5" s="15">
        <v>1</v>
      </c>
      <c r="CZ5" s="15"/>
      <c r="DA5" s="15">
        <v>1</v>
      </c>
      <c r="DB5" s="15"/>
      <c r="DC5" s="15">
        <v>1</v>
      </c>
      <c r="DD5" s="15"/>
      <c r="DE5" s="15">
        <v>1</v>
      </c>
      <c r="DF5" s="15"/>
      <c r="DG5" s="15">
        <v>1</v>
      </c>
      <c r="DH5" s="15"/>
      <c r="DI5" s="17">
        <v>1</v>
      </c>
      <c r="DJ5" s="18">
        <f>SUM(M5:DI5)</f>
        <v>51</v>
      </c>
      <c r="DK5" s="19"/>
    </row>
    <row r="6" spans="1:115" s="20" customFormat="1" ht="108" customHeight="1" x14ac:dyDescent="0.25">
      <c r="A6" s="223" t="s">
        <v>4</v>
      </c>
      <c r="B6" s="224" t="s">
        <v>538</v>
      </c>
      <c r="C6" s="224" t="s">
        <v>5</v>
      </c>
      <c r="D6" s="226" t="s">
        <v>6</v>
      </c>
      <c r="E6" s="229" t="s">
        <v>7</v>
      </c>
      <c r="F6" s="232" t="s">
        <v>8</v>
      </c>
      <c r="G6" s="232" t="s">
        <v>536</v>
      </c>
      <c r="H6" s="235" t="s">
        <v>9</v>
      </c>
      <c r="I6" s="236"/>
      <c r="J6" s="236"/>
      <c r="K6" s="236"/>
      <c r="L6" s="239" t="s">
        <v>10</v>
      </c>
      <c r="M6" s="242"/>
      <c r="N6" s="237" t="s">
        <v>11</v>
      </c>
      <c r="O6" s="237"/>
      <c r="P6" s="237" t="s">
        <v>12</v>
      </c>
      <c r="Q6" s="237"/>
      <c r="R6" s="237" t="s">
        <v>13</v>
      </c>
      <c r="S6" s="237"/>
      <c r="T6" s="237" t="s">
        <v>14</v>
      </c>
      <c r="U6" s="237"/>
      <c r="V6" s="237" t="s">
        <v>15</v>
      </c>
      <c r="W6" s="237"/>
      <c r="X6" s="237" t="s">
        <v>16</v>
      </c>
      <c r="Y6" s="237"/>
      <c r="Z6" s="237" t="s">
        <v>17</v>
      </c>
      <c r="AA6" s="237"/>
      <c r="AB6" s="237" t="s">
        <v>18</v>
      </c>
      <c r="AC6" s="237"/>
      <c r="AD6" s="237" t="s">
        <v>19</v>
      </c>
      <c r="AE6" s="237"/>
      <c r="AF6" s="237" t="s">
        <v>20</v>
      </c>
      <c r="AG6" s="237"/>
      <c r="AH6" s="241" t="s">
        <v>21</v>
      </c>
      <c r="AI6" s="241"/>
      <c r="AJ6" s="253" t="s">
        <v>22</v>
      </c>
      <c r="AK6" s="254"/>
      <c r="AL6" s="239" t="s">
        <v>23</v>
      </c>
      <c r="AM6" s="242"/>
      <c r="AN6" s="237" t="s">
        <v>24</v>
      </c>
      <c r="AO6" s="237"/>
      <c r="AP6" s="237" t="s">
        <v>25</v>
      </c>
      <c r="AQ6" s="239"/>
      <c r="AR6" s="240" t="s">
        <v>26</v>
      </c>
      <c r="AS6" s="237"/>
      <c r="AT6" s="241" t="s">
        <v>27</v>
      </c>
      <c r="AU6" s="241"/>
      <c r="AV6" s="237" t="s">
        <v>28</v>
      </c>
      <c r="AW6" s="237"/>
      <c r="AX6" s="237" t="s">
        <v>29</v>
      </c>
      <c r="AY6" s="237"/>
      <c r="AZ6" s="237" t="s">
        <v>30</v>
      </c>
      <c r="BA6" s="237"/>
      <c r="BB6" s="237" t="s">
        <v>31</v>
      </c>
      <c r="BC6" s="237"/>
      <c r="BD6" s="237" t="s">
        <v>32</v>
      </c>
      <c r="BE6" s="237"/>
      <c r="BF6" s="237" t="s">
        <v>33</v>
      </c>
      <c r="BG6" s="237"/>
      <c r="BH6" s="237" t="s">
        <v>34</v>
      </c>
      <c r="BI6" s="237"/>
      <c r="BJ6" s="237" t="s">
        <v>35</v>
      </c>
      <c r="BK6" s="237"/>
      <c r="BL6" s="237" t="s">
        <v>36</v>
      </c>
      <c r="BM6" s="237"/>
      <c r="BN6" s="237" t="s">
        <v>37</v>
      </c>
      <c r="BO6" s="237"/>
      <c r="BP6" s="237" t="s">
        <v>38</v>
      </c>
      <c r="BQ6" s="237"/>
      <c r="BR6" s="237" t="s">
        <v>39</v>
      </c>
      <c r="BS6" s="239"/>
      <c r="BT6" s="248" t="s">
        <v>40</v>
      </c>
      <c r="BU6" s="242"/>
      <c r="BV6" s="239" t="s">
        <v>41</v>
      </c>
      <c r="BW6" s="242"/>
      <c r="BX6" s="237" t="s">
        <v>42</v>
      </c>
      <c r="BY6" s="237"/>
      <c r="BZ6" s="237" t="s">
        <v>43</v>
      </c>
      <c r="CA6" s="237"/>
      <c r="CB6" s="250" t="s">
        <v>44</v>
      </c>
      <c r="CC6" s="251"/>
      <c r="CD6" s="239" t="s">
        <v>45</v>
      </c>
      <c r="CE6" s="242"/>
      <c r="CF6" s="239" t="s">
        <v>46</v>
      </c>
      <c r="CG6" s="242"/>
      <c r="CH6" s="239" t="s">
        <v>47</v>
      </c>
      <c r="CI6" s="242"/>
      <c r="CJ6" s="239" t="s">
        <v>48</v>
      </c>
      <c r="CK6" s="242"/>
      <c r="CL6" s="239" t="s">
        <v>49</v>
      </c>
      <c r="CM6" s="242"/>
      <c r="CN6" s="237" t="s">
        <v>50</v>
      </c>
      <c r="CO6" s="237"/>
      <c r="CP6" s="237" t="s">
        <v>51</v>
      </c>
      <c r="CQ6" s="237"/>
      <c r="CR6" s="237" t="s">
        <v>52</v>
      </c>
      <c r="CS6" s="237"/>
      <c r="CT6" s="248" t="s">
        <v>53</v>
      </c>
      <c r="CU6" s="242"/>
      <c r="CV6" s="239" t="s">
        <v>54</v>
      </c>
      <c r="CW6" s="242"/>
      <c r="CX6" s="239" t="s">
        <v>55</v>
      </c>
      <c r="CY6" s="249"/>
      <c r="CZ6" s="237" t="s">
        <v>56</v>
      </c>
      <c r="DA6" s="237"/>
      <c r="DB6" s="249" t="s">
        <v>57</v>
      </c>
      <c r="DC6" s="242"/>
      <c r="DD6" s="239" t="s">
        <v>58</v>
      </c>
      <c r="DE6" s="242"/>
      <c r="DF6" s="239" t="s">
        <v>59</v>
      </c>
      <c r="DG6" s="242"/>
      <c r="DH6" s="239" t="s">
        <v>60</v>
      </c>
      <c r="DI6" s="252"/>
      <c r="DJ6" s="240" t="s">
        <v>61</v>
      </c>
      <c r="DK6" s="243"/>
    </row>
    <row r="7" spans="1:115" s="20" customFormat="1" ht="23.25" customHeight="1" x14ac:dyDescent="0.25">
      <c r="A7" s="223"/>
      <c r="B7" s="224"/>
      <c r="C7" s="224"/>
      <c r="D7" s="227"/>
      <c r="E7" s="230"/>
      <c r="F7" s="233"/>
      <c r="G7" s="233"/>
      <c r="H7" s="244" t="s">
        <v>62</v>
      </c>
      <c r="I7" s="245"/>
      <c r="J7" s="245"/>
      <c r="K7" s="245"/>
      <c r="L7" s="246" t="s">
        <v>63</v>
      </c>
      <c r="M7" s="247"/>
      <c r="N7" s="247" t="s">
        <v>64</v>
      </c>
      <c r="O7" s="247"/>
      <c r="P7" s="247" t="s">
        <v>65</v>
      </c>
      <c r="Q7" s="247"/>
      <c r="R7" s="247" t="s">
        <v>66</v>
      </c>
      <c r="S7" s="247"/>
      <c r="T7" s="247" t="s">
        <v>67</v>
      </c>
      <c r="U7" s="247"/>
      <c r="V7" s="247" t="s">
        <v>68</v>
      </c>
      <c r="W7" s="247"/>
      <c r="X7" s="247" t="s">
        <v>69</v>
      </c>
      <c r="Y7" s="247"/>
      <c r="Z7" s="247" t="s">
        <v>70</v>
      </c>
      <c r="AA7" s="247"/>
      <c r="AB7" s="247" t="s">
        <v>71</v>
      </c>
      <c r="AC7" s="247"/>
      <c r="AD7" s="247" t="s">
        <v>72</v>
      </c>
      <c r="AE7" s="247"/>
      <c r="AF7" s="247" t="s">
        <v>73</v>
      </c>
      <c r="AG7" s="247"/>
      <c r="AH7" s="265" t="s">
        <v>74</v>
      </c>
      <c r="AI7" s="265"/>
      <c r="AJ7" s="265" t="s">
        <v>75</v>
      </c>
      <c r="AK7" s="265"/>
      <c r="AL7" s="247" t="s">
        <v>76</v>
      </c>
      <c r="AM7" s="247"/>
      <c r="AN7" s="247" t="s">
        <v>77</v>
      </c>
      <c r="AO7" s="247"/>
      <c r="AP7" s="247" t="s">
        <v>78</v>
      </c>
      <c r="AQ7" s="255"/>
      <c r="AR7" s="246" t="s">
        <v>79</v>
      </c>
      <c r="AS7" s="247"/>
      <c r="AT7" s="247" t="s">
        <v>80</v>
      </c>
      <c r="AU7" s="247"/>
      <c r="AV7" s="255" t="s">
        <v>81</v>
      </c>
      <c r="AW7" s="263"/>
      <c r="AX7" s="247" t="s">
        <v>82</v>
      </c>
      <c r="AY7" s="247"/>
      <c r="AZ7" s="247" t="s">
        <v>83</v>
      </c>
      <c r="BA7" s="247"/>
      <c r="BB7" s="247" t="s">
        <v>84</v>
      </c>
      <c r="BC7" s="247"/>
      <c r="BD7" s="247" t="s">
        <v>85</v>
      </c>
      <c r="BE7" s="247"/>
      <c r="BF7" s="247" t="s">
        <v>86</v>
      </c>
      <c r="BG7" s="247"/>
      <c r="BH7" s="255" t="s">
        <v>87</v>
      </c>
      <c r="BI7" s="263"/>
      <c r="BJ7" s="247" t="s">
        <v>88</v>
      </c>
      <c r="BK7" s="247"/>
      <c r="BL7" s="247" t="s">
        <v>89</v>
      </c>
      <c r="BM7" s="247"/>
      <c r="BN7" s="247" t="s">
        <v>90</v>
      </c>
      <c r="BO7" s="247"/>
      <c r="BP7" s="247" t="s">
        <v>91</v>
      </c>
      <c r="BQ7" s="247"/>
      <c r="BR7" s="247" t="s">
        <v>92</v>
      </c>
      <c r="BS7" s="255"/>
      <c r="BT7" s="262" t="s">
        <v>93</v>
      </c>
      <c r="BU7" s="263"/>
      <c r="BV7" s="255" t="s">
        <v>94</v>
      </c>
      <c r="BW7" s="263"/>
      <c r="BX7" s="247" t="s">
        <v>95</v>
      </c>
      <c r="BY7" s="247"/>
      <c r="BZ7" s="247" t="s">
        <v>96</v>
      </c>
      <c r="CA7" s="247"/>
      <c r="CB7" s="264" t="s">
        <v>97</v>
      </c>
      <c r="CC7" s="263"/>
      <c r="CD7" s="255" t="s">
        <v>98</v>
      </c>
      <c r="CE7" s="263"/>
      <c r="CF7" s="264" t="s">
        <v>99</v>
      </c>
      <c r="CG7" s="263"/>
      <c r="CH7" s="255" t="s">
        <v>100</v>
      </c>
      <c r="CI7" s="263"/>
      <c r="CJ7" s="255" t="s">
        <v>101</v>
      </c>
      <c r="CK7" s="263"/>
      <c r="CL7" s="255" t="s">
        <v>102</v>
      </c>
      <c r="CM7" s="263"/>
      <c r="CN7" s="247" t="s">
        <v>103</v>
      </c>
      <c r="CO7" s="247"/>
      <c r="CP7" s="247" t="s">
        <v>104</v>
      </c>
      <c r="CQ7" s="247"/>
      <c r="CR7" s="247" t="s">
        <v>105</v>
      </c>
      <c r="CS7" s="247"/>
      <c r="CT7" s="262" t="s">
        <v>106</v>
      </c>
      <c r="CU7" s="263"/>
      <c r="CV7" s="255" t="s">
        <v>107</v>
      </c>
      <c r="CW7" s="263"/>
      <c r="CX7" s="255" t="s">
        <v>108</v>
      </c>
      <c r="CY7" s="264"/>
      <c r="CZ7" s="247" t="s">
        <v>109</v>
      </c>
      <c r="DA7" s="247"/>
      <c r="DB7" s="264" t="s">
        <v>110</v>
      </c>
      <c r="DC7" s="263"/>
      <c r="DD7" s="255" t="s">
        <v>111</v>
      </c>
      <c r="DE7" s="263"/>
      <c r="DF7" s="255" t="s">
        <v>112</v>
      </c>
      <c r="DG7" s="263"/>
      <c r="DH7" s="255" t="s">
        <v>113</v>
      </c>
      <c r="DI7" s="256"/>
      <c r="DJ7" s="21"/>
      <c r="DK7" s="22"/>
    </row>
    <row r="8" spans="1:115" s="20" customFormat="1" ht="13.5" customHeight="1" x14ac:dyDescent="0.25">
      <c r="A8" s="223"/>
      <c r="B8" s="224"/>
      <c r="C8" s="224"/>
      <c r="D8" s="227"/>
      <c r="E8" s="230"/>
      <c r="F8" s="233"/>
      <c r="G8" s="233"/>
      <c r="H8" s="257" t="s">
        <v>114</v>
      </c>
      <c r="I8" s="257" t="s">
        <v>115</v>
      </c>
      <c r="J8" s="257" t="s">
        <v>116</v>
      </c>
      <c r="K8" s="259" t="s">
        <v>117</v>
      </c>
      <c r="L8" s="261" t="s">
        <v>118</v>
      </c>
      <c r="M8" s="238"/>
      <c r="N8" s="238" t="s">
        <v>118</v>
      </c>
      <c r="O8" s="238"/>
      <c r="P8" s="238" t="s">
        <v>118</v>
      </c>
      <c r="Q8" s="238"/>
      <c r="R8" s="238" t="s">
        <v>119</v>
      </c>
      <c r="S8" s="238"/>
      <c r="T8" s="238" t="s">
        <v>118</v>
      </c>
      <c r="U8" s="238"/>
      <c r="V8" s="238" t="s">
        <v>120</v>
      </c>
      <c r="W8" s="238"/>
      <c r="X8" s="238" t="s">
        <v>118</v>
      </c>
      <c r="Y8" s="238"/>
      <c r="Z8" s="238" t="s">
        <v>120</v>
      </c>
      <c r="AA8" s="238"/>
      <c r="AB8" s="238" t="s">
        <v>118</v>
      </c>
      <c r="AC8" s="238"/>
      <c r="AD8" s="238" t="s">
        <v>120</v>
      </c>
      <c r="AE8" s="238"/>
      <c r="AF8" s="238" t="s">
        <v>118</v>
      </c>
      <c r="AG8" s="238"/>
      <c r="AH8" s="268" t="s">
        <v>118</v>
      </c>
      <c r="AI8" s="268"/>
      <c r="AJ8" s="268" t="s">
        <v>118</v>
      </c>
      <c r="AK8" s="268"/>
      <c r="AL8" s="238" t="s">
        <v>118</v>
      </c>
      <c r="AM8" s="238"/>
      <c r="AN8" s="238" t="s">
        <v>118</v>
      </c>
      <c r="AO8" s="238"/>
      <c r="AP8" s="238" t="s">
        <v>118</v>
      </c>
      <c r="AQ8" s="266"/>
      <c r="AR8" s="261" t="s">
        <v>121</v>
      </c>
      <c r="AS8" s="238"/>
      <c r="AT8" s="238" t="s">
        <v>122</v>
      </c>
      <c r="AU8" s="238"/>
      <c r="AV8" s="266" t="s">
        <v>122</v>
      </c>
      <c r="AW8" s="267"/>
      <c r="AX8" s="238" t="s">
        <v>123</v>
      </c>
      <c r="AY8" s="238"/>
      <c r="AZ8" s="238" t="s">
        <v>123</v>
      </c>
      <c r="BA8" s="238"/>
      <c r="BB8" s="238" t="s">
        <v>121</v>
      </c>
      <c r="BC8" s="238"/>
      <c r="BD8" s="238" t="s">
        <v>124</v>
      </c>
      <c r="BE8" s="238"/>
      <c r="BF8" s="238" t="s">
        <v>121</v>
      </c>
      <c r="BG8" s="238"/>
      <c r="BH8" s="266" t="s">
        <v>125</v>
      </c>
      <c r="BI8" s="267"/>
      <c r="BJ8" s="238" t="s">
        <v>122</v>
      </c>
      <c r="BK8" s="238"/>
      <c r="BL8" s="238" t="s">
        <v>121</v>
      </c>
      <c r="BM8" s="238"/>
      <c r="BN8" s="238" t="s">
        <v>122</v>
      </c>
      <c r="BO8" s="238"/>
      <c r="BP8" s="238" t="s">
        <v>124</v>
      </c>
      <c r="BQ8" s="238"/>
      <c r="BR8" s="238" t="s">
        <v>125</v>
      </c>
      <c r="BS8" s="266"/>
      <c r="BT8" s="269" t="s">
        <v>126</v>
      </c>
      <c r="BU8" s="267"/>
      <c r="BV8" s="266" t="s">
        <v>126</v>
      </c>
      <c r="BW8" s="267"/>
      <c r="BX8" s="238" t="s">
        <v>127</v>
      </c>
      <c r="BY8" s="238"/>
      <c r="BZ8" s="238" t="s">
        <v>127</v>
      </c>
      <c r="CA8" s="238"/>
      <c r="CB8" s="281" t="s">
        <v>128</v>
      </c>
      <c r="CC8" s="267"/>
      <c r="CD8" s="266" t="s">
        <v>129</v>
      </c>
      <c r="CE8" s="267"/>
      <c r="CF8" s="266" t="s">
        <v>129</v>
      </c>
      <c r="CG8" s="267"/>
      <c r="CH8" s="266" t="s">
        <v>129</v>
      </c>
      <c r="CI8" s="267"/>
      <c r="CJ8" s="266" t="s">
        <v>126</v>
      </c>
      <c r="CK8" s="267"/>
      <c r="CL8" s="266" t="s">
        <v>127</v>
      </c>
      <c r="CM8" s="267"/>
      <c r="CN8" s="238" t="s">
        <v>126</v>
      </c>
      <c r="CO8" s="238"/>
      <c r="CP8" s="238" t="s">
        <v>126</v>
      </c>
      <c r="CQ8" s="238"/>
      <c r="CR8" s="238" t="s">
        <v>130</v>
      </c>
      <c r="CS8" s="238"/>
      <c r="CT8" s="269" t="s">
        <v>127</v>
      </c>
      <c r="CU8" s="267"/>
      <c r="CV8" s="266" t="s">
        <v>128</v>
      </c>
      <c r="CW8" s="267"/>
      <c r="CX8" s="266" t="s">
        <v>128</v>
      </c>
      <c r="CY8" s="281"/>
      <c r="CZ8" s="238" t="s">
        <v>127</v>
      </c>
      <c r="DA8" s="238"/>
      <c r="DB8" s="281" t="s">
        <v>130</v>
      </c>
      <c r="DC8" s="267"/>
      <c r="DD8" s="266" t="s">
        <v>126</v>
      </c>
      <c r="DE8" s="267"/>
      <c r="DF8" s="266" t="s">
        <v>130</v>
      </c>
      <c r="DG8" s="267"/>
      <c r="DH8" s="266" t="s">
        <v>130</v>
      </c>
      <c r="DI8" s="272"/>
      <c r="DJ8" s="23"/>
      <c r="DK8" s="24"/>
    </row>
    <row r="9" spans="1:115" s="31" customFormat="1" ht="45" customHeight="1" x14ac:dyDescent="0.2">
      <c r="A9" s="223"/>
      <c r="B9" s="225"/>
      <c r="C9" s="225"/>
      <c r="D9" s="228"/>
      <c r="E9" s="231"/>
      <c r="F9" s="234"/>
      <c r="G9" s="234"/>
      <c r="H9" s="258"/>
      <c r="I9" s="258"/>
      <c r="J9" s="258"/>
      <c r="K9" s="260"/>
      <c r="L9" s="25" t="s">
        <v>131</v>
      </c>
      <c r="M9" s="26" t="s">
        <v>132</v>
      </c>
      <c r="N9" s="25" t="s">
        <v>131</v>
      </c>
      <c r="O9" s="26" t="s">
        <v>132</v>
      </c>
      <c r="P9" s="25" t="s">
        <v>131</v>
      </c>
      <c r="Q9" s="26" t="s">
        <v>132</v>
      </c>
      <c r="R9" s="25" t="s">
        <v>131</v>
      </c>
      <c r="S9" s="26" t="s">
        <v>132</v>
      </c>
      <c r="T9" s="25" t="s">
        <v>131</v>
      </c>
      <c r="U9" s="26" t="s">
        <v>132</v>
      </c>
      <c r="V9" s="25" t="s">
        <v>131</v>
      </c>
      <c r="W9" s="26" t="s">
        <v>132</v>
      </c>
      <c r="X9" s="25" t="s">
        <v>131</v>
      </c>
      <c r="Y9" s="26" t="s">
        <v>132</v>
      </c>
      <c r="Z9" s="25" t="s">
        <v>131</v>
      </c>
      <c r="AA9" s="26" t="s">
        <v>132</v>
      </c>
      <c r="AB9" s="25" t="s">
        <v>131</v>
      </c>
      <c r="AC9" s="26" t="s">
        <v>132</v>
      </c>
      <c r="AD9" s="25" t="s">
        <v>131</v>
      </c>
      <c r="AE9" s="26" t="s">
        <v>132</v>
      </c>
      <c r="AF9" s="25" t="s">
        <v>131</v>
      </c>
      <c r="AG9" s="26" t="s">
        <v>132</v>
      </c>
      <c r="AH9" s="27" t="s">
        <v>131</v>
      </c>
      <c r="AI9" s="28" t="s">
        <v>132</v>
      </c>
      <c r="AJ9" s="27" t="s">
        <v>131</v>
      </c>
      <c r="AK9" s="28" t="s">
        <v>132</v>
      </c>
      <c r="AL9" s="25" t="s">
        <v>131</v>
      </c>
      <c r="AM9" s="26" t="s">
        <v>132</v>
      </c>
      <c r="AN9" s="25" t="s">
        <v>131</v>
      </c>
      <c r="AO9" s="26" t="s">
        <v>132</v>
      </c>
      <c r="AP9" s="25" t="s">
        <v>131</v>
      </c>
      <c r="AQ9" s="26" t="s">
        <v>132</v>
      </c>
      <c r="AR9" s="25" t="s">
        <v>131</v>
      </c>
      <c r="AS9" s="26" t="s">
        <v>132</v>
      </c>
      <c r="AT9" s="25" t="s">
        <v>131</v>
      </c>
      <c r="AU9" s="26" t="s">
        <v>132</v>
      </c>
      <c r="AV9" s="25" t="s">
        <v>131</v>
      </c>
      <c r="AW9" s="26" t="s">
        <v>132</v>
      </c>
      <c r="AX9" s="25" t="s">
        <v>131</v>
      </c>
      <c r="AY9" s="26" t="s">
        <v>132</v>
      </c>
      <c r="AZ9" s="25" t="s">
        <v>131</v>
      </c>
      <c r="BA9" s="26" t="s">
        <v>132</v>
      </c>
      <c r="BB9" s="25" t="s">
        <v>131</v>
      </c>
      <c r="BC9" s="26" t="s">
        <v>132</v>
      </c>
      <c r="BD9" s="25" t="s">
        <v>131</v>
      </c>
      <c r="BE9" s="26" t="s">
        <v>132</v>
      </c>
      <c r="BF9" s="25" t="s">
        <v>131</v>
      </c>
      <c r="BG9" s="26" t="s">
        <v>132</v>
      </c>
      <c r="BH9" s="25" t="s">
        <v>131</v>
      </c>
      <c r="BI9" s="26" t="s">
        <v>132</v>
      </c>
      <c r="BJ9" s="25" t="s">
        <v>131</v>
      </c>
      <c r="BK9" s="26" t="s">
        <v>132</v>
      </c>
      <c r="BL9" s="25" t="s">
        <v>131</v>
      </c>
      <c r="BM9" s="26" t="s">
        <v>132</v>
      </c>
      <c r="BN9" s="25" t="s">
        <v>131</v>
      </c>
      <c r="BO9" s="26" t="s">
        <v>132</v>
      </c>
      <c r="BP9" s="25" t="s">
        <v>131</v>
      </c>
      <c r="BQ9" s="26" t="s">
        <v>132</v>
      </c>
      <c r="BR9" s="25" t="s">
        <v>131</v>
      </c>
      <c r="BS9" s="29" t="s">
        <v>132</v>
      </c>
      <c r="BT9" s="25" t="s">
        <v>131</v>
      </c>
      <c r="BU9" s="26" t="s">
        <v>132</v>
      </c>
      <c r="BV9" s="25" t="s">
        <v>131</v>
      </c>
      <c r="BW9" s="26" t="s">
        <v>132</v>
      </c>
      <c r="BX9" s="25" t="s">
        <v>131</v>
      </c>
      <c r="BY9" s="26" t="s">
        <v>132</v>
      </c>
      <c r="BZ9" s="25" t="s">
        <v>131</v>
      </c>
      <c r="CA9" s="26" t="s">
        <v>132</v>
      </c>
      <c r="CB9" s="30" t="s">
        <v>131</v>
      </c>
      <c r="CC9" s="26" t="s">
        <v>132</v>
      </c>
      <c r="CD9" s="25" t="s">
        <v>131</v>
      </c>
      <c r="CE9" s="26" t="s">
        <v>132</v>
      </c>
      <c r="CF9" s="25" t="s">
        <v>131</v>
      </c>
      <c r="CG9" s="26" t="s">
        <v>132</v>
      </c>
      <c r="CH9" s="25" t="s">
        <v>131</v>
      </c>
      <c r="CI9" s="26" t="s">
        <v>132</v>
      </c>
      <c r="CJ9" s="25" t="s">
        <v>131</v>
      </c>
      <c r="CK9" s="26" t="s">
        <v>132</v>
      </c>
      <c r="CL9" s="25" t="s">
        <v>131</v>
      </c>
      <c r="CM9" s="26" t="s">
        <v>132</v>
      </c>
      <c r="CN9" s="25" t="s">
        <v>131</v>
      </c>
      <c r="CO9" s="26" t="s">
        <v>132</v>
      </c>
      <c r="CP9" s="25" t="s">
        <v>131</v>
      </c>
      <c r="CQ9" s="26" t="s">
        <v>132</v>
      </c>
      <c r="CR9" s="25" t="s">
        <v>131</v>
      </c>
      <c r="CS9" s="26" t="s">
        <v>132</v>
      </c>
      <c r="CT9" s="25" t="s">
        <v>131</v>
      </c>
      <c r="CU9" s="26" t="s">
        <v>132</v>
      </c>
      <c r="CV9" s="25" t="s">
        <v>131</v>
      </c>
      <c r="CW9" s="26" t="s">
        <v>132</v>
      </c>
      <c r="CX9" s="25" t="s">
        <v>131</v>
      </c>
      <c r="CY9" s="26" t="s">
        <v>132</v>
      </c>
      <c r="CZ9" s="25" t="s">
        <v>131</v>
      </c>
      <c r="DA9" s="26" t="s">
        <v>132</v>
      </c>
      <c r="DB9" s="25" t="s">
        <v>131</v>
      </c>
      <c r="DC9" s="26" t="s">
        <v>132</v>
      </c>
      <c r="DD9" s="25" t="s">
        <v>131</v>
      </c>
      <c r="DE9" s="26" t="s">
        <v>132</v>
      </c>
      <c r="DF9" s="25" t="s">
        <v>131</v>
      </c>
      <c r="DG9" s="26" t="s">
        <v>132</v>
      </c>
      <c r="DH9" s="25" t="s">
        <v>131</v>
      </c>
      <c r="DI9" s="26" t="s">
        <v>132</v>
      </c>
      <c r="DJ9" s="25" t="s">
        <v>131</v>
      </c>
      <c r="DK9" s="26" t="s">
        <v>132</v>
      </c>
    </row>
    <row r="10" spans="1:115" s="20" customFormat="1" ht="20.25" customHeight="1" x14ac:dyDescent="0.25">
      <c r="A10" s="32"/>
      <c r="B10" s="64"/>
      <c r="C10" s="64"/>
      <c r="D10" s="33" t="s">
        <v>133</v>
      </c>
      <c r="E10" s="34"/>
      <c r="F10" s="35"/>
      <c r="G10" s="35"/>
      <c r="H10" s="36"/>
      <c r="I10" s="36"/>
      <c r="J10" s="36"/>
      <c r="K10" s="37"/>
      <c r="L10" s="38"/>
      <c r="M10" s="39">
        <v>1.1000000000000001</v>
      </c>
      <c r="N10" s="39"/>
      <c r="O10" s="39">
        <v>1.1000000000000001</v>
      </c>
      <c r="P10" s="39"/>
      <c r="Q10" s="39">
        <v>1.1000000000000001</v>
      </c>
      <c r="R10" s="39"/>
      <c r="S10" s="39">
        <v>1.2</v>
      </c>
      <c r="T10" s="39"/>
      <c r="U10" s="39">
        <v>1.1000000000000001</v>
      </c>
      <c r="V10" s="39"/>
      <c r="W10" s="39">
        <v>1.4</v>
      </c>
      <c r="X10" s="39"/>
      <c r="Y10" s="39">
        <v>1.1000000000000001</v>
      </c>
      <c r="Z10" s="39"/>
      <c r="AA10" s="39">
        <v>1.4</v>
      </c>
      <c r="AB10" s="39"/>
      <c r="AC10" s="39">
        <v>1.1000000000000001</v>
      </c>
      <c r="AD10" s="40"/>
      <c r="AE10" s="39">
        <v>1.4</v>
      </c>
      <c r="AF10" s="39"/>
      <c r="AG10" s="39">
        <v>1.1000000000000001</v>
      </c>
      <c r="AH10" s="41"/>
      <c r="AI10" s="41">
        <v>1.1000000000000001</v>
      </c>
      <c r="AJ10" s="41"/>
      <c r="AK10" s="41">
        <v>1.1000000000000001</v>
      </c>
      <c r="AL10" s="39"/>
      <c r="AM10" s="39">
        <v>1.1000000000000001</v>
      </c>
      <c r="AN10" s="39"/>
      <c r="AO10" s="39">
        <v>1.1000000000000001</v>
      </c>
      <c r="AP10" s="39"/>
      <c r="AQ10" s="39">
        <v>1.1000000000000001</v>
      </c>
      <c r="AR10" s="42"/>
      <c r="AS10" s="39">
        <v>1</v>
      </c>
      <c r="AT10" s="39"/>
      <c r="AU10" s="39">
        <v>0.9</v>
      </c>
      <c r="AV10" s="43"/>
      <c r="AW10" s="39">
        <v>0.9</v>
      </c>
      <c r="AX10" s="39"/>
      <c r="AY10" s="39">
        <v>1.1499999999999999</v>
      </c>
      <c r="AZ10" s="39"/>
      <c r="BA10" s="39">
        <v>1.1499999999999999</v>
      </c>
      <c r="BB10" s="39"/>
      <c r="BC10" s="39">
        <v>1.1000000000000001</v>
      </c>
      <c r="BD10" s="39"/>
      <c r="BE10" s="39">
        <v>1.28</v>
      </c>
      <c r="BF10" s="39"/>
      <c r="BG10" s="39">
        <v>1</v>
      </c>
      <c r="BH10" s="43"/>
      <c r="BI10" s="39">
        <v>1.1499999999999999</v>
      </c>
      <c r="BJ10" s="39"/>
      <c r="BK10" s="39">
        <v>0.9</v>
      </c>
      <c r="BL10" s="39"/>
      <c r="BM10" s="39">
        <v>1</v>
      </c>
      <c r="BN10" s="39"/>
      <c r="BO10" s="39">
        <v>0.9</v>
      </c>
      <c r="BP10" s="39"/>
      <c r="BQ10" s="39">
        <v>1.28</v>
      </c>
      <c r="BR10" s="39"/>
      <c r="BS10" s="43">
        <v>1.1000000000000001</v>
      </c>
      <c r="BT10" s="44"/>
      <c r="BU10" s="39">
        <v>1.1100000000000001</v>
      </c>
      <c r="BV10" s="43"/>
      <c r="BW10" s="39">
        <v>1.1100000000000001</v>
      </c>
      <c r="BX10" s="39"/>
      <c r="BY10" s="39">
        <v>1</v>
      </c>
      <c r="BZ10" s="39"/>
      <c r="CA10" s="39">
        <v>1</v>
      </c>
      <c r="CB10" s="45"/>
      <c r="CC10" s="39">
        <v>0.9</v>
      </c>
      <c r="CD10" s="43"/>
      <c r="CE10" s="39">
        <v>0.7</v>
      </c>
      <c r="CF10" s="43"/>
      <c r="CG10" s="39">
        <v>0.7</v>
      </c>
      <c r="CH10" s="43"/>
      <c r="CI10" s="39">
        <v>0.7</v>
      </c>
      <c r="CJ10" s="43"/>
      <c r="CK10" s="39">
        <v>1.2</v>
      </c>
      <c r="CL10" s="43"/>
      <c r="CM10" s="39">
        <v>1</v>
      </c>
      <c r="CN10" s="39"/>
      <c r="CO10" s="39">
        <v>1.1100000000000001</v>
      </c>
      <c r="CP10" s="39"/>
      <c r="CQ10" s="39">
        <v>1.1100000000000001</v>
      </c>
      <c r="CR10" s="39"/>
      <c r="CS10" s="39">
        <v>1.2</v>
      </c>
      <c r="CT10" s="44"/>
      <c r="CU10" s="39">
        <v>1</v>
      </c>
      <c r="CV10" s="43"/>
      <c r="CW10" s="39">
        <v>0.9</v>
      </c>
      <c r="CX10" s="43"/>
      <c r="CY10" s="43">
        <v>0.9</v>
      </c>
      <c r="CZ10" s="39"/>
      <c r="DA10" s="39">
        <v>1</v>
      </c>
      <c r="DB10" s="45"/>
      <c r="DC10" s="39">
        <v>1</v>
      </c>
      <c r="DD10" s="43"/>
      <c r="DE10" s="39">
        <v>1.2</v>
      </c>
      <c r="DF10" s="43"/>
      <c r="DG10" s="39">
        <v>1.2</v>
      </c>
      <c r="DH10" s="43"/>
      <c r="DI10" s="39">
        <v>1.1100000000000001</v>
      </c>
      <c r="DJ10" s="46"/>
      <c r="DK10" s="47"/>
    </row>
    <row r="11" spans="1:115" s="20" customFormat="1" ht="20.25" hidden="1" customHeight="1" x14ac:dyDescent="0.25">
      <c r="A11" s="32"/>
      <c r="B11" s="64"/>
      <c r="C11" s="64"/>
      <c r="D11" s="33" t="s">
        <v>134</v>
      </c>
      <c r="E11" s="34"/>
      <c r="F11" s="35"/>
      <c r="G11" s="35"/>
      <c r="H11" s="36"/>
      <c r="I11" s="36"/>
      <c r="J11" s="36"/>
      <c r="K11" s="37"/>
      <c r="L11" s="48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40"/>
      <c r="AE11" s="39"/>
      <c r="AF11" s="39"/>
      <c r="AG11" s="39"/>
      <c r="AH11" s="41"/>
      <c r="AI11" s="41"/>
      <c r="AJ11" s="41"/>
      <c r="AK11" s="41"/>
      <c r="AL11" s="39"/>
      <c r="AM11" s="39"/>
      <c r="AN11" s="39"/>
      <c r="AO11" s="39"/>
      <c r="AP11" s="39"/>
      <c r="AQ11" s="39"/>
      <c r="AR11" s="49"/>
      <c r="AS11" s="39"/>
      <c r="AT11" s="39"/>
      <c r="AU11" s="39"/>
      <c r="AV11" s="43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43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43"/>
      <c r="BT11" s="44"/>
      <c r="BU11" s="39"/>
      <c r="BV11" s="43"/>
      <c r="BW11" s="39"/>
      <c r="BX11" s="39"/>
      <c r="BY11" s="39"/>
      <c r="BZ11" s="39"/>
      <c r="CA11" s="39"/>
      <c r="CB11" s="45"/>
      <c r="CC11" s="39"/>
      <c r="CD11" s="43"/>
      <c r="CE11" s="39"/>
      <c r="CF11" s="43"/>
      <c r="CG11" s="39"/>
      <c r="CH11" s="43"/>
      <c r="CI11" s="39"/>
      <c r="CJ11" s="43"/>
      <c r="CK11" s="39"/>
      <c r="CL11" s="43"/>
      <c r="CM11" s="39"/>
      <c r="CN11" s="39"/>
      <c r="CO11" s="39"/>
      <c r="CP11" s="39"/>
      <c r="CQ11" s="39"/>
      <c r="CR11" s="39"/>
      <c r="CS11" s="39"/>
      <c r="CT11" s="45"/>
      <c r="CU11" s="39"/>
      <c r="CV11" s="43"/>
      <c r="CW11" s="39"/>
      <c r="CX11" s="43"/>
      <c r="CY11" s="43"/>
      <c r="CZ11" s="39"/>
      <c r="DA11" s="39"/>
      <c r="DB11" s="45"/>
      <c r="DC11" s="39"/>
      <c r="DD11" s="43"/>
      <c r="DE11" s="39"/>
      <c r="DF11" s="43"/>
      <c r="DG11" s="39"/>
      <c r="DH11" s="43"/>
      <c r="DI11" s="39"/>
      <c r="DJ11" s="50"/>
      <c r="DK11" s="51"/>
    </row>
    <row r="12" spans="1:115" x14ac:dyDescent="0.25">
      <c r="A12" s="89">
        <v>1</v>
      </c>
      <c r="B12" s="52"/>
      <c r="C12" s="52"/>
      <c r="D12" s="53" t="s">
        <v>135</v>
      </c>
      <c r="E12" s="54">
        <v>23150</v>
      </c>
      <c r="F12" s="55">
        <v>0.5</v>
      </c>
      <c r="G12" s="56">
        <v>1</v>
      </c>
      <c r="H12" s="57"/>
      <c r="I12" s="57"/>
      <c r="J12" s="57"/>
      <c r="K12" s="58"/>
      <c r="L12" s="59">
        <f>L13</f>
        <v>0</v>
      </c>
      <c r="M12" s="59">
        <f t="shared" ref="M12:BX12" si="0">M13</f>
        <v>0</v>
      </c>
      <c r="N12" s="59">
        <f t="shared" si="0"/>
        <v>0</v>
      </c>
      <c r="O12" s="59">
        <f t="shared" si="0"/>
        <v>0</v>
      </c>
      <c r="P12" s="59">
        <f t="shared" si="0"/>
        <v>0</v>
      </c>
      <c r="Q12" s="59">
        <f t="shared" si="0"/>
        <v>0</v>
      </c>
      <c r="R12" s="59">
        <v>400</v>
      </c>
      <c r="S12" s="59">
        <f t="shared" si="0"/>
        <v>7778400</v>
      </c>
      <c r="T12" s="59">
        <v>0</v>
      </c>
      <c r="U12" s="59">
        <f t="shared" si="0"/>
        <v>0</v>
      </c>
      <c r="V12" s="59">
        <f t="shared" si="0"/>
        <v>0</v>
      </c>
      <c r="W12" s="59">
        <f t="shared" si="0"/>
        <v>0</v>
      </c>
      <c r="X12" s="59">
        <f t="shared" si="0"/>
        <v>0</v>
      </c>
      <c r="Y12" s="59">
        <f t="shared" si="0"/>
        <v>0</v>
      </c>
      <c r="Z12" s="59">
        <f t="shared" si="0"/>
        <v>0</v>
      </c>
      <c r="AA12" s="59">
        <f t="shared" si="0"/>
        <v>0</v>
      </c>
      <c r="AB12" s="59">
        <f t="shared" si="0"/>
        <v>0</v>
      </c>
      <c r="AC12" s="59">
        <f t="shared" si="0"/>
        <v>0</v>
      </c>
      <c r="AD12" s="59">
        <f>AD13</f>
        <v>0</v>
      </c>
      <c r="AE12" s="59">
        <f t="shared" si="0"/>
        <v>0</v>
      </c>
      <c r="AF12" s="59">
        <f t="shared" si="0"/>
        <v>0</v>
      </c>
      <c r="AG12" s="59">
        <f t="shared" si="0"/>
        <v>0</v>
      </c>
      <c r="AH12" s="60">
        <v>0</v>
      </c>
      <c r="AI12" s="60">
        <f t="shared" si="0"/>
        <v>0</v>
      </c>
      <c r="AJ12" s="60">
        <f t="shared" si="0"/>
        <v>0</v>
      </c>
      <c r="AK12" s="60">
        <f t="shared" si="0"/>
        <v>0</v>
      </c>
      <c r="AL12" s="59">
        <f t="shared" si="0"/>
        <v>125</v>
      </c>
      <c r="AM12" s="59">
        <f t="shared" si="0"/>
        <v>2673825</v>
      </c>
      <c r="AN12" s="59">
        <f t="shared" si="0"/>
        <v>0</v>
      </c>
      <c r="AO12" s="59">
        <f t="shared" si="0"/>
        <v>0</v>
      </c>
      <c r="AP12" s="59">
        <f t="shared" si="0"/>
        <v>0</v>
      </c>
      <c r="AQ12" s="59">
        <f t="shared" si="0"/>
        <v>0</v>
      </c>
      <c r="AR12" s="59">
        <f t="shared" si="0"/>
        <v>0</v>
      </c>
      <c r="AS12" s="59">
        <f t="shared" si="0"/>
        <v>0</v>
      </c>
      <c r="AT12" s="59">
        <v>0</v>
      </c>
      <c r="AU12" s="59">
        <f t="shared" si="0"/>
        <v>0</v>
      </c>
      <c r="AV12" s="59">
        <f>AV13</f>
        <v>0</v>
      </c>
      <c r="AW12" s="59">
        <f>AW13</f>
        <v>0</v>
      </c>
      <c r="AX12" s="59">
        <f t="shared" ref="AX12" si="1">AX13</f>
        <v>0</v>
      </c>
      <c r="AY12" s="59">
        <f t="shared" si="0"/>
        <v>0</v>
      </c>
      <c r="AZ12" s="59">
        <f t="shared" si="0"/>
        <v>0</v>
      </c>
      <c r="BA12" s="59">
        <f t="shared" si="0"/>
        <v>0</v>
      </c>
      <c r="BB12" s="59">
        <f t="shared" si="0"/>
        <v>0</v>
      </c>
      <c r="BC12" s="59">
        <f t="shared" si="0"/>
        <v>0</v>
      </c>
      <c r="BD12" s="59">
        <f t="shared" si="0"/>
        <v>84</v>
      </c>
      <c r="BE12" s="59">
        <f t="shared" si="0"/>
        <v>1742361.6000000001</v>
      </c>
      <c r="BF12" s="59">
        <f t="shared" si="0"/>
        <v>0</v>
      </c>
      <c r="BG12" s="59">
        <f t="shared" si="0"/>
        <v>0</v>
      </c>
      <c r="BH12" s="59">
        <f t="shared" si="0"/>
        <v>0</v>
      </c>
      <c r="BI12" s="59">
        <f t="shared" si="0"/>
        <v>0</v>
      </c>
      <c r="BJ12" s="59">
        <f t="shared" si="0"/>
        <v>0</v>
      </c>
      <c r="BK12" s="59">
        <f t="shared" si="0"/>
        <v>0</v>
      </c>
      <c r="BL12" s="59">
        <f t="shared" si="0"/>
        <v>30</v>
      </c>
      <c r="BM12" s="59">
        <f t="shared" si="0"/>
        <v>583380</v>
      </c>
      <c r="BN12" s="59">
        <f t="shared" si="0"/>
        <v>0</v>
      </c>
      <c r="BO12" s="59">
        <f t="shared" si="0"/>
        <v>0</v>
      </c>
      <c r="BP12" s="59">
        <f t="shared" si="0"/>
        <v>50</v>
      </c>
      <c r="BQ12" s="59">
        <f t="shared" si="0"/>
        <v>1244544</v>
      </c>
      <c r="BR12" s="59">
        <f t="shared" si="0"/>
        <v>50</v>
      </c>
      <c r="BS12" s="61">
        <f t="shared" si="0"/>
        <v>1069530</v>
      </c>
      <c r="BT12" s="62">
        <f t="shared" si="0"/>
        <v>0</v>
      </c>
      <c r="BU12" s="59">
        <f t="shared" si="0"/>
        <v>0</v>
      </c>
      <c r="BV12" s="59">
        <f t="shared" si="0"/>
        <v>0</v>
      </c>
      <c r="BW12" s="59">
        <f t="shared" si="0"/>
        <v>0</v>
      </c>
      <c r="BX12" s="59">
        <f t="shared" si="0"/>
        <v>0</v>
      </c>
      <c r="BY12" s="59">
        <f t="shared" ref="BY12:DK12" si="2">BY13</f>
        <v>0</v>
      </c>
      <c r="BZ12" s="59">
        <f>BZ13</f>
        <v>80</v>
      </c>
      <c r="CA12" s="59">
        <f>CA13</f>
        <v>1555680</v>
      </c>
      <c r="CB12" s="63">
        <f t="shared" si="2"/>
        <v>0</v>
      </c>
      <c r="CC12" s="59">
        <f t="shared" si="2"/>
        <v>0</v>
      </c>
      <c r="CD12" s="59">
        <f t="shared" si="2"/>
        <v>0</v>
      </c>
      <c r="CE12" s="59">
        <f t="shared" si="2"/>
        <v>0</v>
      </c>
      <c r="CF12" s="59">
        <f t="shared" si="2"/>
        <v>0</v>
      </c>
      <c r="CG12" s="59">
        <f t="shared" si="2"/>
        <v>0</v>
      </c>
      <c r="CH12" s="59">
        <f t="shared" si="2"/>
        <v>0</v>
      </c>
      <c r="CI12" s="59">
        <f t="shared" si="2"/>
        <v>0</v>
      </c>
      <c r="CJ12" s="59">
        <f t="shared" si="2"/>
        <v>20</v>
      </c>
      <c r="CK12" s="59">
        <f t="shared" si="2"/>
        <v>388920</v>
      </c>
      <c r="CL12" s="59">
        <f t="shared" si="2"/>
        <v>0</v>
      </c>
      <c r="CM12" s="59">
        <f t="shared" si="2"/>
        <v>0</v>
      </c>
      <c r="CN12" s="59">
        <f t="shared" si="2"/>
        <v>0</v>
      </c>
      <c r="CO12" s="59">
        <f t="shared" si="2"/>
        <v>0</v>
      </c>
      <c r="CP12" s="59">
        <f t="shared" si="2"/>
        <v>60</v>
      </c>
      <c r="CQ12" s="59">
        <f t="shared" si="2"/>
        <v>1295103.6000000001</v>
      </c>
      <c r="CR12" s="59">
        <f t="shared" si="2"/>
        <v>25</v>
      </c>
      <c r="CS12" s="59">
        <f t="shared" si="2"/>
        <v>583380</v>
      </c>
      <c r="CT12" s="59">
        <f t="shared" si="2"/>
        <v>0</v>
      </c>
      <c r="CU12" s="59">
        <f t="shared" si="2"/>
        <v>0</v>
      </c>
      <c r="CV12" s="59">
        <f t="shared" si="2"/>
        <v>0</v>
      </c>
      <c r="CW12" s="59">
        <f t="shared" si="2"/>
        <v>0</v>
      </c>
      <c r="CX12" s="59">
        <f t="shared" si="2"/>
        <v>0</v>
      </c>
      <c r="CY12" s="59">
        <f t="shared" si="2"/>
        <v>0</v>
      </c>
      <c r="CZ12" s="59">
        <f t="shared" si="2"/>
        <v>0</v>
      </c>
      <c r="DA12" s="59">
        <f t="shared" si="2"/>
        <v>0</v>
      </c>
      <c r="DB12" s="59">
        <f t="shared" si="2"/>
        <v>0</v>
      </c>
      <c r="DC12" s="59">
        <f t="shared" si="2"/>
        <v>0</v>
      </c>
      <c r="DD12" s="59">
        <f t="shared" si="2"/>
        <v>25</v>
      </c>
      <c r="DE12" s="59">
        <f t="shared" si="2"/>
        <v>583380</v>
      </c>
      <c r="DF12" s="59">
        <f t="shared" si="2"/>
        <v>0</v>
      </c>
      <c r="DG12" s="59">
        <f t="shared" si="2"/>
        <v>0</v>
      </c>
      <c r="DH12" s="59">
        <f t="shared" si="2"/>
        <v>0</v>
      </c>
      <c r="DI12" s="59">
        <f t="shared" si="2"/>
        <v>0</v>
      </c>
      <c r="DJ12" s="59">
        <f t="shared" si="2"/>
        <v>949</v>
      </c>
      <c r="DK12" s="59">
        <f t="shared" si="2"/>
        <v>19498504.199999999</v>
      </c>
    </row>
    <row r="13" spans="1:115" s="20" customFormat="1" ht="51.75" customHeight="1" x14ac:dyDescent="0.25">
      <c r="A13" s="32"/>
      <c r="B13" s="64">
        <v>1</v>
      </c>
      <c r="C13" s="283" t="s">
        <v>539</v>
      </c>
      <c r="D13" s="65" t="s">
        <v>136</v>
      </c>
      <c r="E13" s="54">
        <v>23150</v>
      </c>
      <c r="F13" s="66">
        <v>0.5</v>
      </c>
      <c r="G13" s="67">
        <v>1</v>
      </c>
      <c r="H13" s="69">
        <v>1.4</v>
      </c>
      <c r="I13" s="69">
        <v>1.68</v>
      </c>
      <c r="J13" s="69">
        <v>2.23</v>
      </c>
      <c r="K13" s="70">
        <v>2.57</v>
      </c>
      <c r="L13" s="71"/>
      <c r="M13" s="72">
        <f>(L13*$E13*$F13*$G13*$H13*$M$10)</f>
        <v>0</v>
      </c>
      <c r="N13" s="71"/>
      <c r="O13" s="73">
        <f>(N13*$E13*$F13*$G13*$H13*$O$10)</f>
        <v>0</v>
      </c>
      <c r="P13" s="74"/>
      <c r="Q13" s="72">
        <f>(P13*$E13*$F13*$G13*$H13*$Q$10)</f>
        <v>0</v>
      </c>
      <c r="R13" s="73">
        <v>400</v>
      </c>
      <c r="S13" s="72">
        <f>(R13*$E13*$F13*$G13*$H13*$S$10)</f>
        <v>7778400</v>
      </c>
      <c r="T13" s="74"/>
      <c r="U13" s="72">
        <f>(T13*$E13*$F13*$G13*$H13*$U$10)</f>
        <v>0</v>
      </c>
      <c r="V13" s="75"/>
      <c r="W13" s="72">
        <f>(V13*$E13*$F13*$G13*$H13*$W$10)</f>
        <v>0</v>
      </c>
      <c r="X13" s="76"/>
      <c r="Y13" s="72">
        <f>(X13*$E13*$F13*$G13*$H13*$Y$10)</f>
        <v>0</v>
      </c>
      <c r="Z13" s="75"/>
      <c r="AA13" s="72">
        <f>(Z13*$E13*$F13*$G13*$H13*$AA$10)</f>
        <v>0</v>
      </c>
      <c r="AB13" s="75"/>
      <c r="AC13" s="72">
        <f>(AB13*$E13*$F13*$G13*$H13*$AC$10)</f>
        <v>0</v>
      </c>
      <c r="AD13" s="75"/>
      <c r="AE13" s="72">
        <f>(AD13*$E13*$F13*$G13*$H13*$AE$10)</f>
        <v>0</v>
      </c>
      <c r="AF13" s="75"/>
      <c r="AG13" s="72">
        <f>(AF13*$E13*$F13*$G13*$H13*$AG$10)</f>
        <v>0</v>
      </c>
      <c r="AH13" s="77"/>
      <c r="AI13" s="72">
        <f>(AH13*$E13*$F13*$G13*$H13*$AI$10)</f>
        <v>0</v>
      </c>
      <c r="AJ13" s="73"/>
      <c r="AK13" s="73">
        <f>(AJ13*$E13*$F13*$G13*$H13*$AK$10)</f>
        <v>0</v>
      </c>
      <c r="AL13" s="73">
        <v>125</v>
      </c>
      <c r="AM13" s="72">
        <f>(AL13*$E13*$F13*$G13*$I13*$AM$10)</f>
        <v>2673825</v>
      </c>
      <c r="AN13" s="78"/>
      <c r="AO13" s="72">
        <f>(AN13*$E13*$F13*$G13*$I13*$AO$10)</f>
        <v>0</v>
      </c>
      <c r="AP13" s="75"/>
      <c r="AQ13" s="79">
        <f>(AP13*$E13*$F13*$G13*$I13*$AQ$10)</f>
        <v>0</v>
      </c>
      <c r="AR13" s="74"/>
      <c r="AS13" s="72">
        <f>(AR13*$E13*$F13*$G13*$H13*$AS$10)</f>
        <v>0</v>
      </c>
      <c r="AT13" s="75"/>
      <c r="AU13" s="73">
        <f>(AT13*$E13*$F13*$G13*$H13*$AU$10)</f>
        <v>0</v>
      </c>
      <c r="AV13" s="76"/>
      <c r="AW13" s="72">
        <f>(AV13*$E13*$F13*$G13*$H13*$AW$10)</f>
        <v>0</v>
      </c>
      <c r="AX13" s="75"/>
      <c r="AY13" s="72">
        <f>(AX13*$E13*$F13*$G13*$H13*$AY$10)</f>
        <v>0</v>
      </c>
      <c r="AZ13" s="75"/>
      <c r="BA13" s="72">
        <f>(AZ13*$E13*$F13*$G13*$H13*$BA$10)</f>
        <v>0</v>
      </c>
      <c r="BB13" s="75"/>
      <c r="BC13" s="72">
        <f>(BB13*$E13*$F13*$G13*$H13*$BC$10)</f>
        <v>0</v>
      </c>
      <c r="BD13" s="80">
        <v>84</v>
      </c>
      <c r="BE13" s="72">
        <f>(BD13*$E13*$F13*$G13*$H13*$BE$10)</f>
        <v>1742361.6000000001</v>
      </c>
      <c r="BF13" s="75"/>
      <c r="BG13" s="72">
        <f>(BF13*$E13*$F13*$G13*$I13*$BG$10)</f>
        <v>0</v>
      </c>
      <c r="BH13" s="75"/>
      <c r="BI13" s="72">
        <f>(BH13*$E13*$F13*$G13*$I13*$BI$10)</f>
        <v>0</v>
      </c>
      <c r="BJ13" s="75"/>
      <c r="BK13" s="72">
        <f>(BJ13*$E13*$F13*$G13*$I13*$BK$10)</f>
        <v>0</v>
      </c>
      <c r="BL13" s="73">
        <v>30</v>
      </c>
      <c r="BM13" s="72">
        <f>(BL13*$E13*$F13*$G13*$I13*$BM$10)</f>
        <v>583380</v>
      </c>
      <c r="BN13" s="75"/>
      <c r="BO13" s="72">
        <f>(BN13*$E13*$F13*$G13*$I13*$BO$10)</f>
        <v>0</v>
      </c>
      <c r="BP13" s="73">
        <v>50</v>
      </c>
      <c r="BQ13" s="72">
        <f>(BP13*$E13*$F13*$G13*$I13*$BQ$10)</f>
        <v>1244544</v>
      </c>
      <c r="BR13" s="80">
        <v>50</v>
      </c>
      <c r="BS13" s="79">
        <f>(BR13*$E13*$F13*$G13*$I13*$BS$10)</f>
        <v>1069530</v>
      </c>
      <c r="BT13" s="81"/>
      <c r="BU13" s="72">
        <f>(BT13*$E13*$F13*$G13*$H13*$BU$10)</f>
        <v>0</v>
      </c>
      <c r="BV13" s="75"/>
      <c r="BW13" s="72">
        <f>(BV13*$E13*$F13*$G13*$H13*$BW$10)</f>
        <v>0</v>
      </c>
      <c r="BX13" s="75"/>
      <c r="BY13" s="72">
        <f>(BX13*$E13*$F13*$G13*$H13*$BY$10)</f>
        <v>0</v>
      </c>
      <c r="BZ13" s="73">
        <v>80</v>
      </c>
      <c r="CA13" s="72">
        <f>(BZ13*$E13*$F13*$G13*$I13*$CA$10)</f>
        <v>1555680</v>
      </c>
      <c r="CB13" s="82"/>
      <c r="CC13" s="73">
        <f>(CB13*$E13*$F13*$G13*$H13*$CC$10)</f>
        <v>0</v>
      </c>
      <c r="CD13" s="75"/>
      <c r="CE13" s="72">
        <f>(CD13*$E13*$F13*$G13*$H13*$CE$10)</f>
        <v>0</v>
      </c>
      <c r="CF13" s="75"/>
      <c r="CG13" s="72">
        <f>(CF13*$E13*$F13*$G13*$H13*$CG$10)</f>
        <v>0</v>
      </c>
      <c r="CH13" s="75"/>
      <c r="CI13" s="72">
        <f>(CH13*$E13*$F13*$G13*$H13*$CI$10)</f>
        <v>0</v>
      </c>
      <c r="CJ13" s="73">
        <v>20</v>
      </c>
      <c r="CK13" s="72">
        <f>(CJ13*$E13*$F13*$G13*$H13*$CK$10)</f>
        <v>388920</v>
      </c>
      <c r="CL13" s="75"/>
      <c r="CM13" s="72">
        <f>(CL13*$E13*$F13*$G13*$H13*$CM$10)</f>
        <v>0</v>
      </c>
      <c r="CN13" s="75"/>
      <c r="CO13" s="72">
        <f>(CN13*$E13*$F13*$G13*$H13*$CO$10)</f>
        <v>0</v>
      </c>
      <c r="CP13" s="73">
        <v>60</v>
      </c>
      <c r="CQ13" s="72">
        <f>(CP13*$E13*$F13*$G13*$I13*$CQ$10)</f>
        <v>1295103.6000000001</v>
      </c>
      <c r="CR13" s="73">
        <v>25</v>
      </c>
      <c r="CS13" s="72">
        <f>(CR13*$E13*$F13*$G13*$I13*$CS$10)</f>
        <v>583380</v>
      </c>
      <c r="CT13" s="75"/>
      <c r="CU13" s="72">
        <f>(CT13*$E13*$F13*$G13*$I13*$CU$10)</f>
        <v>0</v>
      </c>
      <c r="CV13" s="75"/>
      <c r="CW13" s="72">
        <f>(CV13*$E13*$F13*$G13*$I13*$CW$10)</f>
        <v>0</v>
      </c>
      <c r="CX13" s="75"/>
      <c r="CY13" s="79">
        <f>(CX13*$E13*$F13*$G13*$I13*$CY$10)</f>
        <v>0</v>
      </c>
      <c r="CZ13" s="76"/>
      <c r="DA13" s="72">
        <f>(CZ13*$E13*$F13*$G13*$I13*$DA$10)</f>
        <v>0</v>
      </c>
      <c r="DB13" s="83"/>
      <c r="DC13" s="72">
        <f>(DB13*$E13*$F13*$G13*$I13*$DC$10)</f>
        <v>0</v>
      </c>
      <c r="DD13" s="73">
        <v>25</v>
      </c>
      <c r="DE13" s="72">
        <f>(DD13*$E13*$F13*$G13*$I13*$DE$10)</f>
        <v>583380</v>
      </c>
      <c r="DF13" s="75"/>
      <c r="DG13" s="72">
        <f>(DF13*$E13*$F13*$G13*$J13*$DG$10)</f>
        <v>0</v>
      </c>
      <c r="DH13" s="75"/>
      <c r="DI13" s="84">
        <f>(DH13*$E13*$F13*$G13*$K13*$DI$10)</f>
        <v>0</v>
      </c>
      <c r="DJ13" s="85">
        <f>SUM(L13,N13,P13,R13,T13,V13,X13,Z13,AB13,AD13,AF13,AH13,AN13,AR13,AT13,BX13,AJ13,AX13,AZ13,BB13,CN13,BD13,BF13,AL13,BJ13,AP13,CP13,BL13,CR13,BN13,BP13,BR13,BZ13,BT13,BV13,CB13,CD13,CF13,CH13,CJ13,CL13,CT13,CV13,BH13,AV13,CX13,CZ13,DB13,DD13,DF13,DH13)</f>
        <v>949</v>
      </c>
      <c r="DK13" s="84">
        <f>SUM(M13,O13,Q13,S13,U13,W13,Y13,AA13,AC13,AE13,AG13,AI13,AO13,AS13,AU13,BY13,AK13,AY13,BA13,BC13,CO13,BE13,BG13,AM13,BK13,AQ13,CQ13,BM13,CS13,BO13,BQ13,BS13,CA13,BU13,BW13,CC13,CE13,CG13,CI13,CK13,CM13,CU13,CW13,BI13,AW13,CY13,DA13,DC13,DE13,DG13,DI13)</f>
        <v>19498504.199999999</v>
      </c>
    </row>
    <row r="14" spans="1:115" s="194" customFormat="1" ht="16.5" customHeight="1" x14ac:dyDescent="0.25">
      <c r="A14" s="89">
        <v>2</v>
      </c>
      <c r="B14" s="52"/>
      <c r="C14" s="52"/>
      <c r="D14" s="53" t="s">
        <v>137</v>
      </c>
      <c r="E14" s="54">
        <v>23150</v>
      </c>
      <c r="F14" s="55">
        <v>0.8</v>
      </c>
      <c r="G14" s="86">
        <v>1</v>
      </c>
      <c r="H14" s="87">
        <v>1.4</v>
      </c>
      <c r="I14" s="87">
        <v>1.68</v>
      </c>
      <c r="J14" s="87">
        <v>2.23</v>
      </c>
      <c r="K14" s="88">
        <v>2.57</v>
      </c>
      <c r="L14" s="59">
        <f>SUM(L15:L27)</f>
        <v>1600</v>
      </c>
      <c r="M14" s="59">
        <f t="shared" ref="M14:BX14" si="3">SUM(M15:M27)</f>
        <v>48227959.780000001</v>
      </c>
      <c r="N14" s="59">
        <f t="shared" si="3"/>
        <v>0</v>
      </c>
      <c r="O14" s="59">
        <f t="shared" si="3"/>
        <v>0</v>
      </c>
      <c r="P14" s="59">
        <f t="shared" si="3"/>
        <v>0</v>
      </c>
      <c r="Q14" s="59">
        <f t="shared" si="3"/>
        <v>0</v>
      </c>
      <c r="R14" s="59">
        <f t="shared" si="3"/>
        <v>7395</v>
      </c>
      <c r="S14" s="59">
        <f t="shared" si="3"/>
        <v>273716840.03999996</v>
      </c>
      <c r="T14" s="59">
        <f t="shared" si="3"/>
        <v>25</v>
      </c>
      <c r="U14" s="59">
        <f t="shared" si="3"/>
        <v>1042791.75</v>
      </c>
      <c r="V14" s="59">
        <f t="shared" si="3"/>
        <v>0</v>
      </c>
      <c r="W14" s="59">
        <f t="shared" si="3"/>
        <v>0</v>
      </c>
      <c r="X14" s="59">
        <f t="shared" si="3"/>
        <v>0</v>
      </c>
      <c r="Y14" s="59">
        <f t="shared" si="3"/>
        <v>0</v>
      </c>
      <c r="Z14" s="59">
        <f t="shared" si="3"/>
        <v>0</v>
      </c>
      <c r="AA14" s="59">
        <f t="shared" si="3"/>
        <v>0</v>
      </c>
      <c r="AB14" s="59">
        <f t="shared" si="3"/>
        <v>80</v>
      </c>
      <c r="AC14" s="59">
        <f t="shared" si="3"/>
        <v>3677400.6500000004</v>
      </c>
      <c r="AD14" s="59">
        <f t="shared" si="3"/>
        <v>0</v>
      </c>
      <c r="AE14" s="59">
        <f t="shared" si="3"/>
        <v>0</v>
      </c>
      <c r="AF14" s="59">
        <f t="shared" si="3"/>
        <v>0</v>
      </c>
      <c r="AG14" s="59">
        <f t="shared" si="3"/>
        <v>0</v>
      </c>
      <c r="AH14" s="59">
        <f t="shared" si="3"/>
        <v>2396</v>
      </c>
      <c r="AI14" s="59">
        <f t="shared" si="3"/>
        <v>60258746.239999987</v>
      </c>
      <c r="AJ14" s="59">
        <f t="shared" si="3"/>
        <v>2000</v>
      </c>
      <c r="AK14" s="59">
        <f t="shared" si="3"/>
        <v>49238665.630000003</v>
      </c>
      <c r="AL14" s="59">
        <f t="shared" si="3"/>
        <v>3150</v>
      </c>
      <c r="AM14" s="59">
        <f t="shared" si="3"/>
        <v>129882439.76400001</v>
      </c>
      <c r="AN14" s="59">
        <f t="shared" si="3"/>
        <v>8</v>
      </c>
      <c r="AO14" s="59">
        <f t="shared" si="3"/>
        <v>532625.93999999994</v>
      </c>
      <c r="AP14" s="59">
        <f t="shared" si="3"/>
        <v>139</v>
      </c>
      <c r="AQ14" s="59">
        <f t="shared" si="3"/>
        <v>4490314.7520000003</v>
      </c>
      <c r="AR14" s="59">
        <f t="shared" si="3"/>
        <v>0</v>
      </c>
      <c r="AS14" s="59">
        <f t="shared" si="3"/>
        <v>0</v>
      </c>
      <c r="AT14" s="59">
        <f t="shared" si="3"/>
        <v>20</v>
      </c>
      <c r="AU14" s="59">
        <f t="shared" si="3"/>
        <v>765686.25</v>
      </c>
      <c r="AV14" s="59">
        <f>SUM(AV15:AV27)</f>
        <v>0</v>
      </c>
      <c r="AW14" s="59">
        <f>SUM(AW15:AW27)</f>
        <v>0</v>
      </c>
      <c r="AX14" s="59">
        <f t="shared" ref="AX14" si="4">SUM(AX15:AX27)</f>
        <v>3245</v>
      </c>
      <c r="AY14" s="59">
        <f t="shared" si="3"/>
        <v>116922186.35999998</v>
      </c>
      <c r="AZ14" s="59">
        <f t="shared" si="3"/>
        <v>1620</v>
      </c>
      <c r="BA14" s="59">
        <f t="shared" si="3"/>
        <v>59257957.849999994</v>
      </c>
      <c r="BB14" s="59">
        <f t="shared" si="3"/>
        <v>2100</v>
      </c>
      <c r="BC14" s="59">
        <f t="shared" si="3"/>
        <v>72496308.5</v>
      </c>
      <c r="BD14" s="59">
        <f t="shared" si="3"/>
        <v>612</v>
      </c>
      <c r="BE14" s="59">
        <f t="shared" si="3"/>
        <v>20644081.023999996</v>
      </c>
      <c r="BF14" s="59">
        <f t="shared" si="3"/>
        <v>0</v>
      </c>
      <c r="BG14" s="59">
        <f t="shared" si="3"/>
        <v>0</v>
      </c>
      <c r="BH14" s="59">
        <f t="shared" si="3"/>
        <v>0</v>
      </c>
      <c r="BI14" s="59">
        <f t="shared" si="3"/>
        <v>0</v>
      </c>
      <c r="BJ14" s="59">
        <f t="shared" si="3"/>
        <v>8520</v>
      </c>
      <c r="BK14" s="59">
        <f t="shared" si="3"/>
        <v>227306433.05999994</v>
      </c>
      <c r="BL14" s="59">
        <f t="shared" si="3"/>
        <v>1170</v>
      </c>
      <c r="BM14" s="59">
        <f t="shared" si="3"/>
        <v>39345869.639999993</v>
      </c>
      <c r="BN14" s="59">
        <f t="shared" si="3"/>
        <v>100</v>
      </c>
      <c r="BO14" s="59">
        <f t="shared" si="3"/>
        <v>2613659.0759999994</v>
      </c>
      <c r="BP14" s="59">
        <f t="shared" si="3"/>
        <v>1130</v>
      </c>
      <c r="BQ14" s="59">
        <f t="shared" si="3"/>
        <v>38497728.460800007</v>
      </c>
      <c r="BR14" s="59">
        <f t="shared" si="3"/>
        <v>1030</v>
      </c>
      <c r="BS14" s="61">
        <f t="shared" si="3"/>
        <v>29594750.724000007</v>
      </c>
      <c r="BT14" s="62">
        <f t="shared" si="3"/>
        <v>0</v>
      </c>
      <c r="BU14" s="59">
        <f t="shared" si="3"/>
        <v>0</v>
      </c>
      <c r="BV14" s="59">
        <f t="shared" si="3"/>
        <v>0</v>
      </c>
      <c r="BW14" s="59">
        <f t="shared" si="3"/>
        <v>0</v>
      </c>
      <c r="BX14" s="59">
        <f t="shared" si="3"/>
        <v>275</v>
      </c>
      <c r="BY14" s="59">
        <f t="shared" ref="BY14:DK14" si="5">SUM(BY15:BY27)</f>
        <v>8721531</v>
      </c>
      <c r="BZ14" s="59">
        <f>SUM(BZ15:BZ27)</f>
        <v>870</v>
      </c>
      <c r="CA14" s="59">
        <f>SUM(CA15:CA27)</f>
        <v>23544050.039999992</v>
      </c>
      <c r="CB14" s="63">
        <f t="shared" si="5"/>
        <v>0</v>
      </c>
      <c r="CC14" s="59">
        <f t="shared" si="5"/>
        <v>0</v>
      </c>
      <c r="CD14" s="59">
        <f t="shared" si="5"/>
        <v>0</v>
      </c>
      <c r="CE14" s="59">
        <f t="shared" si="5"/>
        <v>0</v>
      </c>
      <c r="CF14" s="59">
        <f t="shared" si="5"/>
        <v>480</v>
      </c>
      <c r="CG14" s="59">
        <f t="shared" si="5"/>
        <v>9029425.9999999981</v>
      </c>
      <c r="CH14" s="59">
        <f t="shared" si="5"/>
        <v>205</v>
      </c>
      <c r="CI14" s="59">
        <f t="shared" si="5"/>
        <v>2714045.8099999996</v>
      </c>
      <c r="CJ14" s="59">
        <f t="shared" si="5"/>
        <v>0</v>
      </c>
      <c r="CK14" s="59">
        <f t="shared" si="5"/>
        <v>0</v>
      </c>
      <c r="CL14" s="59">
        <f t="shared" si="5"/>
        <v>1065</v>
      </c>
      <c r="CM14" s="59">
        <f t="shared" si="5"/>
        <v>23434698.699999999</v>
      </c>
      <c r="CN14" s="59">
        <f t="shared" si="5"/>
        <v>440</v>
      </c>
      <c r="CO14" s="59">
        <f t="shared" si="5"/>
        <v>11483971.422</v>
      </c>
      <c r="CP14" s="59">
        <f t="shared" si="5"/>
        <v>1820</v>
      </c>
      <c r="CQ14" s="59">
        <f t="shared" si="5"/>
        <v>56020569.620400004</v>
      </c>
      <c r="CR14" s="59">
        <f t="shared" si="5"/>
        <v>710</v>
      </c>
      <c r="CS14" s="59">
        <f t="shared" si="5"/>
        <v>26915286.384</v>
      </c>
      <c r="CT14" s="59">
        <f t="shared" si="5"/>
        <v>0</v>
      </c>
      <c r="CU14" s="59">
        <f t="shared" si="5"/>
        <v>0</v>
      </c>
      <c r="CV14" s="59">
        <f t="shared" si="5"/>
        <v>0</v>
      </c>
      <c r="CW14" s="59">
        <f t="shared" si="5"/>
        <v>0</v>
      </c>
      <c r="CX14" s="59">
        <f t="shared" si="5"/>
        <v>0</v>
      </c>
      <c r="CY14" s="59">
        <f t="shared" si="5"/>
        <v>0</v>
      </c>
      <c r="CZ14" s="59">
        <f t="shared" si="5"/>
        <v>50</v>
      </c>
      <c r="DA14" s="59">
        <f t="shared" si="5"/>
        <v>1333995.6000000001</v>
      </c>
      <c r="DB14" s="59">
        <f t="shared" si="5"/>
        <v>40</v>
      </c>
      <c r="DC14" s="59">
        <f t="shared" si="5"/>
        <v>1096365.48</v>
      </c>
      <c r="DD14" s="59">
        <f t="shared" si="5"/>
        <v>470</v>
      </c>
      <c r="DE14" s="59">
        <f t="shared" si="5"/>
        <v>15257487.168</v>
      </c>
      <c r="DF14" s="59">
        <f t="shared" si="5"/>
        <v>90</v>
      </c>
      <c r="DG14" s="59">
        <f t="shared" si="5"/>
        <v>4202027.8020000001</v>
      </c>
      <c r="DH14" s="59">
        <f t="shared" si="5"/>
        <v>286</v>
      </c>
      <c r="DI14" s="59">
        <f t="shared" si="5"/>
        <v>13187528.598450001</v>
      </c>
      <c r="DJ14" s="59">
        <f t="shared" si="5"/>
        <v>43141</v>
      </c>
      <c r="DK14" s="59">
        <f t="shared" si="5"/>
        <v>1375453429.1156499</v>
      </c>
    </row>
    <row r="15" spans="1:115" ht="36" customHeight="1" x14ac:dyDescent="0.25">
      <c r="A15" s="89"/>
      <c r="B15" s="90">
        <v>2</v>
      </c>
      <c r="C15" s="283" t="s">
        <v>540</v>
      </c>
      <c r="D15" s="65" t="s">
        <v>138</v>
      </c>
      <c r="E15" s="54">
        <v>23150</v>
      </c>
      <c r="F15" s="91">
        <v>0.93</v>
      </c>
      <c r="G15" s="67">
        <v>1</v>
      </c>
      <c r="H15" s="69">
        <v>1.4</v>
      </c>
      <c r="I15" s="69">
        <v>1.68</v>
      </c>
      <c r="J15" s="69">
        <v>2.23</v>
      </c>
      <c r="K15" s="70">
        <v>2.57</v>
      </c>
      <c r="L15" s="73">
        <f>450-50</f>
        <v>400</v>
      </c>
      <c r="M15" s="72">
        <f t="shared" ref="M15:M27" si="6">(L15*$E15*$F15*$G15*$H15*$M$10)</f>
        <v>13262172.000000002</v>
      </c>
      <c r="N15" s="73"/>
      <c r="O15" s="73">
        <f t="shared" ref="O15:O27" si="7">(N15*$E15*$F15*$G15*$H15*$O$10)</f>
        <v>0</v>
      </c>
      <c r="P15" s="73"/>
      <c r="Q15" s="72">
        <f t="shared" ref="Q15:Q27" si="8">(P15*$E15*$F15*$G15*$H15*$Q$10)</f>
        <v>0</v>
      </c>
      <c r="R15" s="73">
        <v>2237</v>
      </c>
      <c r="S15" s="72">
        <f t="shared" ref="S15:S27" si="9">(R15*$E15*$F15*$G15*$H15*$S$10)</f>
        <v>80911305.719999984</v>
      </c>
      <c r="T15" s="73"/>
      <c r="U15" s="72">
        <f t="shared" ref="U15:U27" si="10">(T15*$E15*$F15*$G15*$H15*$U$10)</f>
        <v>0</v>
      </c>
      <c r="V15" s="73"/>
      <c r="W15" s="72">
        <f t="shared" ref="W15:W27" si="11">(V15*$E15*$F15*$G15*$H15*$W$10)</f>
        <v>0</v>
      </c>
      <c r="X15" s="73"/>
      <c r="Y15" s="72">
        <f t="shared" ref="Y15:Y27" si="12">(X15*$E15*$F15*$G15*$H15*$Y$10)</f>
        <v>0</v>
      </c>
      <c r="Z15" s="73"/>
      <c r="AA15" s="72">
        <f t="shared" ref="AA15:AA27" si="13">(Z15*$E15*$F15*$G15*$H15*$AA$10)</f>
        <v>0</v>
      </c>
      <c r="AB15" s="73"/>
      <c r="AC15" s="72">
        <f t="shared" ref="AC15:AC27" si="14">(AB15*$E15*$F15*$G15*$H15*$AC$10)</f>
        <v>0</v>
      </c>
      <c r="AD15" s="73"/>
      <c r="AE15" s="72">
        <f t="shared" ref="AE15:AE27" si="15">(AD15*$E15*$F15*$G15*$H15*$AE$10)</f>
        <v>0</v>
      </c>
      <c r="AF15" s="75"/>
      <c r="AG15" s="72">
        <f t="shared" ref="AG15:AG27" si="16">(AF15*$E15*$F15*$G15*$H15*$AG$10)</f>
        <v>0</v>
      </c>
      <c r="AH15" s="73">
        <v>421</v>
      </c>
      <c r="AI15" s="72">
        <f t="shared" ref="AI15:AI27" si="17">(AH15*$E15*$F15*$G15*$H15*$AI$10)</f>
        <v>13958436.029999999</v>
      </c>
      <c r="AJ15" s="73">
        <v>470</v>
      </c>
      <c r="AK15" s="73">
        <f t="shared" ref="AK15:AK27" si="18">(AJ15*$E15*$F15*$G15*$H15*$AK$10)</f>
        <v>15583052.100000001</v>
      </c>
      <c r="AL15" s="73">
        <v>1393</v>
      </c>
      <c r="AM15" s="72">
        <f t="shared" ref="AM15:AM27" si="19">(AL15*$E15*$F15*$G15*$I15*$AM$10)</f>
        <v>55422616.788000003</v>
      </c>
      <c r="AN15" s="92">
        <v>0</v>
      </c>
      <c r="AO15" s="72">
        <f t="shared" ref="AO15:AO27" si="20">(AN15*$E15*$F15*$G15*$I15*$AO$10)</f>
        <v>0</v>
      </c>
      <c r="AP15" s="73"/>
      <c r="AQ15" s="79">
        <f t="shared" ref="AQ15:AQ27" si="21">(AP15*$E15*$F15*$G15*$I15*$AQ$10)</f>
        <v>0</v>
      </c>
      <c r="AR15" s="73"/>
      <c r="AS15" s="72">
        <f t="shared" ref="AS15:AS27" si="22">(AR15*$E15*$F15*$G15*$H15*$AS$10)</f>
        <v>0</v>
      </c>
      <c r="AT15" s="73"/>
      <c r="AU15" s="73">
        <f t="shared" ref="AU15:AU27" si="23">(AT15*$E15*$F15*$G15*$H15*$AU$10)</f>
        <v>0</v>
      </c>
      <c r="AV15" s="73"/>
      <c r="AW15" s="72">
        <f t="shared" ref="AW15:AW27" si="24">(AV15*$E15*$F15*$G15*$H15*$AW$10)</f>
        <v>0</v>
      </c>
      <c r="AX15" s="73">
        <v>1385</v>
      </c>
      <c r="AY15" s="72">
        <f t="shared" ref="AY15:AY27" si="25">(AX15*$E15*$F15*$G15*$H15*$AY$10)</f>
        <v>48007555.574999996</v>
      </c>
      <c r="AZ15" s="93">
        <v>200</v>
      </c>
      <c r="BA15" s="72">
        <f t="shared" ref="BA15:BA27" si="26">(AZ15*$E15*$F15*$G15*$H15*$BA$10)</f>
        <v>6932498.9999999991</v>
      </c>
      <c r="BB15" s="73">
        <v>670</v>
      </c>
      <c r="BC15" s="72">
        <f t="shared" ref="BC15:BC27" si="27">(BB15*$E15*$F15*$G15*$H15*$BC$10)</f>
        <v>22214138.100000001</v>
      </c>
      <c r="BD15" s="73">
        <v>143</v>
      </c>
      <c r="BE15" s="72">
        <f t="shared" ref="BE15:BE27" si="28">(BD15*$E15*$F15*$G15*$H15*$BE$10)</f>
        <v>5517063.5519999992</v>
      </c>
      <c r="BF15" s="73"/>
      <c r="BG15" s="72">
        <f t="shared" ref="BG15:BG27" si="29">(BF15*$E15*$F15*$G15*$I15*$BG$10)</f>
        <v>0</v>
      </c>
      <c r="BH15" s="73"/>
      <c r="BI15" s="72">
        <f t="shared" ref="BI15:BI27" si="30">(BH15*$E15*$F15*$G15*$I15*$BI$10)</f>
        <v>0</v>
      </c>
      <c r="BJ15" s="93">
        <v>2865</v>
      </c>
      <c r="BK15" s="72">
        <f t="shared" ref="BK15:BK27" si="31">(BJ15*$E15*$F15*$G15*$I15*$BK$10)</f>
        <v>93263210.459999993</v>
      </c>
      <c r="BL15" s="73">
        <v>455</v>
      </c>
      <c r="BM15" s="72">
        <f t="shared" ref="BM15:BM27" si="32">(BL15*$E15*$F15*$G15*$I15*$BM$10)</f>
        <v>16457149.799999999</v>
      </c>
      <c r="BN15" s="73">
        <v>30</v>
      </c>
      <c r="BO15" s="72">
        <f t="shared" ref="BO15:BO27" si="33">(BN15*$E15*$F15*$G15*$I15*$BO$10)</f>
        <v>976578.12000000011</v>
      </c>
      <c r="BP15" s="73">
        <v>216</v>
      </c>
      <c r="BQ15" s="72">
        <f t="shared" ref="BQ15:BQ27" si="34">(BP15*$E15*$F15*$G15*$I15*$BQ$10)</f>
        <v>10000159.948799999</v>
      </c>
      <c r="BR15" s="73">
        <v>219</v>
      </c>
      <c r="BS15" s="79">
        <f t="shared" ref="BS15:BS27" si="35">(BR15*$E15*$F15*$G15*$I15*$BS$10)</f>
        <v>8713247.0040000007</v>
      </c>
      <c r="BT15" s="94"/>
      <c r="BU15" s="72">
        <f t="shared" ref="BU15:BU27" si="36">(BT15*$E15*$F15*$G15*$H15*$BU$10)</f>
        <v>0</v>
      </c>
      <c r="BV15" s="73"/>
      <c r="BW15" s="72">
        <f t="shared" ref="BW15:BW27" si="37">(BV15*$E15*$F15*$G15*$H15*$BW$10)</f>
        <v>0</v>
      </c>
      <c r="BX15" s="73"/>
      <c r="BY15" s="72">
        <f t="shared" ref="BY15:BY27" si="38">(BX15*$E15*$F15*$G15*$H15*$BY$10)</f>
        <v>0</v>
      </c>
      <c r="BZ15" s="73">
        <v>300</v>
      </c>
      <c r="CA15" s="72">
        <f t="shared" ref="CA15:CA27" si="39">(BZ15*$E15*$F15*$G15*$I15*$CA$10)</f>
        <v>10850868</v>
      </c>
      <c r="CB15" s="95"/>
      <c r="CC15" s="73">
        <f t="shared" ref="CC15:CC27" si="40">(CB15*$E15*$F15*$G15*$H15*$CC$10)</f>
        <v>0</v>
      </c>
      <c r="CD15" s="73"/>
      <c r="CE15" s="72">
        <f t="shared" ref="CE15:CE27" si="41">(CD15*$E15*$F15*$G15*$H15*$CE$10)</f>
        <v>0</v>
      </c>
      <c r="CF15" s="73">
        <v>260</v>
      </c>
      <c r="CG15" s="72">
        <f t="shared" ref="CG15:CG27" si="42">(CF15*$E15*$F15*$G15*$H15*$CG$10)</f>
        <v>5485716.5999999987</v>
      </c>
      <c r="CH15" s="73">
        <v>67</v>
      </c>
      <c r="CI15" s="72">
        <f t="shared" ref="CI15:CI27" si="43">(CH15*$E15*$F15*$G15*$H15*$CI$10)</f>
        <v>1413626.9699999997</v>
      </c>
      <c r="CJ15" s="73"/>
      <c r="CK15" s="72">
        <f t="shared" ref="CK15:CK27" si="44">(CJ15*$E15*$F15*$G15*$H15*$CK$10)</f>
        <v>0</v>
      </c>
      <c r="CL15" s="73">
        <v>293</v>
      </c>
      <c r="CM15" s="72">
        <f t="shared" ref="CM15:CM27" si="45">(CL15*$E15*$F15*$G15*$H15*$CM$10)</f>
        <v>8831400.8999999985</v>
      </c>
      <c r="CN15" s="73">
        <v>138</v>
      </c>
      <c r="CO15" s="72">
        <f t="shared" ref="CO15:CO27" si="46">(CN15*$E15*$F15*$G15*$H15*$CO$10)</f>
        <v>4617044.3340000007</v>
      </c>
      <c r="CP15" s="73">
        <v>535</v>
      </c>
      <c r="CQ15" s="72">
        <f t="shared" ref="CQ15:CQ27" si="47">(CP15*$E15*$F15*$G15*$I15*$CQ$10)</f>
        <v>21479293.206</v>
      </c>
      <c r="CR15" s="73">
        <v>285</v>
      </c>
      <c r="CS15" s="72">
        <f t="shared" ref="CS15:CS27" si="48">(CR15*$E15*$F15*$G15*$I15*$CS$10)</f>
        <v>12369989.52</v>
      </c>
      <c r="CT15" s="73"/>
      <c r="CU15" s="72">
        <f t="shared" ref="CU15:CU27" si="49">(CT15*$E15*$F15*$G15*$I15*$CU$10)</f>
        <v>0</v>
      </c>
      <c r="CV15" s="93">
        <v>0</v>
      </c>
      <c r="CW15" s="72">
        <f t="shared" ref="CW15:CW27" si="50">(CV15*$E15*$F15*$G15*$I15*$CW$10)</f>
        <v>0</v>
      </c>
      <c r="CX15" s="73"/>
      <c r="CY15" s="79">
        <f t="shared" ref="CY15:CY27" si="51">(CX15*$E15*$F15*$G15*$I15*$CY$10)</f>
        <v>0</v>
      </c>
      <c r="CZ15" s="73">
        <v>15</v>
      </c>
      <c r="DA15" s="72">
        <f t="shared" ref="DA15:DA27" si="52">(CZ15*$E15*$F15*$G15*$I15*$DA$10)</f>
        <v>542543.4</v>
      </c>
      <c r="DB15" s="95">
        <v>15</v>
      </c>
      <c r="DC15" s="72">
        <f t="shared" ref="DC15:DC27" si="53">(DB15*$E15*$F15*$G15*$I15*$DC$10)</f>
        <v>542543.4</v>
      </c>
      <c r="DD15" s="73">
        <v>151</v>
      </c>
      <c r="DE15" s="72">
        <f t="shared" ref="DE15:DE27" si="54">(DD15*$E15*$F15*$G15*$I15*$DE$10)</f>
        <v>6553924.2719999989</v>
      </c>
      <c r="DF15" s="73">
        <v>30</v>
      </c>
      <c r="DG15" s="72">
        <f t="shared" ref="DG15:DG27" si="55">(DF15*$E15*$F15*$G15*$J15*$DG$10)</f>
        <v>1728388.26</v>
      </c>
      <c r="DH15" s="73">
        <v>80</v>
      </c>
      <c r="DI15" s="84">
        <f t="shared" ref="DI15:DI27" si="56">(DH15*$E15*$F15*$G15*$K15*$DI$10)</f>
        <v>4913376.3720000004</v>
      </c>
      <c r="DJ15" s="85">
        <f t="shared" ref="DJ15:DK27" si="57">SUM(L15,N15,P15,R15,T15,V15,X15,Z15,AB15,AD15,AF15,AH15,AN15,AR15,AT15,BX15,AJ15,AX15,AZ15,BB15,CN15,BD15,BF15,AL15,BJ15,AP15,CP15,BL15,CR15,BN15,BP15,BR15,BZ15,BT15,BV15,CB15,CD15,CF15,CH15,CJ15,CL15,CT15,CV15,BH15,AV15,CX15,CZ15,DB15,DD15,DF15,DH15)</f>
        <v>13273</v>
      </c>
      <c r="DK15" s="84">
        <f t="shared" si="57"/>
        <v>470547899.43179989</v>
      </c>
    </row>
    <row r="16" spans="1:115" ht="38.25" customHeight="1" x14ac:dyDescent="0.25">
      <c r="A16" s="89"/>
      <c r="B16" s="90">
        <v>3</v>
      </c>
      <c r="C16" s="283" t="s">
        <v>541</v>
      </c>
      <c r="D16" s="65" t="s">
        <v>139</v>
      </c>
      <c r="E16" s="54">
        <v>23150</v>
      </c>
      <c r="F16" s="96">
        <v>0.28000000000000003</v>
      </c>
      <c r="G16" s="67">
        <v>1</v>
      </c>
      <c r="H16" s="69">
        <v>1.4</v>
      </c>
      <c r="I16" s="69">
        <v>1.68</v>
      </c>
      <c r="J16" s="69">
        <v>2.23</v>
      </c>
      <c r="K16" s="70">
        <v>2.57</v>
      </c>
      <c r="L16" s="73">
        <f>540-300-89</f>
        <v>151</v>
      </c>
      <c r="M16" s="72">
        <f t="shared" si="6"/>
        <v>1507324.2800000003</v>
      </c>
      <c r="N16" s="73"/>
      <c r="O16" s="73">
        <f t="shared" si="7"/>
        <v>0</v>
      </c>
      <c r="P16" s="73"/>
      <c r="Q16" s="72">
        <f t="shared" si="8"/>
        <v>0</v>
      </c>
      <c r="R16" s="73">
        <f>375-20</f>
        <v>355</v>
      </c>
      <c r="S16" s="72">
        <f t="shared" si="9"/>
        <v>3865864.8</v>
      </c>
      <c r="T16" s="73">
        <v>0</v>
      </c>
      <c r="U16" s="72">
        <f t="shared" si="10"/>
        <v>0</v>
      </c>
      <c r="V16" s="73">
        <v>0</v>
      </c>
      <c r="W16" s="72">
        <f t="shared" si="11"/>
        <v>0</v>
      </c>
      <c r="X16" s="73"/>
      <c r="Y16" s="72">
        <f t="shared" si="12"/>
        <v>0</v>
      </c>
      <c r="Z16" s="73">
        <v>0</v>
      </c>
      <c r="AA16" s="72">
        <f t="shared" si="13"/>
        <v>0</v>
      </c>
      <c r="AB16" s="73"/>
      <c r="AC16" s="72">
        <f t="shared" si="14"/>
        <v>0</v>
      </c>
      <c r="AD16" s="73">
        <v>0</v>
      </c>
      <c r="AE16" s="72">
        <f t="shared" si="15"/>
        <v>0</v>
      </c>
      <c r="AF16" s="75"/>
      <c r="AG16" s="72">
        <f t="shared" si="16"/>
        <v>0</v>
      </c>
      <c r="AH16" s="73">
        <v>310</v>
      </c>
      <c r="AI16" s="72">
        <f t="shared" si="17"/>
        <v>3094506.8000000003</v>
      </c>
      <c r="AJ16" s="73">
        <f>516+103</f>
        <v>619</v>
      </c>
      <c r="AK16" s="73">
        <f t="shared" si="18"/>
        <v>6179031.3200000003</v>
      </c>
      <c r="AL16" s="73"/>
      <c r="AM16" s="72">
        <f t="shared" si="19"/>
        <v>0</v>
      </c>
      <c r="AN16" s="93">
        <v>0</v>
      </c>
      <c r="AO16" s="72">
        <f t="shared" si="20"/>
        <v>0</v>
      </c>
      <c r="AP16" s="73"/>
      <c r="AQ16" s="79">
        <f t="shared" si="21"/>
        <v>0</v>
      </c>
      <c r="AR16" s="73"/>
      <c r="AS16" s="72">
        <f t="shared" si="22"/>
        <v>0</v>
      </c>
      <c r="AT16" s="73"/>
      <c r="AU16" s="73">
        <f t="shared" si="23"/>
        <v>0</v>
      </c>
      <c r="AV16" s="73"/>
      <c r="AW16" s="72">
        <f t="shared" si="24"/>
        <v>0</v>
      </c>
      <c r="AX16" s="73"/>
      <c r="AY16" s="72">
        <f t="shared" si="25"/>
        <v>0</v>
      </c>
      <c r="AZ16" s="93"/>
      <c r="BA16" s="72">
        <f t="shared" si="26"/>
        <v>0</v>
      </c>
      <c r="BB16" s="73"/>
      <c r="BC16" s="72">
        <f t="shared" si="27"/>
        <v>0</v>
      </c>
      <c r="BD16" s="73">
        <v>56</v>
      </c>
      <c r="BE16" s="72">
        <f t="shared" si="28"/>
        <v>650481.66400000011</v>
      </c>
      <c r="BF16" s="73"/>
      <c r="BG16" s="72">
        <f t="shared" si="29"/>
        <v>0</v>
      </c>
      <c r="BH16" s="73">
        <v>0</v>
      </c>
      <c r="BI16" s="72">
        <f t="shared" si="30"/>
        <v>0</v>
      </c>
      <c r="BJ16" s="93">
        <v>1540</v>
      </c>
      <c r="BK16" s="72">
        <f t="shared" si="31"/>
        <v>15093207.360000003</v>
      </c>
      <c r="BL16" s="97">
        <v>63</v>
      </c>
      <c r="BM16" s="72">
        <f t="shared" si="32"/>
        <v>686054.88000000012</v>
      </c>
      <c r="BN16" s="73">
        <v>7</v>
      </c>
      <c r="BO16" s="72">
        <f t="shared" si="33"/>
        <v>68605.488000000012</v>
      </c>
      <c r="BP16" s="73">
        <v>337</v>
      </c>
      <c r="BQ16" s="72">
        <f t="shared" si="34"/>
        <v>4697406.8735999996</v>
      </c>
      <c r="BR16" s="73">
        <v>162</v>
      </c>
      <c r="BS16" s="79">
        <f t="shared" si="35"/>
        <v>1940555.2320000001</v>
      </c>
      <c r="BT16" s="94">
        <v>0</v>
      </c>
      <c r="BU16" s="72">
        <f t="shared" si="36"/>
        <v>0</v>
      </c>
      <c r="BV16" s="73">
        <v>0</v>
      </c>
      <c r="BW16" s="72">
        <f t="shared" si="37"/>
        <v>0</v>
      </c>
      <c r="BX16" s="73">
        <v>0</v>
      </c>
      <c r="BY16" s="72">
        <f t="shared" si="38"/>
        <v>0</v>
      </c>
      <c r="BZ16" s="73">
        <v>200</v>
      </c>
      <c r="CA16" s="72">
        <f t="shared" si="39"/>
        <v>2177952.0000000005</v>
      </c>
      <c r="CB16" s="95"/>
      <c r="CC16" s="73">
        <f t="shared" si="40"/>
        <v>0</v>
      </c>
      <c r="CD16" s="73"/>
      <c r="CE16" s="72">
        <f t="shared" si="41"/>
        <v>0</v>
      </c>
      <c r="CF16" s="73"/>
      <c r="CG16" s="72">
        <f t="shared" si="42"/>
        <v>0</v>
      </c>
      <c r="CH16" s="73">
        <v>65</v>
      </c>
      <c r="CI16" s="72">
        <f t="shared" si="43"/>
        <v>412903.39999999997</v>
      </c>
      <c r="CJ16" s="73"/>
      <c r="CK16" s="72">
        <f t="shared" si="44"/>
        <v>0</v>
      </c>
      <c r="CL16" s="73">
        <v>236</v>
      </c>
      <c r="CM16" s="72">
        <f t="shared" si="45"/>
        <v>2141652.8000000003</v>
      </c>
      <c r="CN16" s="73">
        <v>100</v>
      </c>
      <c r="CO16" s="72">
        <f t="shared" si="46"/>
        <v>1007302.8000000002</v>
      </c>
      <c r="CP16" s="73">
        <v>540</v>
      </c>
      <c r="CQ16" s="72">
        <f t="shared" si="47"/>
        <v>6527322.1440000013</v>
      </c>
      <c r="CR16" s="73">
        <v>70</v>
      </c>
      <c r="CS16" s="72">
        <f t="shared" si="48"/>
        <v>914739.84000000008</v>
      </c>
      <c r="CT16" s="73">
        <v>0</v>
      </c>
      <c r="CU16" s="72">
        <f t="shared" si="49"/>
        <v>0</v>
      </c>
      <c r="CV16" s="93">
        <v>0</v>
      </c>
      <c r="CW16" s="72">
        <f t="shared" si="50"/>
        <v>0</v>
      </c>
      <c r="CX16" s="73">
        <v>0</v>
      </c>
      <c r="CY16" s="79">
        <f t="shared" si="51"/>
        <v>0</v>
      </c>
      <c r="CZ16" s="73"/>
      <c r="DA16" s="72">
        <f t="shared" si="52"/>
        <v>0</v>
      </c>
      <c r="DB16" s="95">
        <v>7</v>
      </c>
      <c r="DC16" s="72">
        <f t="shared" si="53"/>
        <v>76228.320000000007</v>
      </c>
      <c r="DD16" s="73">
        <v>102</v>
      </c>
      <c r="DE16" s="72">
        <f t="shared" si="54"/>
        <v>1332906.6240000003</v>
      </c>
      <c r="DF16" s="73">
        <v>9</v>
      </c>
      <c r="DG16" s="72">
        <f t="shared" si="55"/>
        <v>156112.48800000001</v>
      </c>
      <c r="DH16" s="73">
        <v>63</v>
      </c>
      <c r="DI16" s="84">
        <f t="shared" si="56"/>
        <v>1164945.6882000002</v>
      </c>
      <c r="DJ16" s="85">
        <f t="shared" si="57"/>
        <v>4992</v>
      </c>
      <c r="DK16" s="84">
        <f t="shared" si="57"/>
        <v>53695104.801799998</v>
      </c>
    </row>
    <row r="17" spans="1:115" ht="32.25" customHeight="1" x14ac:dyDescent="0.25">
      <c r="A17" s="89"/>
      <c r="B17" s="90">
        <v>4</v>
      </c>
      <c r="C17" s="283" t="s">
        <v>542</v>
      </c>
      <c r="D17" s="65" t="s">
        <v>140</v>
      </c>
      <c r="E17" s="54">
        <v>23150</v>
      </c>
      <c r="F17" s="91">
        <v>0.98</v>
      </c>
      <c r="G17" s="67">
        <v>1</v>
      </c>
      <c r="H17" s="69">
        <v>1.4</v>
      </c>
      <c r="I17" s="69">
        <v>1.68</v>
      </c>
      <c r="J17" s="69">
        <v>2.23</v>
      </c>
      <c r="K17" s="70">
        <v>2.57</v>
      </c>
      <c r="L17" s="73">
        <v>0</v>
      </c>
      <c r="M17" s="72">
        <f t="shared" si="6"/>
        <v>0</v>
      </c>
      <c r="N17" s="73"/>
      <c r="O17" s="73">
        <f t="shared" si="7"/>
        <v>0</v>
      </c>
      <c r="P17" s="73"/>
      <c r="Q17" s="72">
        <f t="shared" si="8"/>
        <v>0</v>
      </c>
      <c r="R17" s="73">
        <v>2000</v>
      </c>
      <c r="S17" s="72">
        <f t="shared" si="9"/>
        <v>76228319.999999985</v>
      </c>
      <c r="T17" s="73">
        <v>0</v>
      </c>
      <c r="U17" s="72">
        <f t="shared" si="10"/>
        <v>0</v>
      </c>
      <c r="V17" s="73">
        <v>0</v>
      </c>
      <c r="W17" s="72">
        <f t="shared" si="11"/>
        <v>0</v>
      </c>
      <c r="X17" s="73"/>
      <c r="Y17" s="72">
        <f t="shared" si="12"/>
        <v>0</v>
      </c>
      <c r="Z17" s="73">
        <v>0</v>
      </c>
      <c r="AA17" s="72">
        <f t="shared" si="13"/>
        <v>0</v>
      </c>
      <c r="AB17" s="73"/>
      <c r="AC17" s="72">
        <f t="shared" si="14"/>
        <v>0</v>
      </c>
      <c r="AD17" s="73">
        <v>0</v>
      </c>
      <c r="AE17" s="72">
        <f t="shared" si="15"/>
        <v>0</v>
      </c>
      <c r="AF17" s="75"/>
      <c r="AG17" s="72">
        <f t="shared" si="16"/>
        <v>0</v>
      </c>
      <c r="AH17" s="73">
        <v>0</v>
      </c>
      <c r="AI17" s="72">
        <f t="shared" si="17"/>
        <v>0</v>
      </c>
      <c r="AJ17" s="73"/>
      <c r="AK17" s="73">
        <f t="shared" si="18"/>
        <v>0</v>
      </c>
      <c r="AL17" s="73">
        <v>1100</v>
      </c>
      <c r="AM17" s="72">
        <f t="shared" si="19"/>
        <v>46118133.600000001</v>
      </c>
      <c r="AN17" s="93">
        <v>0</v>
      </c>
      <c r="AO17" s="72">
        <f t="shared" si="20"/>
        <v>0</v>
      </c>
      <c r="AP17" s="73"/>
      <c r="AQ17" s="79">
        <f t="shared" si="21"/>
        <v>0</v>
      </c>
      <c r="AR17" s="73"/>
      <c r="AS17" s="72">
        <f t="shared" si="22"/>
        <v>0</v>
      </c>
      <c r="AT17" s="73">
        <v>0</v>
      </c>
      <c r="AU17" s="73">
        <f t="shared" si="23"/>
        <v>0</v>
      </c>
      <c r="AV17" s="73"/>
      <c r="AW17" s="72">
        <f t="shared" si="24"/>
        <v>0</v>
      </c>
      <c r="AX17" s="73">
        <f>1187-200</f>
        <v>987</v>
      </c>
      <c r="AY17" s="72">
        <f t="shared" si="25"/>
        <v>36051231.089999996</v>
      </c>
      <c r="AZ17" s="93">
        <v>1010</v>
      </c>
      <c r="BA17" s="72">
        <f t="shared" si="26"/>
        <v>36891330.699999996</v>
      </c>
      <c r="BB17" s="73">
        <v>1130</v>
      </c>
      <c r="BC17" s="72">
        <f t="shared" si="27"/>
        <v>39479917.400000006</v>
      </c>
      <c r="BD17" s="73">
        <v>125</v>
      </c>
      <c r="BE17" s="72">
        <f t="shared" si="28"/>
        <v>5081887.9999999991</v>
      </c>
      <c r="BF17" s="73"/>
      <c r="BG17" s="72">
        <f t="shared" si="29"/>
        <v>0</v>
      </c>
      <c r="BH17" s="73">
        <v>0</v>
      </c>
      <c r="BI17" s="72">
        <f t="shared" si="30"/>
        <v>0</v>
      </c>
      <c r="BJ17" s="93">
        <v>888</v>
      </c>
      <c r="BK17" s="72">
        <f t="shared" si="31"/>
        <v>30460836.671999998</v>
      </c>
      <c r="BL17" s="73">
        <v>250</v>
      </c>
      <c r="BM17" s="72">
        <f t="shared" si="32"/>
        <v>9528540</v>
      </c>
      <c r="BN17" s="73">
        <v>4</v>
      </c>
      <c r="BO17" s="72">
        <f t="shared" si="33"/>
        <v>137210.976</v>
      </c>
      <c r="BP17" s="73">
        <v>209</v>
      </c>
      <c r="BQ17" s="72">
        <f t="shared" si="34"/>
        <v>10196300.0832</v>
      </c>
      <c r="BR17" s="73">
        <v>120</v>
      </c>
      <c r="BS17" s="79">
        <f t="shared" si="35"/>
        <v>5031069.120000001</v>
      </c>
      <c r="BT17" s="94">
        <v>0</v>
      </c>
      <c r="BU17" s="72">
        <f t="shared" si="36"/>
        <v>0</v>
      </c>
      <c r="BV17" s="73">
        <v>0</v>
      </c>
      <c r="BW17" s="72">
        <f t="shared" si="37"/>
        <v>0</v>
      </c>
      <c r="BX17" s="73">
        <v>0</v>
      </c>
      <c r="BY17" s="72">
        <f t="shared" si="38"/>
        <v>0</v>
      </c>
      <c r="BZ17" s="73">
        <v>120</v>
      </c>
      <c r="CA17" s="72">
        <f t="shared" si="39"/>
        <v>4573699.2</v>
      </c>
      <c r="CB17" s="95"/>
      <c r="CC17" s="73">
        <f t="shared" si="40"/>
        <v>0</v>
      </c>
      <c r="CD17" s="73">
        <v>0</v>
      </c>
      <c r="CE17" s="72">
        <f t="shared" si="41"/>
        <v>0</v>
      </c>
      <c r="CF17" s="73"/>
      <c r="CG17" s="72">
        <f t="shared" si="42"/>
        <v>0</v>
      </c>
      <c r="CH17" s="73"/>
      <c r="CI17" s="72">
        <f t="shared" si="43"/>
        <v>0</v>
      </c>
      <c r="CJ17" s="73"/>
      <c r="CK17" s="72">
        <f t="shared" si="44"/>
        <v>0</v>
      </c>
      <c r="CL17" s="73">
        <v>221</v>
      </c>
      <c r="CM17" s="72">
        <f t="shared" si="45"/>
        <v>7019357.7999999998</v>
      </c>
      <c r="CN17" s="73">
        <v>90</v>
      </c>
      <c r="CO17" s="72">
        <f t="shared" si="46"/>
        <v>3173003.8200000003</v>
      </c>
      <c r="CP17" s="73">
        <v>263</v>
      </c>
      <c r="CQ17" s="72">
        <f t="shared" si="47"/>
        <v>11126666.728800001</v>
      </c>
      <c r="CR17" s="73">
        <v>160</v>
      </c>
      <c r="CS17" s="72">
        <f t="shared" si="48"/>
        <v>7317918.7199999997</v>
      </c>
      <c r="CT17" s="73">
        <v>0</v>
      </c>
      <c r="CU17" s="72">
        <f t="shared" si="49"/>
        <v>0</v>
      </c>
      <c r="CV17" s="93">
        <v>0</v>
      </c>
      <c r="CW17" s="72">
        <f t="shared" si="50"/>
        <v>0</v>
      </c>
      <c r="CX17" s="73">
        <v>0</v>
      </c>
      <c r="CY17" s="79">
        <f t="shared" si="51"/>
        <v>0</v>
      </c>
      <c r="CZ17" s="73"/>
      <c r="DA17" s="72">
        <f t="shared" si="52"/>
        <v>0</v>
      </c>
      <c r="DB17" s="95">
        <v>2</v>
      </c>
      <c r="DC17" s="72">
        <f t="shared" si="53"/>
        <v>76228.319999999992</v>
      </c>
      <c r="DD17" s="73">
        <v>55</v>
      </c>
      <c r="DE17" s="72">
        <f t="shared" si="54"/>
        <v>2515534.5599999996</v>
      </c>
      <c r="DF17" s="73">
        <v>10</v>
      </c>
      <c r="DG17" s="72">
        <f t="shared" si="55"/>
        <v>607104.12</v>
      </c>
      <c r="DH17" s="73">
        <v>38</v>
      </c>
      <c r="DI17" s="84">
        <f t="shared" si="56"/>
        <v>2459329.7862</v>
      </c>
      <c r="DJ17" s="85">
        <f t="shared" si="57"/>
        <v>8782</v>
      </c>
      <c r="DK17" s="84">
        <f t="shared" si="57"/>
        <v>334073620.69619995</v>
      </c>
    </row>
    <row r="18" spans="1:115" ht="15.75" customHeight="1" x14ac:dyDescent="0.25">
      <c r="A18" s="89"/>
      <c r="B18" s="90">
        <v>5</v>
      </c>
      <c r="C18" s="283" t="s">
        <v>543</v>
      </c>
      <c r="D18" s="65" t="s">
        <v>141</v>
      </c>
      <c r="E18" s="54">
        <v>23150</v>
      </c>
      <c r="F18" s="69">
        <v>1.01</v>
      </c>
      <c r="G18" s="67">
        <v>1</v>
      </c>
      <c r="H18" s="69">
        <v>1.4</v>
      </c>
      <c r="I18" s="69">
        <v>1.68</v>
      </c>
      <c r="J18" s="69">
        <v>2.23</v>
      </c>
      <c r="K18" s="70">
        <v>2.57</v>
      </c>
      <c r="L18" s="73">
        <v>0</v>
      </c>
      <c r="M18" s="72">
        <f t="shared" si="6"/>
        <v>0</v>
      </c>
      <c r="N18" s="73"/>
      <c r="O18" s="73">
        <f t="shared" si="7"/>
        <v>0</v>
      </c>
      <c r="P18" s="73"/>
      <c r="Q18" s="72">
        <f t="shared" si="8"/>
        <v>0</v>
      </c>
      <c r="R18" s="73">
        <v>1485</v>
      </c>
      <c r="S18" s="72">
        <f t="shared" si="9"/>
        <v>58332166.199999996</v>
      </c>
      <c r="T18" s="73">
        <v>0</v>
      </c>
      <c r="U18" s="72">
        <f t="shared" si="10"/>
        <v>0</v>
      </c>
      <c r="V18" s="73">
        <v>0</v>
      </c>
      <c r="W18" s="72">
        <f t="shared" si="11"/>
        <v>0</v>
      </c>
      <c r="X18" s="73"/>
      <c r="Y18" s="72">
        <f t="shared" si="12"/>
        <v>0</v>
      </c>
      <c r="Z18" s="73">
        <v>0</v>
      </c>
      <c r="AA18" s="72">
        <f t="shared" si="13"/>
        <v>0</v>
      </c>
      <c r="AB18" s="73"/>
      <c r="AC18" s="72">
        <f t="shared" si="14"/>
        <v>0</v>
      </c>
      <c r="AD18" s="73">
        <v>0</v>
      </c>
      <c r="AE18" s="72">
        <f t="shared" si="15"/>
        <v>0</v>
      </c>
      <c r="AF18" s="75"/>
      <c r="AG18" s="72">
        <f t="shared" si="16"/>
        <v>0</v>
      </c>
      <c r="AH18" s="73">
        <v>0</v>
      </c>
      <c r="AI18" s="72">
        <f t="shared" si="17"/>
        <v>0</v>
      </c>
      <c r="AJ18" s="73"/>
      <c r="AK18" s="73">
        <f t="shared" si="18"/>
        <v>0</v>
      </c>
      <c r="AL18" s="73">
        <v>645</v>
      </c>
      <c r="AM18" s="72">
        <f t="shared" si="19"/>
        <v>27869812.740000002</v>
      </c>
      <c r="AN18" s="93">
        <v>0</v>
      </c>
      <c r="AO18" s="72">
        <f t="shared" si="20"/>
        <v>0</v>
      </c>
      <c r="AP18" s="73"/>
      <c r="AQ18" s="79">
        <f t="shared" si="21"/>
        <v>0</v>
      </c>
      <c r="AR18" s="73"/>
      <c r="AS18" s="72">
        <f t="shared" si="22"/>
        <v>0</v>
      </c>
      <c r="AT18" s="73">
        <v>0</v>
      </c>
      <c r="AU18" s="73">
        <f t="shared" si="23"/>
        <v>0</v>
      </c>
      <c r="AV18" s="73"/>
      <c r="AW18" s="72">
        <f t="shared" si="24"/>
        <v>0</v>
      </c>
      <c r="AX18" s="73">
        <v>873</v>
      </c>
      <c r="AY18" s="72">
        <f t="shared" si="25"/>
        <v>32863399.694999993</v>
      </c>
      <c r="AZ18" s="93">
        <v>410</v>
      </c>
      <c r="BA18" s="72">
        <f t="shared" si="26"/>
        <v>15434128.149999999</v>
      </c>
      <c r="BB18" s="73">
        <v>300</v>
      </c>
      <c r="BC18" s="72">
        <f t="shared" si="27"/>
        <v>10802253</v>
      </c>
      <c r="BD18" s="73">
        <v>50</v>
      </c>
      <c r="BE18" s="72">
        <f t="shared" si="28"/>
        <v>2094982.4000000001</v>
      </c>
      <c r="BF18" s="73"/>
      <c r="BG18" s="72">
        <f t="shared" si="29"/>
        <v>0</v>
      </c>
      <c r="BH18" s="73">
        <v>0</v>
      </c>
      <c r="BI18" s="72">
        <f t="shared" si="30"/>
        <v>0</v>
      </c>
      <c r="BJ18" s="93">
        <v>433</v>
      </c>
      <c r="BK18" s="72">
        <f t="shared" si="31"/>
        <v>15307774.524</v>
      </c>
      <c r="BL18" s="73">
        <v>70</v>
      </c>
      <c r="BM18" s="72">
        <f t="shared" si="32"/>
        <v>2749664.4</v>
      </c>
      <c r="BN18" s="73"/>
      <c r="BO18" s="72">
        <f t="shared" si="33"/>
        <v>0</v>
      </c>
      <c r="BP18" s="73">
        <v>101</v>
      </c>
      <c r="BQ18" s="72">
        <f t="shared" si="34"/>
        <v>5078237.3376000002</v>
      </c>
      <c r="BR18" s="73">
        <v>80</v>
      </c>
      <c r="BS18" s="79">
        <f t="shared" si="35"/>
        <v>3456720.9600000004</v>
      </c>
      <c r="BT18" s="94">
        <v>0</v>
      </c>
      <c r="BU18" s="72">
        <f t="shared" si="36"/>
        <v>0</v>
      </c>
      <c r="BV18" s="73">
        <v>0</v>
      </c>
      <c r="BW18" s="72">
        <f t="shared" si="37"/>
        <v>0</v>
      </c>
      <c r="BX18" s="73">
        <v>0</v>
      </c>
      <c r="BY18" s="72">
        <f t="shared" si="38"/>
        <v>0</v>
      </c>
      <c r="BZ18" s="73">
        <v>10</v>
      </c>
      <c r="CA18" s="72">
        <f t="shared" si="39"/>
        <v>392809.2</v>
      </c>
      <c r="CB18" s="95"/>
      <c r="CC18" s="73">
        <f t="shared" si="40"/>
        <v>0</v>
      </c>
      <c r="CD18" s="73">
        <v>0</v>
      </c>
      <c r="CE18" s="72">
        <f t="shared" si="41"/>
        <v>0</v>
      </c>
      <c r="CF18" s="73"/>
      <c r="CG18" s="72">
        <f t="shared" si="42"/>
        <v>0</v>
      </c>
      <c r="CH18" s="73"/>
      <c r="CI18" s="72">
        <f t="shared" si="43"/>
        <v>0</v>
      </c>
      <c r="CJ18" s="73"/>
      <c r="CK18" s="72">
        <f t="shared" si="44"/>
        <v>0</v>
      </c>
      <c r="CL18" s="73">
        <v>24</v>
      </c>
      <c r="CM18" s="72">
        <f t="shared" si="45"/>
        <v>785618.39999999991</v>
      </c>
      <c r="CN18" s="73">
        <v>30</v>
      </c>
      <c r="CO18" s="72">
        <f t="shared" si="46"/>
        <v>1090045.53</v>
      </c>
      <c r="CP18" s="73">
        <v>132</v>
      </c>
      <c r="CQ18" s="72">
        <f t="shared" si="47"/>
        <v>5755440.3984000003</v>
      </c>
      <c r="CR18" s="73">
        <v>10</v>
      </c>
      <c r="CS18" s="72">
        <f t="shared" si="48"/>
        <v>471371.04</v>
      </c>
      <c r="CT18" s="73">
        <v>0</v>
      </c>
      <c r="CU18" s="72">
        <f t="shared" si="49"/>
        <v>0</v>
      </c>
      <c r="CV18" s="93">
        <v>0</v>
      </c>
      <c r="CW18" s="72">
        <f t="shared" si="50"/>
        <v>0</v>
      </c>
      <c r="CX18" s="73">
        <v>0</v>
      </c>
      <c r="CY18" s="79">
        <f t="shared" si="51"/>
        <v>0</v>
      </c>
      <c r="CZ18" s="73"/>
      <c r="DA18" s="72">
        <f t="shared" si="52"/>
        <v>0</v>
      </c>
      <c r="DB18" s="95"/>
      <c r="DC18" s="72">
        <f t="shared" si="53"/>
        <v>0</v>
      </c>
      <c r="DD18" s="73">
        <v>17</v>
      </c>
      <c r="DE18" s="72">
        <f t="shared" si="54"/>
        <v>801330.76800000004</v>
      </c>
      <c r="DF18" s="73"/>
      <c r="DG18" s="72">
        <f t="shared" si="55"/>
        <v>0</v>
      </c>
      <c r="DH18" s="73">
        <v>3</v>
      </c>
      <c r="DI18" s="84">
        <f t="shared" si="56"/>
        <v>200101.21515</v>
      </c>
      <c r="DJ18" s="85">
        <f t="shared" si="57"/>
        <v>4673</v>
      </c>
      <c r="DK18" s="84">
        <f t="shared" si="57"/>
        <v>183485855.95815</v>
      </c>
    </row>
    <row r="19" spans="1:115" ht="15.75" customHeight="1" x14ac:dyDescent="0.25">
      <c r="A19" s="89"/>
      <c r="B19" s="90">
        <v>6</v>
      </c>
      <c r="C19" s="283" t="s">
        <v>544</v>
      </c>
      <c r="D19" s="65" t="s">
        <v>142</v>
      </c>
      <c r="E19" s="54">
        <v>23150</v>
      </c>
      <c r="F19" s="91">
        <v>0.74</v>
      </c>
      <c r="G19" s="67">
        <v>1</v>
      </c>
      <c r="H19" s="69">
        <v>1.4</v>
      </c>
      <c r="I19" s="69">
        <v>1.68</v>
      </c>
      <c r="J19" s="69">
        <v>2.23</v>
      </c>
      <c r="K19" s="70">
        <v>2.57</v>
      </c>
      <c r="L19" s="73">
        <v>0</v>
      </c>
      <c r="M19" s="72">
        <f t="shared" si="6"/>
        <v>0</v>
      </c>
      <c r="N19" s="73"/>
      <c r="O19" s="73">
        <f t="shared" si="7"/>
        <v>0</v>
      </c>
      <c r="P19" s="73"/>
      <c r="Q19" s="72">
        <f t="shared" si="8"/>
        <v>0</v>
      </c>
      <c r="R19" s="73">
        <v>39</v>
      </c>
      <c r="S19" s="72">
        <f t="shared" si="9"/>
        <v>1122423.1199999999</v>
      </c>
      <c r="T19" s="73">
        <v>0</v>
      </c>
      <c r="U19" s="72">
        <f t="shared" si="10"/>
        <v>0</v>
      </c>
      <c r="V19" s="73">
        <v>0</v>
      </c>
      <c r="W19" s="72">
        <f t="shared" si="11"/>
        <v>0</v>
      </c>
      <c r="X19" s="73"/>
      <c r="Y19" s="72">
        <f t="shared" si="12"/>
        <v>0</v>
      </c>
      <c r="Z19" s="73">
        <v>0</v>
      </c>
      <c r="AA19" s="72">
        <f t="shared" si="13"/>
        <v>0</v>
      </c>
      <c r="AB19" s="73"/>
      <c r="AC19" s="72">
        <f t="shared" si="14"/>
        <v>0</v>
      </c>
      <c r="AD19" s="73">
        <v>0</v>
      </c>
      <c r="AE19" s="72">
        <f t="shared" si="15"/>
        <v>0</v>
      </c>
      <c r="AF19" s="75"/>
      <c r="AG19" s="72">
        <f t="shared" si="16"/>
        <v>0</v>
      </c>
      <c r="AH19" s="73">
        <v>5</v>
      </c>
      <c r="AI19" s="72">
        <f t="shared" si="17"/>
        <v>131908.69999999998</v>
      </c>
      <c r="AJ19" s="73">
        <v>8</v>
      </c>
      <c r="AK19" s="73">
        <f t="shared" si="18"/>
        <v>211053.91999999998</v>
      </c>
      <c r="AL19" s="73">
        <v>7</v>
      </c>
      <c r="AM19" s="72">
        <f t="shared" si="19"/>
        <v>221606.61600000001</v>
      </c>
      <c r="AN19" s="93">
        <v>0</v>
      </c>
      <c r="AO19" s="72">
        <f t="shared" si="20"/>
        <v>0</v>
      </c>
      <c r="AP19" s="73"/>
      <c r="AQ19" s="79">
        <f t="shared" si="21"/>
        <v>0</v>
      </c>
      <c r="AR19" s="73"/>
      <c r="AS19" s="72">
        <f t="shared" si="22"/>
        <v>0</v>
      </c>
      <c r="AT19" s="73">
        <v>0</v>
      </c>
      <c r="AU19" s="73">
        <f t="shared" si="23"/>
        <v>0</v>
      </c>
      <c r="AV19" s="73"/>
      <c r="AW19" s="72">
        <f t="shared" si="24"/>
        <v>0</v>
      </c>
      <c r="AX19" s="73"/>
      <c r="AY19" s="72">
        <f t="shared" si="25"/>
        <v>0</v>
      </c>
      <c r="AZ19" s="73"/>
      <c r="BA19" s="72">
        <f t="shared" si="26"/>
        <v>0</v>
      </c>
      <c r="BB19" s="73"/>
      <c r="BC19" s="72">
        <f t="shared" si="27"/>
        <v>0</v>
      </c>
      <c r="BD19" s="73"/>
      <c r="BE19" s="72">
        <f t="shared" si="28"/>
        <v>0</v>
      </c>
      <c r="BF19" s="73"/>
      <c r="BG19" s="72">
        <f t="shared" si="29"/>
        <v>0</v>
      </c>
      <c r="BH19" s="73">
        <v>0</v>
      </c>
      <c r="BI19" s="72">
        <f t="shared" si="30"/>
        <v>0</v>
      </c>
      <c r="BJ19" s="93">
        <v>50</v>
      </c>
      <c r="BK19" s="72">
        <f t="shared" si="31"/>
        <v>1295103.6000000001</v>
      </c>
      <c r="BL19" s="73"/>
      <c r="BM19" s="72">
        <f t="shared" si="32"/>
        <v>0</v>
      </c>
      <c r="BN19" s="73"/>
      <c r="BO19" s="72">
        <f t="shared" si="33"/>
        <v>0</v>
      </c>
      <c r="BP19" s="73"/>
      <c r="BQ19" s="72">
        <f t="shared" si="34"/>
        <v>0</v>
      </c>
      <c r="BR19" s="73">
        <v>1</v>
      </c>
      <c r="BS19" s="79">
        <f t="shared" si="35"/>
        <v>31658.088</v>
      </c>
      <c r="BT19" s="94">
        <v>0</v>
      </c>
      <c r="BU19" s="72">
        <f t="shared" si="36"/>
        <v>0</v>
      </c>
      <c r="BV19" s="73">
        <v>0</v>
      </c>
      <c r="BW19" s="72">
        <f t="shared" si="37"/>
        <v>0</v>
      </c>
      <c r="BX19" s="73">
        <v>0</v>
      </c>
      <c r="BY19" s="72">
        <f t="shared" si="38"/>
        <v>0</v>
      </c>
      <c r="BZ19" s="73">
        <v>3</v>
      </c>
      <c r="CA19" s="72">
        <f t="shared" si="39"/>
        <v>86340.239999999991</v>
      </c>
      <c r="CB19" s="95"/>
      <c r="CC19" s="73">
        <f t="shared" si="40"/>
        <v>0</v>
      </c>
      <c r="CD19" s="73"/>
      <c r="CE19" s="72">
        <f t="shared" si="41"/>
        <v>0</v>
      </c>
      <c r="CF19" s="73"/>
      <c r="CG19" s="72">
        <f t="shared" si="42"/>
        <v>0</v>
      </c>
      <c r="CH19" s="73"/>
      <c r="CI19" s="72">
        <f t="shared" si="43"/>
        <v>0</v>
      </c>
      <c r="CJ19" s="73"/>
      <c r="CK19" s="72">
        <f t="shared" si="44"/>
        <v>0</v>
      </c>
      <c r="CL19" s="73">
        <v>4</v>
      </c>
      <c r="CM19" s="72">
        <f t="shared" si="45"/>
        <v>95933.599999999991</v>
      </c>
      <c r="CN19" s="73">
        <v>2</v>
      </c>
      <c r="CO19" s="72">
        <f t="shared" si="46"/>
        <v>53243.148000000001</v>
      </c>
      <c r="CP19" s="73">
        <v>2</v>
      </c>
      <c r="CQ19" s="72">
        <f t="shared" si="47"/>
        <v>63891.777600000001</v>
      </c>
      <c r="CR19" s="73"/>
      <c r="CS19" s="72">
        <f t="shared" si="48"/>
        <v>0</v>
      </c>
      <c r="CT19" s="73">
        <v>0</v>
      </c>
      <c r="CU19" s="72">
        <f t="shared" si="49"/>
        <v>0</v>
      </c>
      <c r="CV19" s="93">
        <v>0</v>
      </c>
      <c r="CW19" s="72">
        <f t="shared" si="50"/>
        <v>0</v>
      </c>
      <c r="CX19" s="73">
        <v>0</v>
      </c>
      <c r="CY19" s="79">
        <f t="shared" si="51"/>
        <v>0</v>
      </c>
      <c r="CZ19" s="73"/>
      <c r="DA19" s="72">
        <f t="shared" si="52"/>
        <v>0</v>
      </c>
      <c r="DB19" s="95"/>
      <c r="DC19" s="72">
        <f t="shared" si="53"/>
        <v>0</v>
      </c>
      <c r="DD19" s="73"/>
      <c r="DE19" s="72">
        <f t="shared" si="54"/>
        <v>0</v>
      </c>
      <c r="DF19" s="73"/>
      <c r="DG19" s="72">
        <f t="shared" si="55"/>
        <v>0</v>
      </c>
      <c r="DH19" s="73"/>
      <c r="DI19" s="84">
        <f t="shared" si="56"/>
        <v>0</v>
      </c>
      <c r="DJ19" s="85">
        <f t="shared" si="57"/>
        <v>121</v>
      </c>
      <c r="DK19" s="84">
        <f t="shared" si="57"/>
        <v>3313162.8095999998</v>
      </c>
    </row>
    <row r="20" spans="1:115" ht="18" customHeight="1" x14ac:dyDescent="0.25">
      <c r="A20" s="89"/>
      <c r="B20" s="90">
        <v>7</v>
      </c>
      <c r="C20" s="283" t="s">
        <v>545</v>
      </c>
      <c r="D20" s="65" t="s">
        <v>143</v>
      </c>
      <c r="E20" s="54">
        <v>23150</v>
      </c>
      <c r="F20" s="91">
        <v>3.21</v>
      </c>
      <c r="G20" s="67">
        <v>1</v>
      </c>
      <c r="H20" s="69">
        <v>1.4</v>
      </c>
      <c r="I20" s="69">
        <v>1.68</v>
      </c>
      <c r="J20" s="69">
        <v>2.23</v>
      </c>
      <c r="K20" s="70">
        <v>2.57</v>
      </c>
      <c r="L20" s="73">
        <v>0</v>
      </c>
      <c r="M20" s="72">
        <f t="shared" si="6"/>
        <v>0</v>
      </c>
      <c r="N20" s="73"/>
      <c r="O20" s="73">
        <f t="shared" si="7"/>
        <v>0</v>
      </c>
      <c r="P20" s="73"/>
      <c r="Q20" s="72">
        <f t="shared" si="8"/>
        <v>0</v>
      </c>
      <c r="R20" s="73">
        <v>25</v>
      </c>
      <c r="S20" s="72">
        <f t="shared" si="9"/>
        <v>3121083</v>
      </c>
      <c r="T20" s="73">
        <v>0</v>
      </c>
      <c r="U20" s="72">
        <f t="shared" si="10"/>
        <v>0</v>
      </c>
      <c r="V20" s="73">
        <v>0</v>
      </c>
      <c r="W20" s="72">
        <f t="shared" si="11"/>
        <v>0</v>
      </c>
      <c r="X20" s="73"/>
      <c r="Y20" s="72">
        <f t="shared" si="12"/>
        <v>0</v>
      </c>
      <c r="Z20" s="73">
        <v>0</v>
      </c>
      <c r="AA20" s="72">
        <f t="shared" si="13"/>
        <v>0</v>
      </c>
      <c r="AB20" s="73"/>
      <c r="AC20" s="72">
        <f t="shared" si="14"/>
        <v>0</v>
      </c>
      <c r="AD20" s="73">
        <v>0</v>
      </c>
      <c r="AE20" s="72">
        <f t="shared" si="15"/>
        <v>0</v>
      </c>
      <c r="AF20" s="75"/>
      <c r="AG20" s="72">
        <f t="shared" si="16"/>
        <v>0</v>
      </c>
      <c r="AH20" s="73">
        <v>4</v>
      </c>
      <c r="AI20" s="72">
        <f t="shared" si="17"/>
        <v>457758.84</v>
      </c>
      <c r="AJ20" s="73"/>
      <c r="AK20" s="73">
        <f t="shared" si="18"/>
        <v>0</v>
      </c>
      <c r="AL20" s="73"/>
      <c r="AM20" s="72">
        <f t="shared" si="19"/>
        <v>0</v>
      </c>
      <c r="AN20" s="93">
        <v>0</v>
      </c>
      <c r="AO20" s="72">
        <f t="shared" si="20"/>
        <v>0</v>
      </c>
      <c r="AP20" s="73"/>
      <c r="AQ20" s="79">
        <f t="shared" si="21"/>
        <v>0</v>
      </c>
      <c r="AR20" s="73"/>
      <c r="AS20" s="72">
        <f t="shared" si="22"/>
        <v>0</v>
      </c>
      <c r="AT20" s="73">
        <v>0</v>
      </c>
      <c r="AU20" s="73">
        <f t="shared" si="23"/>
        <v>0</v>
      </c>
      <c r="AV20" s="73"/>
      <c r="AW20" s="72">
        <f t="shared" si="24"/>
        <v>0</v>
      </c>
      <c r="AX20" s="73">
        <v>0</v>
      </c>
      <c r="AY20" s="72">
        <f t="shared" si="25"/>
        <v>0</v>
      </c>
      <c r="AZ20" s="73">
        <v>0</v>
      </c>
      <c r="BA20" s="72">
        <f t="shared" si="26"/>
        <v>0</v>
      </c>
      <c r="BB20" s="73">
        <v>0</v>
      </c>
      <c r="BC20" s="72">
        <f t="shared" si="27"/>
        <v>0</v>
      </c>
      <c r="BD20" s="73"/>
      <c r="BE20" s="72">
        <f t="shared" si="28"/>
        <v>0</v>
      </c>
      <c r="BF20" s="73"/>
      <c r="BG20" s="72">
        <f t="shared" si="29"/>
        <v>0</v>
      </c>
      <c r="BH20" s="73">
        <v>0</v>
      </c>
      <c r="BI20" s="72">
        <f t="shared" si="30"/>
        <v>0</v>
      </c>
      <c r="BJ20" s="93"/>
      <c r="BK20" s="72">
        <f t="shared" si="31"/>
        <v>0</v>
      </c>
      <c r="BL20" s="73"/>
      <c r="BM20" s="72">
        <f t="shared" si="32"/>
        <v>0</v>
      </c>
      <c r="BN20" s="73"/>
      <c r="BO20" s="72">
        <f t="shared" si="33"/>
        <v>0</v>
      </c>
      <c r="BP20" s="73"/>
      <c r="BQ20" s="72">
        <f t="shared" si="34"/>
        <v>0</v>
      </c>
      <c r="BR20" s="73"/>
      <c r="BS20" s="79">
        <f t="shared" si="35"/>
        <v>0</v>
      </c>
      <c r="BT20" s="94">
        <v>0</v>
      </c>
      <c r="BU20" s="72">
        <f t="shared" si="36"/>
        <v>0</v>
      </c>
      <c r="BV20" s="73">
        <v>0</v>
      </c>
      <c r="BW20" s="72">
        <f t="shared" si="37"/>
        <v>0</v>
      </c>
      <c r="BX20" s="73">
        <v>0</v>
      </c>
      <c r="BY20" s="72">
        <f t="shared" si="38"/>
        <v>0</v>
      </c>
      <c r="BZ20" s="73"/>
      <c r="CA20" s="72">
        <f t="shared" si="39"/>
        <v>0</v>
      </c>
      <c r="CB20" s="95"/>
      <c r="CC20" s="73">
        <f t="shared" si="40"/>
        <v>0</v>
      </c>
      <c r="CD20" s="73"/>
      <c r="CE20" s="72">
        <f t="shared" si="41"/>
        <v>0</v>
      </c>
      <c r="CF20" s="73"/>
      <c r="CG20" s="72">
        <f t="shared" si="42"/>
        <v>0</v>
      </c>
      <c r="CH20" s="73"/>
      <c r="CI20" s="72">
        <f t="shared" si="43"/>
        <v>0</v>
      </c>
      <c r="CJ20" s="73"/>
      <c r="CK20" s="72">
        <f t="shared" si="44"/>
        <v>0</v>
      </c>
      <c r="CL20" s="73"/>
      <c r="CM20" s="72">
        <f t="shared" si="45"/>
        <v>0</v>
      </c>
      <c r="CN20" s="73"/>
      <c r="CO20" s="72">
        <f t="shared" si="46"/>
        <v>0</v>
      </c>
      <c r="CP20" s="73"/>
      <c r="CQ20" s="72">
        <f t="shared" si="47"/>
        <v>0</v>
      </c>
      <c r="CR20" s="73"/>
      <c r="CS20" s="72">
        <f t="shared" si="48"/>
        <v>0</v>
      </c>
      <c r="CT20" s="73">
        <v>0</v>
      </c>
      <c r="CU20" s="72">
        <f t="shared" si="49"/>
        <v>0</v>
      </c>
      <c r="CV20" s="93">
        <v>0</v>
      </c>
      <c r="CW20" s="72">
        <f t="shared" si="50"/>
        <v>0</v>
      </c>
      <c r="CX20" s="73">
        <v>0</v>
      </c>
      <c r="CY20" s="79">
        <f t="shared" si="51"/>
        <v>0</v>
      </c>
      <c r="CZ20" s="73"/>
      <c r="DA20" s="72">
        <f t="shared" si="52"/>
        <v>0</v>
      </c>
      <c r="DB20" s="95"/>
      <c r="DC20" s="72">
        <f t="shared" si="53"/>
        <v>0</v>
      </c>
      <c r="DD20" s="73"/>
      <c r="DE20" s="72">
        <f t="shared" si="54"/>
        <v>0</v>
      </c>
      <c r="DF20" s="73"/>
      <c r="DG20" s="72">
        <f t="shared" si="55"/>
        <v>0</v>
      </c>
      <c r="DH20" s="73"/>
      <c r="DI20" s="84">
        <f t="shared" si="56"/>
        <v>0</v>
      </c>
      <c r="DJ20" s="85">
        <f t="shared" si="57"/>
        <v>29</v>
      </c>
      <c r="DK20" s="84">
        <f t="shared" si="57"/>
        <v>3578841.84</v>
      </c>
    </row>
    <row r="21" spans="1:115" ht="30" customHeight="1" x14ac:dyDescent="0.25">
      <c r="A21" s="89"/>
      <c r="B21" s="90">
        <v>8</v>
      </c>
      <c r="C21" s="283" t="s">
        <v>546</v>
      </c>
      <c r="D21" s="65" t="s">
        <v>144</v>
      </c>
      <c r="E21" s="54">
        <v>23150</v>
      </c>
      <c r="F21" s="91">
        <v>0.71</v>
      </c>
      <c r="G21" s="67">
        <v>1</v>
      </c>
      <c r="H21" s="69">
        <v>1.4</v>
      </c>
      <c r="I21" s="69">
        <v>1.68</v>
      </c>
      <c r="J21" s="69">
        <v>2.23</v>
      </c>
      <c r="K21" s="70">
        <v>2.57</v>
      </c>
      <c r="L21" s="73">
        <f>100-70</f>
        <v>30</v>
      </c>
      <c r="M21" s="72">
        <f t="shared" si="6"/>
        <v>759366.3</v>
      </c>
      <c r="N21" s="73"/>
      <c r="O21" s="73">
        <f t="shared" si="7"/>
        <v>0</v>
      </c>
      <c r="P21" s="73"/>
      <c r="Q21" s="72">
        <f t="shared" si="8"/>
        <v>0</v>
      </c>
      <c r="R21" s="73">
        <v>26</v>
      </c>
      <c r="S21" s="72">
        <f t="shared" si="9"/>
        <v>717946.32</v>
      </c>
      <c r="T21" s="73">
        <v>0</v>
      </c>
      <c r="U21" s="72">
        <f t="shared" si="10"/>
        <v>0</v>
      </c>
      <c r="V21" s="73">
        <v>0</v>
      </c>
      <c r="W21" s="72">
        <f t="shared" si="11"/>
        <v>0</v>
      </c>
      <c r="X21" s="73"/>
      <c r="Y21" s="72">
        <f t="shared" si="12"/>
        <v>0</v>
      </c>
      <c r="Z21" s="73">
        <v>0</v>
      </c>
      <c r="AA21" s="72">
        <f t="shared" si="13"/>
        <v>0</v>
      </c>
      <c r="AB21" s="73"/>
      <c r="AC21" s="72">
        <f t="shared" si="14"/>
        <v>0</v>
      </c>
      <c r="AD21" s="73">
        <v>0</v>
      </c>
      <c r="AE21" s="72">
        <f t="shared" si="15"/>
        <v>0</v>
      </c>
      <c r="AF21" s="75"/>
      <c r="AG21" s="72">
        <f t="shared" si="16"/>
        <v>0</v>
      </c>
      <c r="AH21" s="73">
        <v>65</v>
      </c>
      <c r="AI21" s="72">
        <f t="shared" si="17"/>
        <v>1645293.6500000001</v>
      </c>
      <c r="AJ21" s="73">
        <v>70</v>
      </c>
      <c r="AK21" s="73">
        <f t="shared" si="18"/>
        <v>1771854.7000000002</v>
      </c>
      <c r="AL21" s="73"/>
      <c r="AM21" s="72">
        <f t="shared" si="19"/>
        <v>0</v>
      </c>
      <c r="AN21" s="93">
        <v>0</v>
      </c>
      <c r="AO21" s="72">
        <f t="shared" si="20"/>
        <v>0</v>
      </c>
      <c r="AP21" s="73">
        <v>10</v>
      </c>
      <c r="AQ21" s="79">
        <f t="shared" si="21"/>
        <v>303746.52</v>
      </c>
      <c r="AR21" s="73"/>
      <c r="AS21" s="72">
        <f t="shared" si="22"/>
        <v>0</v>
      </c>
      <c r="AT21" s="73">
        <v>5</v>
      </c>
      <c r="AU21" s="73">
        <f t="shared" si="23"/>
        <v>103549.94999999998</v>
      </c>
      <c r="AV21" s="73"/>
      <c r="AW21" s="72">
        <f t="shared" si="24"/>
        <v>0</v>
      </c>
      <c r="AX21" s="73"/>
      <c r="AY21" s="72">
        <f t="shared" si="25"/>
        <v>0</v>
      </c>
      <c r="AZ21" s="73">
        <v>0</v>
      </c>
      <c r="BA21" s="72">
        <f t="shared" si="26"/>
        <v>0</v>
      </c>
      <c r="BB21" s="73">
        <v>0</v>
      </c>
      <c r="BC21" s="72">
        <f t="shared" si="27"/>
        <v>0</v>
      </c>
      <c r="BD21" s="73">
        <v>37</v>
      </c>
      <c r="BE21" s="72">
        <f t="shared" si="28"/>
        <v>1089805.696</v>
      </c>
      <c r="BF21" s="73"/>
      <c r="BG21" s="72">
        <f t="shared" si="29"/>
        <v>0</v>
      </c>
      <c r="BH21" s="73">
        <v>0</v>
      </c>
      <c r="BI21" s="72">
        <f t="shared" si="30"/>
        <v>0</v>
      </c>
      <c r="BJ21" s="93">
        <v>280</v>
      </c>
      <c r="BK21" s="72">
        <f t="shared" si="31"/>
        <v>6958556.6399999997</v>
      </c>
      <c r="BL21" s="97">
        <v>60</v>
      </c>
      <c r="BM21" s="72">
        <f t="shared" si="32"/>
        <v>1656799.2</v>
      </c>
      <c r="BN21" s="73">
        <v>55</v>
      </c>
      <c r="BO21" s="72">
        <f t="shared" si="33"/>
        <v>1366859.3399999999</v>
      </c>
      <c r="BP21" s="73">
        <v>100</v>
      </c>
      <c r="BQ21" s="72">
        <f t="shared" si="34"/>
        <v>3534504.96</v>
      </c>
      <c r="BR21" s="73">
        <v>68</v>
      </c>
      <c r="BS21" s="79">
        <f t="shared" si="35"/>
        <v>2065476.3360000001</v>
      </c>
      <c r="BT21" s="94">
        <v>0</v>
      </c>
      <c r="BU21" s="72">
        <f t="shared" si="36"/>
        <v>0</v>
      </c>
      <c r="BV21" s="73">
        <v>0</v>
      </c>
      <c r="BW21" s="72">
        <f t="shared" si="37"/>
        <v>0</v>
      </c>
      <c r="BX21" s="73">
        <v>95</v>
      </c>
      <c r="BY21" s="72">
        <f t="shared" si="38"/>
        <v>2186054.5</v>
      </c>
      <c r="BZ21" s="73">
        <v>96</v>
      </c>
      <c r="CA21" s="72">
        <f t="shared" si="39"/>
        <v>2650878.7199999997</v>
      </c>
      <c r="CB21" s="95"/>
      <c r="CC21" s="73">
        <f t="shared" si="40"/>
        <v>0</v>
      </c>
      <c r="CD21" s="73"/>
      <c r="CE21" s="72">
        <f t="shared" si="41"/>
        <v>0</v>
      </c>
      <c r="CF21" s="73">
        <v>220</v>
      </c>
      <c r="CG21" s="72">
        <f t="shared" si="42"/>
        <v>3543709.4</v>
      </c>
      <c r="CH21" s="73">
        <v>30</v>
      </c>
      <c r="CI21" s="72">
        <f t="shared" si="43"/>
        <v>483233.1</v>
      </c>
      <c r="CJ21" s="73"/>
      <c r="CK21" s="72">
        <f t="shared" si="44"/>
        <v>0</v>
      </c>
      <c r="CL21" s="73">
        <v>50</v>
      </c>
      <c r="CM21" s="72">
        <f t="shared" si="45"/>
        <v>1150555</v>
      </c>
      <c r="CN21" s="73">
        <v>10</v>
      </c>
      <c r="CO21" s="72">
        <f t="shared" si="46"/>
        <v>255423.21</v>
      </c>
      <c r="CP21" s="73">
        <v>25</v>
      </c>
      <c r="CQ21" s="72">
        <f t="shared" si="47"/>
        <v>766269.63000000012</v>
      </c>
      <c r="CR21" s="73">
        <v>96</v>
      </c>
      <c r="CS21" s="72">
        <f t="shared" si="48"/>
        <v>3181054.4639999997</v>
      </c>
      <c r="CT21" s="73">
        <v>0</v>
      </c>
      <c r="CU21" s="72">
        <f t="shared" si="49"/>
        <v>0</v>
      </c>
      <c r="CV21" s="93">
        <v>0</v>
      </c>
      <c r="CW21" s="72">
        <f t="shared" si="50"/>
        <v>0</v>
      </c>
      <c r="CX21" s="73">
        <v>0</v>
      </c>
      <c r="CY21" s="79">
        <f t="shared" si="51"/>
        <v>0</v>
      </c>
      <c r="CZ21" s="73">
        <v>5</v>
      </c>
      <c r="DA21" s="72">
        <f t="shared" si="52"/>
        <v>138066.6</v>
      </c>
      <c r="DB21" s="95">
        <v>7</v>
      </c>
      <c r="DC21" s="72">
        <f t="shared" si="53"/>
        <v>193293.24</v>
      </c>
      <c r="DD21" s="73">
        <v>22</v>
      </c>
      <c r="DE21" s="72">
        <f t="shared" si="54"/>
        <v>728991.64799999993</v>
      </c>
      <c r="DF21" s="73">
        <v>35</v>
      </c>
      <c r="DG21" s="72">
        <f t="shared" si="55"/>
        <v>1539442.5899999999</v>
      </c>
      <c r="DH21" s="73">
        <v>47</v>
      </c>
      <c r="DI21" s="84">
        <f t="shared" si="56"/>
        <v>2203754.96685</v>
      </c>
      <c r="DJ21" s="85">
        <f t="shared" si="57"/>
        <v>1544</v>
      </c>
      <c r="DK21" s="84">
        <f t="shared" si="57"/>
        <v>40994486.680849999</v>
      </c>
    </row>
    <row r="22" spans="1:115" ht="60" customHeight="1" x14ac:dyDescent="0.25">
      <c r="A22" s="89"/>
      <c r="B22" s="90">
        <v>9</v>
      </c>
      <c r="C22" s="283" t="s">
        <v>547</v>
      </c>
      <c r="D22" s="65" t="s">
        <v>145</v>
      </c>
      <c r="E22" s="54">
        <v>23150</v>
      </c>
      <c r="F22" s="91">
        <v>0.89</v>
      </c>
      <c r="G22" s="67">
        <v>1</v>
      </c>
      <c r="H22" s="69">
        <v>1.4</v>
      </c>
      <c r="I22" s="69">
        <v>1.68</v>
      </c>
      <c r="J22" s="69">
        <v>2.23</v>
      </c>
      <c r="K22" s="70">
        <v>2.57</v>
      </c>
      <c r="L22" s="73">
        <f>30-10</f>
        <v>20</v>
      </c>
      <c r="M22" s="72">
        <f t="shared" si="6"/>
        <v>634587.80000000005</v>
      </c>
      <c r="N22" s="73"/>
      <c r="O22" s="73">
        <f t="shared" si="7"/>
        <v>0</v>
      </c>
      <c r="P22" s="73"/>
      <c r="Q22" s="72">
        <f t="shared" si="8"/>
        <v>0</v>
      </c>
      <c r="R22" s="73"/>
      <c r="S22" s="72">
        <f t="shared" si="9"/>
        <v>0</v>
      </c>
      <c r="T22" s="73"/>
      <c r="U22" s="72">
        <f t="shared" si="10"/>
        <v>0</v>
      </c>
      <c r="V22" s="73">
        <v>0</v>
      </c>
      <c r="W22" s="72">
        <f t="shared" si="11"/>
        <v>0</v>
      </c>
      <c r="X22" s="73"/>
      <c r="Y22" s="72">
        <f t="shared" si="12"/>
        <v>0</v>
      </c>
      <c r="Z22" s="73">
        <v>0</v>
      </c>
      <c r="AA22" s="72">
        <f t="shared" si="13"/>
        <v>0</v>
      </c>
      <c r="AB22" s="73"/>
      <c r="AC22" s="72">
        <f t="shared" si="14"/>
        <v>0</v>
      </c>
      <c r="AD22" s="73">
        <v>0</v>
      </c>
      <c r="AE22" s="72">
        <f t="shared" si="15"/>
        <v>0</v>
      </c>
      <c r="AF22" s="75"/>
      <c r="AG22" s="72">
        <f t="shared" si="16"/>
        <v>0</v>
      </c>
      <c r="AH22" s="73">
        <v>12</v>
      </c>
      <c r="AI22" s="72">
        <f t="shared" si="17"/>
        <v>380752.68</v>
      </c>
      <c r="AJ22" s="73">
        <v>10</v>
      </c>
      <c r="AK22" s="73">
        <f t="shared" si="18"/>
        <v>317293.90000000002</v>
      </c>
      <c r="AL22" s="73"/>
      <c r="AM22" s="72">
        <f t="shared" si="19"/>
        <v>0</v>
      </c>
      <c r="AN22" s="93">
        <v>0</v>
      </c>
      <c r="AO22" s="72">
        <f t="shared" si="20"/>
        <v>0</v>
      </c>
      <c r="AP22" s="73">
        <v>2</v>
      </c>
      <c r="AQ22" s="79">
        <f t="shared" si="21"/>
        <v>76150.536000000007</v>
      </c>
      <c r="AR22" s="73"/>
      <c r="AS22" s="72">
        <f t="shared" si="22"/>
        <v>0</v>
      </c>
      <c r="AT22" s="73"/>
      <c r="AU22" s="73">
        <f t="shared" si="23"/>
        <v>0</v>
      </c>
      <c r="AV22" s="73"/>
      <c r="AW22" s="72">
        <f t="shared" si="24"/>
        <v>0</v>
      </c>
      <c r="AX22" s="73"/>
      <c r="AY22" s="72">
        <f t="shared" si="25"/>
        <v>0</v>
      </c>
      <c r="AZ22" s="73">
        <v>0</v>
      </c>
      <c r="BA22" s="72">
        <f t="shared" si="26"/>
        <v>0</v>
      </c>
      <c r="BB22" s="73">
        <v>0</v>
      </c>
      <c r="BC22" s="72">
        <f t="shared" si="27"/>
        <v>0</v>
      </c>
      <c r="BD22" s="73">
        <v>1</v>
      </c>
      <c r="BE22" s="72">
        <f t="shared" si="28"/>
        <v>36921.472000000002</v>
      </c>
      <c r="BF22" s="73"/>
      <c r="BG22" s="72">
        <f t="shared" si="29"/>
        <v>0</v>
      </c>
      <c r="BH22" s="73">
        <v>0</v>
      </c>
      <c r="BI22" s="72">
        <f t="shared" si="30"/>
        <v>0</v>
      </c>
      <c r="BJ22" s="93">
        <v>240</v>
      </c>
      <c r="BK22" s="72">
        <f t="shared" si="31"/>
        <v>7476598.0799999991</v>
      </c>
      <c r="BL22" s="97">
        <v>7</v>
      </c>
      <c r="BM22" s="72">
        <f t="shared" si="32"/>
        <v>242297.16</v>
      </c>
      <c r="BN22" s="73"/>
      <c r="BO22" s="72">
        <f t="shared" si="33"/>
        <v>0</v>
      </c>
      <c r="BP22" s="73">
        <v>30</v>
      </c>
      <c r="BQ22" s="72">
        <f t="shared" si="34"/>
        <v>1329172.9919999999</v>
      </c>
      <c r="BR22" s="73">
        <v>4</v>
      </c>
      <c r="BS22" s="79">
        <f t="shared" si="35"/>
        <v>152301.07200000001</v>
      </c>
      <c r="BT22" s="94">
        <v>0</v>
      </c>
      <c r="BU22" s="72">
        <f t="shared" si="36"/>
        <v>0</v>
      </c>
      <c r="BV22" s="73">
        <v>0</v>
      </c>
      <c r="BW22" s="72">
        <f t="shared" si="37"/>
        <v>0</v>
      </c>
      <c r="BX22" s="73"/>
      <c r="BY22" s="72">
        <f t="shared" si="38"/>
        <v>0</v>
      </c>
      <c r="BZ22" s="73">
        <v>12</v>
      </c>
      <c r="CA22" s="72">
        <f t="shared" si="39"/>
        <v>415366.56</v>
      </c>
      <c r="CB22" s="95"/>
      <c r="CC22" s="73">
        <f t="shared" si="40"/>
        <v>0</v>
      </c>
      <c r="CD22" s="73"/>
      <c r="CE22" s="72">
        <f t="shared" si="41"/>
        <v>0</v>
      </c>
      <c r="CF22" s="73"/>
      <c r="CG22" s="72">
        <f t="shared" si="42"/>
        <v>0</v>
      </c>
      <c r="CH22" s="73"/>
      <c r="CI22" s="72">
        <f t="shared" si="43"/>
        <v>0</v>
      </c>
      <c r="CJ22" s="73"/>
      <c r="CK22" s="72">
        <f t="shared" si="44"/>
        <v>0</v>
      </c>
      <c r="CL22" s="73">
        <v>2</v>
      </c>
      <c r="CM22" s="72">
        <f t="shared" si="45"/>
        <v>57689.799999999996</v>
      </c>
      <c r="CN22" s="73"/>
      <c r="CO22" s="72">
        <f t="shared" si="46"/>
        <v>0</v>
      </c>
      <c r="CP22" s="73">
        <v>4</v>
      </c>
      <c r="CQ22" s="72">
        <f t="shared" si="47"/>
        <v>153685.62719999999</v>
      </c>
      <c r="CR22" s="73">
        <v>5</v>
      </c>
      <c r="CS22" s="72">
        <f t="shared" si="48"/>
        <v>207683.28</v>
      </c>
      <c r="CT22" s="73">
        <v>0</v>
      </c>
      <c r="CU22" s="72">
        <f t="shared" si="49"/>
        <v>0</v>
      </c>
      <c r="CV22" s="93">
        <v>0</v>
      </c>
      <c r="CW22" s="72">
        <f t="shared" si="50"/>
        <v>0</v>
      </c>
      <c r="CX22" s="73">
        <v>0</v>
      </c>
      <c r="CY22" s="79">
        <f t="shared" si="51"/>
        <v>0</v>
      </c>
      <c r="CZ22" s="73">
        <v>5</v>
      </c>
      <c r="DA22" s="72">
        <f t="shared" si="52"/>
        <v>173069.4</v>
      </c>
      <c r="DB22" s="95"/>
      <c r="DC22" s="72">
        <f t="shared" si="53"/>
        <v>0</v>
      </c>
      <c r="DD22" s="73">
        <v>6</v>
      </c>
      <c r="DE22" s="72">
        <f t="shared" si="54"/>
        <v>249219.93599999999</v>
      </c>
      <c r="DF22" s="73"/>
      <c r="DG22" s="72">
        <f t="shared" si="55"/>
        <v>0</v>
      </c>
      <c r="DH22" s="73">
        <v>10</v>
      </c>
      <c r="DI22" s="84">
        <f t="shared" si="56"/>
        <v>587756.04449999996</v>
      </c>
      <c r="DJ22" s="85">
        <f t="shared" si="57"/>
        <v>370</v>
      </c>
      <c r="DK22" s="84">
        <f t="shared" si="57"/>
        <v>12490546.339700004</v>
      </c>
    </row>
    <row r="23" spans="1:115" ht="30" customHeight="1" x14ac:dyDescent="0.25">
      <c r="A23" s="89"/>
      <c r="B23" s="90">
        <v>10</v>
      </c>
      <c r="C23" s="283" t="s">
        <v>548</v>
      </c>
      <c r="D23" s="65" t="s">
        <v>146</v>
      </c>
      <c r="E23" s="54">
        <v>23150</v>
      </c>
      <c r="F23" s="91">
        <v>0.46</v>
      </c>
      <c r="G23" s="67">
        <v>1</v>
      </c>
      <c r="H23" s="69">
        <v>1.4</v>
      </c>
      <c r="I23" s="69">
        <v>1.68</v>
      </c>
      <c r="J23" s="69">
        <v>2.23</v>
      </c>
      <c r="K23" s="70">
        <v>2.57</v>
      </c>
      <c r="L23" s="73">
        <f>140-40</f>
        <v>100</v>
      </c>
      <c r="M23" s="72">
        <f t="shared" si="6"/>
        <v>1639946.0000000002</v>
      </c>
      <c r="N23" s="73"/>
      <c r="O23" s="73">
        <f t="shared" si="7"/>
        <v>0</v>
      </c>
      <c r="P23" s="73"/>
      <c r="Q23" s="72">
        <f t="shared" si="8"/>
        <v>0</v>
      </c>
      <c r="R23" s="73">
        <v>263</v>
      </c>
      <c r="S23" s="72">
        <f t="shared" si="9"/>
        <v>4705154.1599999992</v>
      </c>
      <c r="T23" s="73">
        <v>0</v>
      </c>
      <c r="U23" s="72">
        <f t="shared" si="10"/>
        <v>0</v>
      </c>
      <c r="V23" s="73">
        <v>0</v>
      </c>
      <c r="W23" s="72">
        <f t="shared" si="11"/>
        <v>0</v>
      </c>
      <c r="X23" s="73"/>
      <c r="Y23" s="72">
        <f t="shared" si="12"/>
        <v>0</v>
      </c>
      <c r="Z23" s="73">
        <v>0</v>
      </c>
      <c r="AA23" s="72">
        <f t="shared" si="13"/>
        <v>0</v>
      </c>
      <c r="AB23" s="73">
        <v>2</v>
      </c>
      <c r="AC23" s="72">
        <f t="shared" si="14"/>
        <v>32798.92</v>
      </c>
      <c r="AD23" s="73">
        <v>0</v>
      </c>
      <c r="AE23" s="72">
        <f t="shared" si="15"/>
        <v>0</v>
      </c>
      <c r="AF23" s="75"/>
      <c r="AG23" s="72">
        <f t="shared" si="16"/>
        <v>0</v>
      </c>
      <c r="AH23" s="73">
        <v>145</v>
      </c>
      <c r="AI23" s="72">
        <f t="shared" si="17"/>
        <v>2377921.7000000002</v>
      </c>
      <c r="AJ23" s="73">
        <v>146</v>
      </c>
      <c r="AK23" s="73">
        <f t="shared" si="18"/>
        <v>2394321.16</v>
      </c>
      <c r="AL23" s="73"/>
      <c r="AM23" s="72">
        <f t="shared" si="19"/>
        <v>0</v>
      </c>
      <c r="AN23" s="93">
        <v>0</v>
      </c>
      <c r="AO23" s="72">
        <f t="shared" si="20"/>
        <v>0</v>
      </c>
      <c r="AP23" s="73"/>
      <c r="AQ23" s="79">
        <f t="shared" si="21"/>
        <v>0</v>
      </c>
      <c r="AR23" s="73"/>
      <c r="AS23" s="72">
        <f t="shared" si="22"/>
        <v>0</v>
      </c>
      <c r="AT23" s="73"/>
      <c r="AU23" s="73">
        <f t="shared" si="23"/>
        <v>0</v>
      </c>
      <c r="AV23" s="73"/>
      <c r="AW23" s="72">
        <f t="shared" si="24"/>
        <v>0</v>
      </c>
      <c r="AX23" s="73"/>
      <c r="AY23" s="72">
        <f t="shared" si="25"/>
        <v>0</v>
      </c>
      <c r="AZ23" s="73">
        <v>0</v>
      </c>
      <c r="BA23" s="72">
        <f t="shared" si="26"/>
        <v>0</v>
      </c>
      <c r="BB23" s="73">
        <v>0</v>
      </c>
      <c r="BC23" s="72">
        <f t="shared" si="27"/>
        <v>0</v>
      </c>
      <c r="BD23" s="73">
        <v>30</v>
      </c>
      <c r="BE23" s="72">
        <f t="shared" si="28"/>
        <v>572490.23999999999</v>
      </c>
      <c r="BF23" s="73"/>
      <c r="BG23" s="72">
        <f t="shared" si="29"/>
        <v>0</v>
      </c>
      <c r="BH23" s="73"/>
      <c r="BI23" s="72">
        <f t="shared" si="30"/>
        <v>0</v>
      </c>
      <c r="BJ23" s="93">
        <v>585</v>
      </c>
      <c r="BK23" s="72">
        <f t="shared" si="31"/>
        <v>9419253.4800000004</v>
      </c>
      <c r="BL23" s="97">
        <v>55</v>
      </c>
      <c r="BM23" s="72">
        <f t="shared" si="32"/>
        <v>983967.6</v>
      </c>
      <c r="BN23" s="73">
        <v>4</v>
      </c>
      <c r="BO23" s="72">
        <f t="shared" si="33"/>
        <v>64405.152000000002</v>
      </c>
      <c r="BP23" s="73">
        <v>118</v>
      </c>
      <c r="BQ23" s="72">
        <f t="shared" si="34"/>
        <v>2702153.9327999996</v>
      </c>
      <c r="BR23" s="73">
        <v>58</v>
      </c>
      <c r="BS23" s="79">
        <f t="shared" si="35"/>
        <v>1141402.416</v>
      </c>
      <c r="BT23" s="94">
        <v>0</v>
      </c>
      <c r="BU23" s="72">
        <f t="shared" si="36"/>
        <v>0</v>
      </c>
      <c r="BV23" s="73">
        <v>0</v>
      </c>
      <c r="BW23" s="72">
        <f t="shared" si="37"/>
        <v>0</v>
      </c>
      <c r="BX23" s="73"/>
      <c r="BY23" s="72">
        <f t="shared" si="38"/>
        <v>0</v>
      </c>
      <c r="BZ23" s="73">
        <v>50</v>
      </c>
      <c r="CA23" s="72">
        <f t="shared" si="39"/>
        <v>894516</v>
      </c>
      <c r="CB23" s="95"/>
      <c r="CC23" s="73">
        <f t="shared" si="40"/>
        <v>0</v>
      </c>
      <c r="CD23" s="73"/>
      <c r="CE23" s="72">
        <f t="shared" si="41"/>
        <v>0</v>
      </c>
      <c r="CF23" s="73"/>
      <c r="CG23" s="72">
        <f t="shared" si="42"/>
        <v>0</v>
      </c>
      <c r="CH23" s="73">
        <v>15</v>
      </c>
      <c r="CI23" s="72">
        <f t="shared" si="43"/>
        <v>156540.29999999999</v>
      </c>
      <c r="CJ23" s="73"/>
      <c r="CK23" s="72">
        <f t="shared" si="44"/>
        <v>0</v>
      </c>
      <c r="CL23" s="73">
        <v>57</v>
      </c>
      <c r="CM23" s="72">
        <f t="shared" si="45"/>
        <v>849790.2</v>
      </c>
      <c r="CN23" s="73">
        <v>10</v>
      </c>
      <c r="CO23" s="72">
        <f t="shared" si="46"/>
        <v>165485.46000000002</v>
      </c>
      <c r="CP23" s="73">
        <v>102</v>
      </c>
      <c r="CQ23" s="72">
        <f t="shared" si="47"/>
        <v>2025542.0304</v>
      </c>
      <c r="CR23" s="73">
        <v>70</v>
      </c>
      <c r="CS23" s="72">
        <f t="shared" si="48"/>
        <v>1502786.88</v>
      </c>
      <c r="CT23" s="73">
        <v>0</v>
      </c>
      <c r="CU23" s="72">
        <f t="shared" si="49"/>
        <v>0</v>
      </c>
      <c r="CV23" s="93">
        <v>0</v>
      </c>
      <c r="CW23" s="72">
        <f t="shared" si="50"/>
        <v>0</v>
      </c>
      <c r="CX23" s="73">
        <v>0</v>
      </c>
      <c r="CY23" s="79">
        <f t="shared" si="51"/>
        <v>0</v>
      </c>
      <c r="CZ23" s="73">
        <v>10</v>
      </c>
      <c r="DA23" s="72">
        <f t="shared" si="52"/>
        <v>178903.19999999998</v>
      </c>
      <c r="DB23" s="95">
        <v>4</v>
      </c>
      <c r="DC23" s="72">
        <f t="shared" si="53"/>
        <v>71561.279999999999</v>
      </c>
      <c r="DD23" s="73">
        <v>13</v>
      </c>
      <c r="DE23" s="72">
        <f t="shared" si="54"/>
        <v>279088.99199999997</v>
      </c>
      <c r="DF23" s="73">
        <v>6</v>
      </c>
      <c r="DG23" s="72">
        <f t="shared" si="55"/>
        <v>170980.34399999998</v>
      </c>
      <c r="DH23" s="73">
        <v>30</v>
      </c>
      <c r="DI23" s="84">
        <f t="shared" si="56"/>
        <v>911352.06900000002</v>
      </c>
      <c r="DJ23" s="85">
        <f t="shared" si="57"/>
        <v>1873</v>
      </c>
      <c r="DK23" s="84">
        <f t="shared" si="57"/>
        <v>33240361.516199999</v>
      </c>
    </row>
    <row r="24" spans="1:115" ht="30" customHeight="1" x14ac:dyDescent="0.25">
      <c r="A24" s="89"/>
      <c r="B24" s="90">
        <v>11</v>
      </c>
      <c r="C24" s="283" t="s">
        <v>549</v>
      </c>
      <c r="D24" s="65" t="s">
        <v>147</v>
      </c>
      <c r="E24" s="54">
        <v>23150</v>
      </c>
      <c r="F24" s="69">
        <v>0.39</v>
      </c>
      <c r="G24" s="67">
        <v>1</v>
      </c>
      <c r="H24" s="69">
        <v>1.4</v>
      </c>
      <c r="I24" s="69">
        <v>1.68</v>
      </c>
      <c r="J24" s="69">
        <v>2.23</v>
      </c>
      <c r="K24" s="70">
        <v>2.57</v>
      </c>
      <c r="L24" s="73">
        <f>294-100</f>
        <v>194</v>
      </c>
      <c r="M24" s="72">
        <f t="shared" si="6"/>
        <v>2697354.6599999997</v>
      </c>
      <c r="N24" s="73"/>
      <c r="O24" s="73">
        <f t="shared" si="7"/>
        <v>0</v>
      </c>
      <c r="P24" s="73"/>
      <c r="Q24" s="72">
        <f t="shared" si="8"/>
        <v>0</v>
      </c>
      <c r="R24" s="73">
        <v>64</v>
      </c>
      <c r="S24" s="72">
        <f t="shared" si="9"/>
        <v>970744.31999999995</v>
      </c>
      <c r="T24" s="73">
        <v>0</v>
      </c>
      <c r="U24" s="72">
        <f t="shared" si="10"/>
        <v>0</v>
      </c>
      <c r="V24" s="73">
        <v>0</v>
      </c>
      <c r="W24" s="72">
        <f t="shared" si="11"/>
        <v>0</v>
      </c>
      <c r="X24" s="73"/>
      <c r="Y24" s="72">
        <f t="shared" si="12"/>
        <v>0</v>
      </c>
      <c r="Z24" s="73">
        <v>0</v>
      </c>
      <c r="AA24" s="72">
        <f t="shared" si="13"/>
        <v>0</v>
      </c>
      <c r="AB24" s="73">
        <v>1</v>
      </c>
      <c r="AC24" s="72">
        <f t="shared" si="14"/>
        <v>13903.890000000001</v>
      </c>
      <c r="AD24" s="73">
        <v>0</v>
      </c>
      <c r="AE24" s="72">
        <f t="shared" si="15"/>
        <v>0</v>
      </c>
      <c r="AF24" s="75"/>
      <c r="AG24" s="72">
        <f t="shared" si="16"/>
        <v>0</v>
      </c>
      <c r="AH24" s="73">
        <v>566</v>
      </c>
      <c r="AI24" s="72">
        <f t="shared" si="17"/>
        <v>7869601.7400000002</v>
      </c>
      <c r="AJ24" s="73">
        <v>177</v>
      </c>
      <c r="AK24" s="73">
        <f t="shared" si="18"/>
        <v>2460988.5299999998</v>
      </c>
      <c r="AL24" s="73"/>
      <c r="AM24" s="72">
        <f t="shared" si="19"/>
        <v>0</v>
      </c>
      <c r="AN24" s="93"/>
      <c r="AO24" s="72">
        <f t="shared" si="20"/>
        <v>0</v>
      </c>
      <c r="AP24" s="73"/>
      <c r="AQ24" s="79">
        <f t="shared" si="21"/>
        <v>0</v>
      </c>
      <c r="AR24" s="73"/>
      <c r="AS24" s="72">
        <f t="shared" si="22"/>
        <v>0</v>
      </c>
      <c r="AT24" s="73"/>
      <c r="AU24" s="73">
        <f t="shared" si="23"/>
        <v>0</v>
      </c>
      <c r="AV24" s="73"/>
      <c r="AW24" s="72">
        <f t="shared" si="24"/>
        <v>0</v>
      </c>
      <c r="AX24" s="73"/>
      <c r="AY24" s="72">
        <f t="shared" si="25"/>
        <v>0</v>
      </c>
      <c r="AZ24" s="73">
        <v>0</v>
      </c>
      <c r="BA24" s="72">
        <f t="shared" si="26"/>
        <v>0</v>
      </c>
      <c r="BB24" s="73"/>
      <c r="BC24" s="72">
        <f t="shared" si="27"/>
        <v>0</v>
      </c>
      <c r="BD24" s="73">
        <v>45</v>
      </c>
      <c r="BE24" s="72">
        <f t="shared" si="28"/>
        <v>728058.24</v>
      </c>
      <c r="BF24" s="73"/>
      <c r="BG24" s="72">
        <f t="shared" si="29"/>
        <v>0</v>
      </c>
      <c r="BH24" s="73">
        <v>0</v>
      </c>
      <c r="BI24" s="72">
        <f t="shared" si="30"/>
        <v>0</v>
      </c>
      <c r="BJ24" s="93">
        <v>370</v>
      </c>
      <c r="BK24" s="72">
        <f t="shared" si="31"/>
        <v>5050904.04</v>
      </c>
      <c r="BL24" s="73">
        <v>80</v>
      </c>
      <c r="BM24" s="72">
        <f t="shared" si="32"/>
        <v>1213430.3999999999</v>
      </c>
      <c r="BN24" s="73"/>
      <c r="BO24" s="72">
        <f t="shared" si="33"/>
        <v>0</v>
      </c>
      <c r="BP24" s="73"/>
      <c r="BQ24" s="72">
        <f t="shared" si="34"/>
        <v>0</v>
      </c>
      <c r="BR24" s="73">
        <v>268</v>
      </c>
      <c r="BS24" s="79">
        <f t="shared" si="35"/>
        <v>4471491.0240000002</v>
      </c>
      <c r="BT24" s="94">
        <v>0</v>
      </c>
      <c r="BU24" s="72">
        <f t="shared" si="36"/>
        <v>0</v>
      </c>
      <c r="BV24" s="73">
        <v>0</v>
      </c>
      <c r="BW24" s="72">
        <f t="shared" si="37"/>
        <v>0</v>
      </c>
      <c r="BX24" s="73"/>
      <c r="BY24" s="72">
        <f t="shared" si="38"/>
        <v>0</v>
      </c>
      <c r="BZ24" s="73">
        <v>69</v>
      </c>
      <c r="CA24" s="72">
        <f t="shared" si="39"/>
        <v>1046583.72</v>
      </c>
      <c r="CB24" s="95"/>
      <c r="CC24" s="73">
        <f t="shared" si="40"/>
        <v>0</v>
      </c>
      <c r="CD24" s="73">
        <v>0</v>
      </c>
      <c r="CE24" s="72">
        <f t="shared" si="41"/>
        <v>0</v>
      </c>
      <c r="CF24" s="73"/>
      <c r="CG24" s="72">
        <f t="shared" si="42"/>
        <v>0</v>
      </c>
      <c r="CH24" s="73">
        <v>28</v>
      </c>
      <c r="CI24" s="72">
        <f t="shared" si="43"/>
        <v>247742.03999999995</v>
      </c>
      <c r="CJ24" s="73"/>
      <c r="CK24" s="72">
        <f t="shared" si="44"/>
        <v>0</v>
      </c>
      <c r="CL24" s="73">
        <v>168</v>
      </c>
      <c r="CM24" s="72">
        <f t="shared" si="45"/>
        <v>2123503.1999999997</v>
      </c>
      <c r="CN24" s="73">
        <v>50</v>
      </c>
      <c r="CO24" s="72">
        <f t="shared" si="46"/>
        <v>701514.45000000007</v>
      </c>
      <c r="CP24" s="73">
        <v>122</v>
      </c>
      <c r="CQ24" s="72">
        <f t="shared" si="47"/>
        <v>2054034.3096</v>
      </c>
      <c r="CR24" s="73"/>
      <c r="CS24" s="72">
        <f t="shared" si="48"/>
        <v>0</v>
      </c>
      <c r="CT24" s="73">
        <v>0</v>
      </c>
      <c r="CU24" s="72">
        <f t="shared" si="49"/>
        <v>0</v>
      </c>
      <c r="CV24" s="93">
        <v>0</v>
      </c>
      <c r="CW24" s="72">
        <f t="shared" si="50"/>
        <v>0</v>
      </c>
      <c r="CX24" s="73">
        <v>0</v>
      </c>
      <c r="CY24" s="79">
        <f t="shared" si="51"/>
        <v>0</v>
      </c>
      <c r="CZ24" s="73">
        <v>5</v>
      </c>
      <c r="DA24" s="72">
        <f t="shared" si="52"/>
        <v>75839.399999999994</v>
      </c>
      <c r="DB24" s="95">
        <v>3</v>
      </c>
      <c r="DC24" s="72">
        <f t="shared" si="53"/>
        <v>45503.64</v>
      </c>
      <c r="DD24" s="73">
        <v>82</v>
      </c>
      <c r="DE24" s="72">
        <f t="shared" si="54"/>
        <v>1492519.3919999998</v>
      </c>
      <c r="DF24" s="73"/>
      <c r="DG24" s="72">
        <f t="shared" si="55"/>
        <v>0</v>
      </c>
      <c r="DH24" s="73">
        <v>8</v>
      </c>
      <c r="DI24" s="84">
        <f t="shared" si="56"/>
        <v>206044.8156</v>
      </c>
      <c r="DJ24" s="85">
        <f t="shared" si="57"/>
        <v>2300</v>
      </c>
      <c r="DK24" s="84">
        <f t="shared" si="57"/>
        <v>33469761.811199993</v>
      </c>
    </row>
    <row r="25" spans="1:115" ht="30" customHeight="1" x14ac:dyDescent="0.25">
      <c r="A25" s="89"/>
      <c r="B25" s="90">
        <v>12</v>
      </c>
      <c r="C25" s="283" t="s">
        <v>550</v>
      </c>
      <c r="D25" s="65" t="s">
        <v>148</v>
      </c>
      <c r="E25" s="54">
        <v>23150</v>
      </c>
      <c r="F25" s="69">
        <v>0.57999999999999996</v>
      </c>
      <c r="G25" s="67">
        <v>1</v>
      </c>
      <c r="H25" s="69">
        <v>1.4</v>
      </c>
      <c r="I25" s="69">
        <v>1.68</v>
      </c>
      <c r="J25" s="69">
        <v>2.23</v>
      </c>
      <c r="K25" s="70">
        <v>2.57</v>
      </c>
      <c r="L25" s="73">
        <f>253-30</f>
        <v>223</v>
      </c>
      <c r="M25" s="72">
        <f t="shared" si="6"/>
        <v>4611100.34</v>
      </c>
      <c r="N25" s="73"/>
      <c r="O25" s="73">
        <f t="shared" si="7"/>
        <v>0</v>
      </c>
      <c r="P25" s="73"/>
      <c r="Q25" s="72">
        <f t="shared" si="8"/>
        <v>0</v>
      </c>
      <c r="R25" s="73">
        <v>275</v>
      </c>
      <c r="S25" s="72">
        <f t="shared" si="9"/>
        <v>6203273.9999999991</v>
      </c>
      <c r="T25" s="73"/>
      <c r="U25" s="72">
        <f t="shared" si="10"/>
        <v>0</v>
      </c>
      <c r="V25" s="73">
        <v>0</v>
      </c>
      <c r="W25" s="72">
        <f t="shared" si="11"/>
        <v>0</v>
      </c>
      <c r="X25" s="73"/>
      <c r="Y25" s="72">
        <f t="shared" si="12"/>
        <v>0</v>
      </c>
      <c r="Z25" s="73">
        <v>0</v>
      </c>
      <c r="AA25" s="72">
        <f t="shared" si="13"/>
        <v>0</v>
      </c>
      <c r="AB25" s="73">
        <v>15</v>
      </c>
      <c r="AC25" s="72">
        <f t="shared" si="14"/>
        <v>310163.7</v>
      </c>
      <c r="AD25" s="73">
        <v>0</v>
      </c>
      <c r="AE25" s="72">
        <f t="shared" si="15"/>
        <v>0</v>
      </c>
      <c r="AF25" s="75"/>
      <c r="AG25" s="72">
        <f t="shared" si="16"/>
        <v>0</v>
      </c>
      <c r="AH25" s="73">
        <v>380</v>
      </c>
      <c r="AI25" s="72">
        <f t="shared" si="17"/>
        <v>7857480.4000000004</v>
      </c>
      <c r="AJ25" s="73">
        <v>200</v>
      </c>
      <c r="AK25" s="73">
        <f t="shared" si="18"/>
        <v>4135516</v>
      </c>
      <c r="AL25" s="73"/>
      <c r="AM25" s="72">
        <f t="shared" si="19"/>
        <v>0</v>
      </c>
      <c r="AN25" s="92">
        <v>0</v>
      </c>
      <c r="AO25" s="72">
        <f t="shared" si="20"/>
        <v>0</v>
      </c>
      <c r="AP25" s="73">
        <v>89</v>
      </c>
      <c r="AQ25" s="79">
        <f t="shared" si="21"/>
        <v>2208365.5440000002</v>
      </c>
      <c r="AR25" s="73"/>
      <c r="AS25" s="72">
        <f t="shared" si="22"/>
        <v>0</v>
      </c>
      <c r="AT25" s="73"/>
      <c r="AU25" s="73">
        <f t="shared" si="23"/>
        <v>0</v>
      </c>
      <c r="AV25" s="73"/>
      <c r="AW25" s="72">
        <f t="shared" si="24"/>
        <v>0</v>
      </c>
      <c r="AX25" s="73"/>
      <c r="AY25" s="72">
        <f t="shared" si="25"/>
        <v>0</v>
      </c>
      <c r="AZ25" s="73"/>
      <c r="BA25" s="72">
        <f t="shared" si="26"/>
        <v>0</v>
      </c>
      <c r="BB25" s="73"/>
      <c r="BC25" s="72">
        <f t="shared" si="27"/>
        <v>0</v>
      </c>
      <c r="BD25" s="73">
        <v>75</v>
      </c>
      <c r="BE25" s="72">
        <f t="shared" si="28"/>
        <v>1804588.7999999998</v>
      </c>
      <c r="BF25" s="73"/>
      <c r="BG25" s="72">
        <f t="shared" si="29"/>
        <v>0</v>
      </c>
      <c r="BH25" s="73">
        <v>0</v>
      </c>
      <c r="BI25" s="72">
        <f t="shared" si="30"/>
        <v>0</v>
      </c>
      <c r="BJ25" s="93">
        <v>540</v>
      </c>
      <c r="BK25" s="72">
        <f t="shared" si="31"/>
        <v>10962876.959999999</v>
      </c>
      <c r="BL25" s="73">
        <v>30</v>
      </c>
      <c r="BM25" s="72">
        <f t="shared" si="32"/>
        <v>676720.79999999993</v>
      </c>
      <c r="BN25" s="73">
        <v>0</v>
      </c>
      <c r="BO25" s="72">
        <f t="shared" si="33"/>
        <v>0</v>
      </c>
      <c r="BP25" s="73">
        <v>5</v>
      </c>
      <c r="BQ25" s="72">
        <f t="shared" si="34"/>
        <v>144367.10400000002</v>
      </c>
      <c r="BR25" s="73"/>
      <c r="BS25" s="79">
        <f t="shared" si="35"/>
        <v>0</v>
      </c>
      <c r="BT25" s="94">
        <v>0</v>
      </c>
      <c r="BU25" s="72">
        <f t="shared" si="36"/>
        <v>0</v>
      </c>
      <c r="BV25" s="73">
        <v>0</v>
      </c>
      <c r="BW25" s="72">
        <f t="shared" si="37"/>
        <v>0</v>
      </c>
      <c r="BX25" s="73">
        <v>85</v>
      </c>
      <c r="BY25" s="72">
        <f t="shared" si="38"/>
        <v>1597813</v>
      </c>
      <c r="BZ25" s="73"/>
      <c r="CA25" s="72">
        <f t="shared" si="39"/>
        <v>0</v>
      </c>
      <c r="CB25" s="95"/>
      <c r="CC25" s="73">
        <f t="shared" si="40"/>
        <v>0</v>
      </c>
      <c r="CD25" s="73">
        <v>0</v>
      </c>
      <c r="CE25" s="72">
        <f t="shared" si="41"/>
        <v>0</v>
      </c>
      <c r="CF25" s="73"/>
      <c r="CG25" s="72">
        <f t="shared" si="42"/>
        <v>0</v>
      </c>
      <c r="CH25" s="73"/>
      <c r="CI25" s="72">
        <f t="shared" si="43"/>
        <v>0</v>
      </c>
      <c r="CJ25" s="73"/>
      <c r="CK25" s="72">
        <f t="shared" si="44"/>
        <v>0</v>
      </c>
      <c r="CL25" s="73"/>
      <c r="CM25" s="72">
        <f t="shared" si="45"/>
        <v>0</v>
      </c>
      <c r="CN25" s="73"/>
      <c r="CO25" s="72">
        <f t="shared" si="46"/>
        <v>0</v>
      </c>
      <c r="CP25" s="73">
        <v>6</v>
      </c>
      <c r="CQ25" s="72">
        <f t="shared" si="47"/>
        <v>150232.01760000002</v>
      </c>
      <c r="CR25" s="73">
        <v>2</v>
      </c>
      <c r="CS25" s="72">
        <f t="shared" si="48"/>
        <v>54137.66399999999</v>
      </c>
      <c r="CT25" s="73">
        <v>0</v>
      </c>
      <c r="CU25" s="72">
        <f t="shared" si="49"/>
        <v>0</v>
      </c>
      <c r="CV25" s="93">
        <v>0</v>
      </c>
      <c r="CW25" s="72">
        <f t="shared" si="50"/>
        <v>0</v>
      </c>
      <c r="CX25" s="73">
        <v>0</v>
      </c>
      <c r="CY25" s="79">
        <f t="shared" si="51"/>
        <v>0</v>
      </c>
      <c r="CZ25" s="73">
        <v>10</v>
      </c>
      <c r="DA25" s="72">
        <f t="shared" si="52"/>
        <v>225573.6</v>
      </c>
      <c r="DB25" s="95"/>
      <c r="DC25" s="72">
        <f t="shared" si="53"/>
        <v>0</v>
      </c>
      <c r="DD25" s="73">
        <v>5</v>
      </c>
      <c r="DE25" s="72">
        <f t="shared" si="54"/>
        <v>135344.16</v>
      </c>
      <c r="DF25" s="73"/>
      <c r="DG25" s="72">
        <f t="shared" si="55"/>
        <v>0</v>
      </c>
      <c r="DH25" s="73"/>
      <c r="DI25" s="84">
        <f t="shared" si="56"/>
        <v>0</v>
      </c>
      <c r="DJ25" s="85">
        <f t="shared" si="57"/>
        <v>1940</v>
      </c>
      <c r="DK25" s="84">
        <f t="shared" si="57"/>
        <v>41077554.089599989</v>
      </c>
    </row>
    <row r="26" spans="1:115" ht="30" customHeight="1" x14ac:dyDescent="0.25">
      <c r="A26" s="89"/>
      <c r="B26" s="90">
        <v>13</v>
      </c>
      <c r="C26" s="283" t="s">
        <v>551</v>
      </c>
      <c r="D26" s="65" t="s">
        <v>149</v>
      </c>
      <c r="E26" s="54">
        <v>23150</v>
      </c>
      <c r="F26" s="69">
        <v>1.17</v>
      </c>
      <c r="G26" s="67">
        <v>1</v>
      </c>
      <c r="H26" s="69">
        <v>1.4</v>
      </c>
      <c r="I26" s="69">
        <v>1.68</v>
      </c>
      <c r="J26" s="69">
        <v>2.23</v>
      </c>
      <c r="K26" s="70">
        <v>2.57</v>
      </c>
      <c r="L26" s="73">
        <f>453-53</f>
        <v>400</v>
      </c>
      <c r="M26" s="72">
        <f t="shared" si="6"/>
        <v>16684668</v>
      </c>
      <c r="N26" s="73"/>
      <c r="O26" s="73">
        <f t="shared" si="7"/>
        <v>0</v>
      </c>
      <c r="P26" s="73"/>
      <c r="Q26" s="72">
        <f t="shared" si="8"/>
        <v>0</v>
      </c>
      <c r="R26" s="73">
        <v>400</v>
      </c>
      <c r="S26" s="72">
        <f t="shared" si="9"/>
        <v>18201455.999999996</v>
      </c>
      <c r="T26" s="73">
        <v>25</v>
      </c>
      <c r="U26" s="72">
        <f t="shared" si="10"/>
        <v>1042791.75</v>
      </c>
      <c r="V26" s="73">
        <v>0</v>
      </c>
      <c r="W26" s="72">
        <f t="shared" si="11"/>
        <v>0</v>
      </c>
      <c r="X26" s="73"/>
      <c r="Y26" s="72">
        <f t="shared" si="12"/>
        <v>0</v>
      </c>
      <c r="Z26" s="73">
        <v>0</v>
      </c>
      <c r="AA26" s="72">
        <f t="shared" si="13"/>
        <v>0</v>
      </c>
      <c r="AB26" s="73">
        <v>42</v>
      </c>
      <c r="AC26" s="72">
        <f t="shared" si="14"/>
        <v>1751890.1400000001</v>
      </c>
      <c r="AD26" s="73">
        <v>0</v>
      </c>
      <c r="AE26" s="72">
        <f t="shared" si="15"/>
        <v>0</v>
      </c>
      <c r="AF26" s="75"/>
      <c r="AG26" s="72">
        <f t="shared" si="16"/>
        <v>0</v>
      </c>
      <c r="AH26" s="73">
        <v>430</v>
      </c>
      <c r="AI26" s="72">
        <f t="shared" si="17"/>
        <v>17936018.099999998</v>
      </c>
      <c r="AJ26" s="73">
        <f>287-87</f>
        <v>200</v>
      </c>
      <c r="AK26" s="73">
        <f t="shared" si="18"/>
        <v>8342334</v>
      </c>
      <c r="AL26" s="73">
        <v>5</v>
      </c>
      <c r="AM26" s="72">
        <f t="shared" si="19"/>
        <v>250270.02</v>
      </c>
      <c r="AN26" s="93">
        <v>5</v>
      </c>
      <c r="AO26" s="72">
        <f t="shared" si="20"/>
        <v>250270.02</v>
      </c>
      <c r="AP26" s="73">
        <v>38</v>
      </c>
      <c r="AQ26" s="79">
        <f t="shared" si="21"/>
        <v>1902052.152</v>
      </c>
      <c r="AR26" s="73"/>
      <c r="AS26" s="72">
        <f t="shared" si="22"/>
        <v>0</v>
      </c>
      <c r="AT26" s="73">
        <v>10</v>
      </c>
      <c r="AU26" s="73">
        <f t="shared" si="23"/>
        <v>341277.3</v>
      </c>
      <c r="AV26" s="73"/>
      <c r="AW26" s="72">
        <f t="shared" si="24"/>
        <v>0</v>
      </c>
      <c r="AX26" s="73"/>
      <c r="AY26" s="72">
        <f t="shared" si="25"/>
        <v>0</v>
      </c>
      <c r="AZ26" s="73"/>
      <c r="BA26" s="72">
        <f t="shared" si="26"/>
        <v>0</v>
      </c>
      <c r="BB26" s="73"/>
      <c r="BC26" s="72">
        <f t="shared" si="27"/>
        <v>0</v>
      </c>
      <c r="BD26" s="73">
        <v>35</v>
      </c>
      <c r="BE26" s="72">
        <f t="shared" si="28"/>
        <v>1698802.56</v>
      </c>
      <c r="BF26" s="73"/>
      <c r="BG26" s="72">
        <f t="shared" si="29"/>
        <v>0</v>
      </c>
      <c r="BH26" s="73">
        <v>0</v>
      </c>
      <c r="BI26" s="72">
        <f t="shared" si="30"/>
        <v>0</v>
      </c>
      <c r="BJ26" s="93">
        <v>669</v>
      </c>
      <c r="BK26" s="72">
        <f t="shared" si="31"/>
        <v>27397741.644000001</v>
      </c>
      <c r="BL26" s="73">
        <v>85</v>
      </c>
      <c r="BM26" s="72">
        <f t="shared" si="32"/>
        <v>3867809.4</v>
      </c>
      <c r="BN26" s="73">
        <v>0</v>
      </c>
      <c r="BO26" s="72">
        <f t="shared" si="33"/>
        <v>0</v>
      </c>
      <c r="BP26" s="73">
        <v>14</v>
      </c>
      <c r="BQ26" s="72">
        <f t="shared" si="34"/>
        <v>815425.22879999992</v>
      </c>
      <c r="BR26" s="73">
        <v>48</v>
      </c>
      <c r="BS26" s="79">
        <f t="shared" si="35"/>
        <v>2402592.1919999998</v>
      </c>
      <c r="BT26" s="94">
        <v>0</v>
      </c>
      <c r="BU26" s="72">
        <f t="shared" si="36"/>
        <v>0</v>
      </c>
      <c r="BV26" s="73">
        <v>0</v>
      </c>
      <c r="BW26" s="72">
        <f t="shared" si="37"/>
        <v>0</v>
      </c>
      <c r="BX26" s="73">
        <v>55</v>
      </c>
      <c r="BY26" s="72">
        <f t="shared" si="38"/>
        <v>2085583.4999999998</v>
      </c>
      <c r="BZ26" s="73">
        <v>10</v>
      </c>
      <c r="CA26" s="72">
        <f t="shared" si="39"/>
        <v>455036.39999999997</v>
      </c>
      <c r="CB26" s="95"/>
      <c r="CC26" s="73">
        <f t="shared" si="40"/>
        <v>0</v>
      </c>
      <c r="CD26" s="73">
        <v>0</v>
      </c>
      <c r="CE26" s="72">
        <f t="shared" si="41"/>
        <v>0</v>
      </c>
      <c r="CF26" s="73"/>
      <c r="CG26" s="72">
        <f t="shared" si="42"/>
        <v>0</v>
      </c>
      <c r="CH26" s="73"/>
      <c r="CI26" s="72">
        <f t="shared" si="43"/>
        <v>0</v>
      </c>
      <c r="CJ26" s="73"/>
      <c r="CK26" s="72">
        <f t="shared" si="44"/>
        <v>0</v>
      </c>
      <c r="CL26" s="73">
        <v>10</v>
      </c>
      <c r="CM26" s="72">
        <f t="shared" si="45"/>
        <v>379197</v>
      </c>
      <c r="CN26" s="73">
        <v>10</v>
      </c>
      <c r="CO26" s="72">
        <f t="shared" si="46"/>
        <v>420908.67000000004</v>
      </c>
      <c r="CP26" s="73">
        <v>57</v>
      </c>
      <c r="CQ26" s="72">
        <f t="shared" si="47"/>
        <v>2879015.3028000002</v>
      </c>
      <c r="CR26" s="73">
        <v>7</v>
      </c>
      <c r="CS26" s="72">
        <f t="shared" si="48"/>
        <v>382230.57599999994</v>
      </c>
      <c r="CT26" s="73">
        <v>0</v>
      </c>
      <c r="CU26" s="72">
        <f t="shared" si="49"/>
        <v>0</v>
      </c>
      <c r="CV26" s="93">
        <v>0</v>
      </c>
      <c r="CW26" s="72">
        <f t="shared" si="50"/>
        <v>0</v>
      </c>
      <c r="CX26" s="73">
        <v>0</v>
      </c>
      <c r="CY26" s="79">
        <f t="shared" si="51"/>
        <v>0</v>
      </c>
      <c r="CZ26" s="73"/>
      <c r="DA26" s="72">
        <f t="shared" si="52"/>
        <v>0</v>
      </c>
      <c r="DB26" s="95">
        <v>2</v>
      </c>
      <c r="DC26" s="72">
        <f t="shared" si="53"/>
        <v>91007.28</v>
      </c>
      <c r="DD26" s="73">
        <v>12</v>
      </c>
      <c r="DE26" s="72">
        <f t="shared" si="54"/>
        <v>655252.41599999985</v>
      </c>
      <c r="DF26" s="73"/>
      <c r="DG26" s="72">
        <f t="shared" si="55"/>
        <v>0</v>
      </c>
      <c r="DH26" s="73">
        <v>7</v>
      </c>
      <c r="DI26" s="84">
        <f t="shared" si="56"/>
        <v>540867.64095000003</v>
      </c>
      <c r="DJ26" s="85">
        <f t="shared" si="57"/>
        <v>2576</v>
      </c>
      <c r="DK26" s="84">
        <f t="shared" si="57"/>
        <v>110774497.29255</v>
      </c>
    </row>
    <row r="27" spans="1:115" ht="30" customHeight="1" x14ac:dyDescent="0.25">
      <c r="A27" s="89"/>
      <c r="B27" s="90">
        <v>14</v>
      </c>
      <c r="C27" s="283" t="s">
        <v>552</v>
      </c>
      <c r="D27" s="65" t="s">
        <v>150</v>
      </c>
      <c r="E27" s="54">
        <v>23150</v>
      </c>
      <c r="F27" s="69">
        <v>2.2000000000000002</v>
      </c>
      <c r="G27" s="67">
        <v>1</v>
      </c>
      <c r="H27" s="69">
        <v>1.4</v>
      </c>
      <c r="I27" s="69">
        <v>1.68</v>
      </c>
      <c r="J27" s="69">
        <v>2.23</v>
      </c>
      <c r="K27" s="70">
        <v>2.57</v>
      </c>
      <c r="L27" s="73">
        <v>82</v>
      </c>
      <c r="M27" s="72">
        <f t="shared" si="6"/>
        <v>6431440.4000000004</v>
      </c>
      <c r="N27" s="73"/>
      <c r="O27" s="73">
        <f t="shared" si="7"/>
        <v>0</v>
      </c>
      <c r="P27" s="73"/>
      <c r="Q27" s="72">
        <f t="shared" si="8"/>
        <v>0</v>
      </c>
      <c r="R27" s="73">
        <f>256-30</f>
        <v>226</v>
      </c>
      <c r="S27" s="72">
        <f t="shared" si="9"/>
        <v>19337102.399999999</v>
      </c>
      <c r="T27" s="73"/>
      <c r="U27" s="72">
        <f t="shared" si="10"/>
        <v>0</v>
      </c>
      <c r="V27" s="73">
        <v>0</v>
      </c>
      <c r="W27" s="72">
        <f t="shared" si="11"/>
        <v>0</v>
      </c>
      <c r="X27" s="73"/>
      <c r="Y27" s="72">
        <f t="shared" si="12"/>
        <v>0</v>
      </c>
      <c r="Z27" s="73">
        <v>0</v>
      </c>
      <c r="AA27" s="72">
        <f t="shared" si="13"/>
        <v>0</v>
      </c>
      <c r="AB27" s="73">
        <v>20</v>
      </c>
      <c r="AC27" s="72">
        <f t="shared" si="14"/>
        <v>1568644.0000000002</v>
      </c>
      <c r="AD27" s="73">
        <v>0</v>
      </c>
      <c r="AE27" s="72">
        <f t="shared" si="15"/>
        <v>0</v>
      </c>
      <c r="AF27" s="75"/>
      <c r="AG27" s="72">
        <f t="shared" si="16"/>
        <v>0</v>
      </c>
      <c r="AH27" s="73">
        <v>58</v>
      </c>
      <c r="AI27" s="72">
        <f t="shared" si="17"/>
        <v>4549067.6000000006</v>
      </c>
      <c r="AJ27" s="73">
        <f>129-29</f>
        <v>100</v>
      </c>
      <c r="AK27" s="73">
        <f t="shared" si="18"/>
        <v>7843220.0000000009</v>
      </c>
      <c r="AL27" s="73"/>
      <c r="AM27" s="72">
        <f t="shared" si="19"/>
        <v>0</v>
      </c>
      <c r="AN27" s="92">
        <v>3</v>
      </c>
      <c r="AO27" s="72">
        <f t="shared" si="20"/>
        <v>282355.92</v>
      </c>
      <c r="AP27" s="73"/>
      <c r="AQ27" s="79">
        <f t="shared" si="21"/>
        <v>0</v>
      </c>
      <c r="AR27" s="73"/>
      <c r="AS27" s="72">
        <f t="shared" si="22"/>
        <v>0</v>
      </c>
      <c r="AT27" s="73">
        <v>5</v>
      </c>
      <c r="AU27" s="73">
        <f t="shared" si="23"/>
        <v>320859</v>
      </c>
      <c r="AV27" s="73"/>
      <c r="AW27" s="72">
        <f t="shared" si="24"/>
        <v>0</v>
      </c>
      <c r="AX27" s="73"/>
      <c r="AY27" s="72">
        <f t="shared" si="25"/>
        <v>0</v>
      </c>
      <c r="AZ27" s="73"/>
      <c r="BA27" s="72">
        <f t="shared" si="26"/>
        <v>0</v>
      </c>
      <c r="BB27" s="73"/>
      <c r="BC27" s="72">
        <f t="shared" si="27"/>
        <v>0</v>
      </c>
      <c r="BD27" s="73">
        <v>15</v>
      </c>
      <c r="BE27" s="72">
        <f t="shared" si="28"/>
        <v>1368998.4000000001</v>
      </c>
      <c r="BF27" s="73"/>
      <c r="BG27" s="72">
        <f t="shared" si="29"/>
        <v>0</v>
      </c>
      <c r="BH27" s="73">
        <v>0</v>
      </c>
      <c r="BI27" s="72">
        <f t="shared" si="30"/>
        <v>0</v>
      </c>
      <c r="BJ27" s="93">
        <v>60</v>
      </c>
      <c r="BK27" s="72">
        <f t="shared" si="31"/>
        <v>4620369.6000000006</v>
      </c>
      <c r="BL27" s="73">
        <v>15</v>
      </c>
      <c r="BM27" s="72">
        <f t="shared" si="32"/>
        <v>1283436.0000000002</v>
      </c>
      <c r="BN27" s="73">
        <v>0</v>
      </c>
      <c r="BO27" s="72">
        <f t="shared" si="33"/>
        <v>0</v>
      </c>
      <c r="BP27" s="73"/>
      <c r="BQ27" s="72">
        <f t="shared" si="34"/>
        <v>0</v>
      </c>
      <c r="BR27" s="73">
        <v>2</v>
      </c>
      <c r="BS27" s="79">
        <f t="shared" si="35"/>
        <v>188237.28000000003</v>
      </c>
      <c r="BT27" s="94">
        <v>0</v>
      </c>
      <c r="BU27" s="72">
        <f t="shared" si="36"/>
        <v>0</v>
      </c>
      <c r="BV27" s="73">
        <v>0</v>
      </c>
      <c r="BW27" s="72">
        <f t="shared" si="37"/>
        <v>0</v>
      </c>
      <c r="BX27" s="73">
        <v>40</v>
      </c>
      <c r="BY27" s="72">
        <f t="shared" si="38"/>
        <v>2852080</v>
      </c>
      <c r="BZ27" s="73"/>
      <c r="CA27" s="72">
        <f t="shared" si="39"/>
        <v>0</v>
      </c>
      <c r="CB27" s="95"/>
      <c r="CC27" s="73">
        <f t="shared" si="40"/>
        <v>0</v>
      </c>
      <c r="CD27" s="73">
        <v>0</v>
      </c>
      <c r="CE27" s="72">
        <f t="shared" si="41"/>
        <v>0</v>
      </c>
      <c r="CF27" s="73"/>
      <c r="CG27" s="72">
        <f t="shared" si="42"/>
        <v>0</v>
      </c>
      <c r="CH27" s="73"/>
      <c r="CI27" s="72">
        <f t="shared" si="43"/>
        <v>0</v>
      </c>
      <c r="CJ27" s="73"/>
      <c r="CK27" s="72">
        <f t="shared" si="44"/>
        <v>0</v>
      </c>
      <c r="CL27" s="73"/>
      <c r="CM27" s="72">
        <f t="shared" si="45"/>
        <v>0</v>
      </c>
      <c r="CN27" s="73"/>
      <c r="CO27" s="72">
        <f t="shared" si="46"/>
        <v>0</v>
      </c>
      <c r="CP27" s="73">
        <v>32</v>
      </c>
      <c r="CQ27" s="72">
        <f t="shared" si="47"/>
        <v>3039176.4480000008</v>
      </c>
      <c r="CR27" s="73">
        <v>5</v>
      </c>
      <c r="CS27" s="72">
        <f t="shared" si="48"/>
        <v>513374.4</v>
      </c>
      <c r="CT27" s="73">
        <v>0</v>
      </c>
      <c r="CU27" s="72">
        <f t="shared" si="49"/>
        <v>0</v>
      </c>
      <c r="CV27" s="93">
        <v>0</v>
      </c>
      <c r="CW27" s="72">
        <f t="shared" si="50"/>
        <v>0</v>
      </c>
      <c r="CX27" s="73">
        <v>0</v>
      </c>
      <c r="CY27" s="79">
        <f t="shared" si="51"/>
        <v>0</v>
      </c>
      <c r="CZ27" s="73"/>
      <c r="DA27" s="72">
        <f t="shared" si="52"/>
        <v>0</v>
      </c>
      <c r="DB27" s="95"/>
      <c r="DC27" s="72">
        <f t="shared" si="53"/>
        <v>0</v>
      </c>
      <c r="DD27" s="73">
        <v>5</v>
      </c>
      <c r="DE27" s="72">
        <f t="shared" si="54"/>
        <v>513374.4</v>
      </c>
      <c r="DF27" s="73"/>
      <c r="DG27" s="72">
        <f t="shared" si="55"/>
        <v>0</v>
      </c>
      <c r="DH27" s="73"/>
      <c r="DI27" s="84">
        <f t="shared" si="56"/>
        <v>0</v>
      </c>
      <c r="DJ27" s="85">
        <f t="shared" si="57"/>
        <v>668</v>
      </c>
      <c r="DK27" s="84">
        <f t="shared" si="57"/>
        <v>54711735.847999997</v>
      </c>
    </row>
    <row r="28" spans="1:115" s="194" customFormat="1" ht="15.75" customHeight="1" x14ac:dyDescent="0.25">
      <c r="A28" s="89">
        <v>3</v>
      </c>
      <c r="B28" s="98"/>
      <c r="C28" s="98"/>
      <c r="D28" s="53" t="s">
        <v>151</v>
      </c>
      <c r="E28" s="54">
        <v>23150</v>
      </c>
      <c r="F28" s="99">
        <v>1.25</v>
      </c>
      <c r="G28" s="86">
        <v>1</v>
      </c>
      <c r="H28" s="87">
        <v>1.4</v>
      </c>
      <c r="I28" s="87">
        <v>1.68</v>
      </c>
      <c r="J28" s="87">
        <v>2.23</v>
      </c>
      <c r="K28" s="88">
        <v>2.57</v>
      </c>
      <c r="L28" s="59">
        <f>SUM(L29:L30)</f>
        <v>34</v>
      </c>
      <c r="M28" s="59">
        <f t="shared" ref="M28:BX28" si="58">SUM(M29:M30)</f>
        <v>3660644.6800000006</v>
      </c>
      <c r="N28" s="59">
        <f t="shared" si="58"/>
        <v>0</v>
      </c>
      <c r="O28" s="59">
        <f t="shared" si="58"/>
        <v>0</v>
      </c>
      <c r="P28" s="59">
        <f t="shared" si="58"/>
        <v>27</v>
      </c>
      <c r="Q28" s="59">
        <f t="shared" si="58"/>
        <v>2078096.7899999998</v>
      </c>
      <c r="R28" s="59">
        <f t="shared" si="58"/>
        <v>0</v>
      </c>
      <c r="S28" s="59">
        <f t="shared" si="58"/>
        <v>0</v>
      </c>
      <c r="T28" s="59">
        <f t="shared" si="58"/>
        <v>8</v>
      </c>
      <c r="U28" s="59">
        <f t="shared" si="58"/>
        <v>1289140.1599999999</v>
      </c>
      <c r="V28" s="59">
        <f t="shared" si="58"/>
        <v>0</v>
      </c>
      <c r="W28" s="59">
        <f t="shared" si="58"/>
        <v>0</v>
      </c>
      <c r="X28" s="59">
        <f t="shared" si="58"/>
        <v>0</v>
      </c>
      <c r="Y28" s="59">
        <f t="shared" si="58"/>
        <v>0</v>
      </c>
      <c r="Z28" s="59">
        <f t="shared" si="58"/>
        <v>0</v>
      </c>
      <c r="AA28" s="59">
        <f t="shared" si="58"/>
        <v>0</v>
      </c>
      <c r="AB28" s="59">
        <f t="shared" si="58"/>
        <v>0</v>
      </c>
      <c r="AC28" s="59">
        <f t="shared" si="58"/>
        <v>0</v>
      </c>
      <c r="AD28" s="59">
        <f t="shared" si="58"/>
        <v>0</v>
      </c>
      <c r="AE28" s="59">
        <f t="shared" si="58"/>
        <v>0</v>
      </c>
      <c r="AF28" s="59">
        <f t="shared" si="58"/>
        <v>0</v>
      </c>
      <c r="AG28" s="59">
        <f t="shared" si="58"/>
        <v>0</v>
      </c>
      <c r="AH28" s="59">
        <f t="shared" si="58"/>
        <v>30</v>
      </c>
      <c r="AI28" s="59">
        <f t="shared" si="58"/>
        <v>288773.10000000003</v>
      </c>
      <c r="AJ28" s="59">
        <f t="shared" si="58"/>
        <v>71</v>
      </c>
      <c r="AK28" s="59">
        <f t="shared" si="58"/>
        <v>1137979.92</v>
      </c>
      <c r="AL28" s="59">
        <f t="shared" si="58"/>
        <v>42</v>
      </c>
      <c r="AM28" s="59">
        <f t="shared" si="58"/>
        <v>485138.80800000002</v>
      </c>
      <c r="AN28" s="59">
        <f t="shared" si="58"/>
        <v>0</v>
      </c>
      <c r="AO28" s="59">
        <f t="shared" si="58"/>
        <v>0</v>
      </c>
      <c r="AP28" s="59">
        <f t="shared" si="58"/>
        <v>0</v>
      </c>
      <c r="AQ28" s="59">
        <f t="shared" si="58"/>
        <v>0</v>
      </c>
      <c r="AR28" s="59">
        <f t="shared" si="58"/>
        <v>1</v>
      </c>
      <c r="AS28" s="59">
        <f t="shared" si="58"/>
        <v>146493.19999999998</v>
      </c>
      <c r="AT28" s="59">
        <f t="shared" si="58"/>
        <v>2</v>
      </c>
      <c r="AU28" s="59">
        <f t="shared" si="58"/>
        <v>139719.50999999998</v>
      </c>
      <c r="AV28" s="59">
        <f>SUM(AV29:AV30)</f>
        <v>0</v>
      </c>
      <c r="AW28" s="59">
        <f>SUM(AW29:AW30)</f>
        <v>0</v>
      </c>
      <c r="AX28" s="59">
        <f t="shared" ref="AX28" si="59">SUM(AX29:AX30)</f>
        <v>0</v>
      </c>
      <c r="AY28" s="59">
        <f t="shared" si="58"/>
        <v>0</v>
      </c>
      <c r="AZ28" s="59">
        <f t="shared" si="58"/>
        <v>0</v>
      </c>
      <c r="BA28" s="59">
        <f t="shared" si="58"/>
        <v>0</v>
      </c>
      <c r="BB28" s="59">
        <f t="shared" si="58"/>
        <v>0</v>
      </c>
      <c r="BC28" s="59">
        <f t="shared" si="58"/>
        <v>0</v>
      </c>
      <c r="BD28" s="59">
        <f t="shared" si="58"/>
        <v>2</v>
      </c>
      <c r="BE28" s="59">
        <f t="shared" si="58"/>
        <v>22401.791999999998</v>
      </c>
      <c r="BF28" s="59">
        <f t="shared" si="58"/>
        <v>22</v>
      </c>
      <c r="BG28" s="59">
        <f t="shared" si="58"/>
        <v>231018.47999999998</v>
      </c>
      <c r="BH28" s="59">
        <f t="shared" si="58"/>
        <v>10</v>
      </c>
      <c r="BI28" s="59">
        <f t="shared" si="58"/>
        <v>120759.66</v>
      </c>
      <c r="BJ28" s="59">
        <f t="shared" si="58"/>
        <v>0</v>
      </c>
      <c r="BK28" s="59">
        <f t="shared" si="58"/>
        <v>0</v>
      </c>
      <c r="BL28" s="59">
        <f t="shared" si="58"/>
        <v>6</v>
      </c>
      <c r="BM28" s="59">
        <f t="shared" si="58"/>
        <v>63005.04</v>
      </c>
      <c r="BN28" s="59">
        <f t="shared" si="58"/>
        <v>10</v>
      </c>
      <c r="BO28" s="59">
        <f t="shared" si="58"/>
        <v>94507.560000000012</v>
      </c>
      <c r="BP28" s="59">
        <f t="shared" si="58"/>
        <v>3</v>
      </c>
      <c r="BQ28" s="59">
        <f t="shared" si="58"/>
        <v>40323.225599999998</v>
      </c>
      <c r="BR28" s="59">
        <f t="shared" si="58"/>
        <v>15</v>
      </c>
      <c r="BS28" s="61">
        <f t="shared" si="58"/>
        <v>173263.86000000002</v>
      </c>
      <c r="BT28" s="62">
        <f t="shared" si="58"/>
        <v>29</v>
      </c>
      <c r="BU28" s="59">
        <f t="shared" si="58"/>
        <v>281685.033</v>
      </c>
      <c r="BV28" s="59">
        <f t="shared" si="58"/>
        <v>22</v>
      </c>
      <c r="BW28" s="59">
        <f t="shared" si="58"/>
        <v>213692.09400000001</v>
      </c>
      <c r="BX28" s="59">
        <f t="shared" si="58"/>
        <v>0</v>
      </c>
      <c r="BY28" s="59">
        <f t="shared" ref="BY28:DK28" si="60">SUM(BY29:BY30)</f>
        <v>0</v>
      </c>
      <c r="BZ28" s="59">
        <f>SUM(BZ29:BZ30)</f>
        <v>7</v>
      </c>
      <c r="CA28" s="59">
        <f>SUM(CA29:CA30)</f>
        <v>73505.87999999999</v>
      </c>
      <c r="CB28" s="63">
        <f t="shared" si="60"/>
        <v>0</v>
      </c>
      <c r="CC28" s="59">
        <f t="shared" si="60"/>
        <v>0</v>
      </c>
      <c r="CD28" s="59">
        <f t="shared" si="60"/>
        <v>0</v>
      </c>
      <c r="CE28" s="59">
        <f t="shared" si="60"/>
        <v>0</v>
      </c>
      <c r="CF28" s="59">
        <f t="shared" si="60"/>
        <v>0</v>
      </c>
      <c r="CG28" s="59">
        <f t="shared" si="60"/>
        <v>0</v>
      </c>
      <c r="CH28" s="59">
        <f t="shared" si="60"/>
        <v>0</v>
      </c>
      <c r="CI28" s="59">
        <f t="shared" si="60"/>
        <v>0</v>
      </c>
      <c r="CJ28" s="59">
        <f t="shared" si="60"/>
        <v>5</v>
      </c>
      <c r="CK28" s="59">
        <f t="shared" si="60"/>
        <v>52504.2</v>
      </c>
      <c r="CL28" s="59">
        <f t="shared" si="60"/>
        <v>5</v>
      </c>
      <c r="CM28" s="59">
        <f t="shared" si="60"/>
        <v>43753.5</v>
      </c>
      <c r="CN28" s="59">
        <f t="shared" si="60"/>
        <v>35</v>
      </c>
      <c r="CO28" s="59">
        <f t="shared" si="60"/>
        <v>339964.69500000001</v>
      </c>
      <c r="CP28" s="59">
        <f t="shared" si="60"/>
        <v>73</v>
      </c>
      <c r="CQ28" s="59">
        <f t="shared" si="60"/>
        <v>850883.06520000019</v>
      </c>
      <c r="CR28" s="59">
        <f t="shared" si="60"/>
        <v>5</v>
      </c>
      <c r="CS28" s="59">
        <f t="shared" si="60"/>
        <v>63005.04</v>
      </c>
      <c r="CT28" s="59">
        <f t="shared" si="60"/>
        <v>17</v>
      </c>
      <c r="CU28" s="59">
        <f t="shared" si="60"/>
        <v>178514.28</v>
      </c>
      <c r="CV28" s="59">
        <f t="shared" si="60"/>
        <v>12</v>
      </c>
      <c r="CW28" s="59">
        <f t="shared" si="60"/>
        <v>113409.072</v>
      </c>
      <c r="CX28" s="59">
        <f t="shared" si="60"/>
        <v>0</v>
      </c>
      <c r="CY28" s="59">
        <f t="shared" si="60"/>
        <v>0</v>
      </c>
      <c r="CZ28" s="59">
        <f t="shared" si="60"/>
        <v>3</v>
      </c>
      <c r="DA28" s="59">
        <f t="shared" si="60"/>
        <v>31502.52</v>
      </c>
      <c r="DB28" s="59">
        <f t="shared" si="60"/>
        <v>0</v>
      </c>
      <c r="DC28" s="59">
        <f t="shared" si="60"/>
        <v>0</v>
      </c>
      <c r="DD28" s="59">
        <f t="shared" si="60"/>
        <v>3</v>
      </c>
      <c r="DE28" s="59">
        <f t="shared" si="60"/>
        <v>37803.023999999998</v>
      </c>
      <c r="DF28" s="59">
        <f t="shared" si="60"/>
        <v>4</v>
      </c>
      <c r="DG28" s="59">
        <f t="shared" si="60"/>
        <v>66905.351999999999</v>
      </c>
      <c r="DH28" s="59">
        <f t="shared" si="60"/>
        <v>5</v>
      </c>
      <c r="DI28" s="59">
        <f t="shared" si="60"/>
        <v>89154.006750000015</v>
      </c>
      <c r="DJ28" s="59">
        <f t="shared" si="60"/>
        <v>508</v>
      </c>
      <c r="DK28" s="59">
        <f t="shared" si="60"/>
        <v>12407547.54755</v>
      </c>
    </row>
    <row r="29" spans="1:115" ht="30" customHeight="1" x14ac:dyDescent="0.25">
      <c r="A29" s="89"/>
      <c r="B29" s="90">
        <v>15</v>
      </c>
      <c r="C29" s="283" t="s">
        <v>553</v>
      </c>
      <c r="D29" s="65" t="s">
        <v>152</v>
      </c>
      <c r="E29" s="54">
        <v>23150</v>
      </c>
      <c r="F29" s="69">
        <v>4.5199999999999996</v>
      </c>
      <c r="G29" s="67">
        <v>1</v>
      </c>
      <c r="H29" s="69">
        <v>1.4</v>
      </c>
      <c r="I29" s="69">
        <v>1.68</v>
      </c>
      <c r="J29" s="69">
        <v>2.23</v>
      </c>
      <c r="K29" s="70">
        <v>2.57</v>
      </c>
      <c r="L29" s="73">
        <v>22</v>
      </c>
      <c r="M29" s="72">
        <f>(L29*$E29*$F29*$G29*$H29*$M$10)</f>
        <v>3545135.4400000004</v>
      </c>
      <c r="N29" s="73"/>
      <c r="O29" s="73">
        <f>(N29*$E29*$F29*$G29*$H29*$O$10)</f>
        <v>0</v>
      </c>
      <c r="P29" s="73">
        <v>12</v>
      </c>
      <c r="Q29" s="72">
        <f>(P29*$E29*$F29*$G29*$H29*$Q$10)</f>
        <v>1933710.2399999998</v>
      </c>
      <c r="R29" s="73"/>
      <c r="S29" s="72">
        <f>(R29*$E29*$F29*$G29*$H29*$S$10)</f>
        <v>0</v>
      </c>
      <c r="T29" s="73">
        <v>8</v>
      </c>
      <c r="U29" s="72">
        <f>(T29*$E29*$F29*$G29*$H29*$U$10)</f>
        <v>1289140.1599999999</v>
      </c>
      <c r="V29" s="73">
        <v>0</v>
      </c>
      <c r="W29" s="72">
        <f>(V29*$E29*$F29*$G29*$H29*$W$10)</f>
        <v>0</v>
      </c>
      <c r="X29" s="73"/>
      <c r="Y29" s="72">
        <f>(X29*$E29*$F29*$G29*$H29*$Y$10)</f>
        <v>0</v>
      </c>
      <c r="Z29" s="73">
        <v>0</v>
      </c>
      <c r="AA29" s="72">
        <f>(Z29*$E29*$F29*$G29*$H29*$AA$10)</f>
        <v>0</v>
      </c>
      <c r="AB29" s="73"/>
      <c r="AC29" s="72">
        <f>(AB29*$E29*$F29*$G29*$H29*$AC$10)</f>
        <v>0</v>
      </c>
      <c r="AD29" s="73">
        <v>0</v>
      </c>
      <c r="AE29" s="72">
        <f>(AD29*$E29*$F29*$G29*$H29*$AE$10)</f>
        <v>0</v>
      </c>
      <c r="AF29" s="75"/>
      <c r="AG29" s="72">
        <f>(AF29*$E29*$F29*$G29*$H29*$AG$10)</f>
        <v>0</v>
      </c>
      <c r="AH29" s="73"/>
      <c r="AI29" s="72">
        <f>(AH29*$E29*$F29*$G29*$H29*$AI$10)</f>
        <v>0</v>
      </c>
      <c r="AJ29" s="73">
        <v>3</v>
      </c>
      <c r="AK29" s="73">
        <f>(AJ29*$E29*$F29*$G29*$H29*$AK$10)</f>
        <v>483427.55999999994</v>
      </c>
      <c r="AL29" s="73"/>
      <c r="AM29" s="72">
        <f>(AL29*$E29*$F29*$G29*$I29*$AM$10)</f>
        <v>0</v>
      </c>
      <c r="AN29" s="93">
        <v>0</v>
      </c>
      <c r="AO29" s="72">
        <f>(AN29*$E29*$F29*$G29*$I29*$AO$10)</f>
        <v>0</v>
      </c>
      <c r="AP29" s="73">
        <v>0</v>
      </c>
      <c r="AQ29" s="79">
        <f>(AP29*$E29*$F29*$G29*$I29*$AQ$10)</f>
        <v>0</v>
      </c>
      <c r="AR29" s="73">
        <v>1</v>
      </c>
      <c r="AS29" s="72">
        <f>(AR29*$E29*$F29*$G29*$H29*$AS$10)</f>
        <v>146493.19999999998</v>
      </c>
      <c r="AT29" s="73">
        <v>1</v>
      </c>
      <c r="AU29" s="73">
        <f>(AT29*$E29*$F29*$G29*$H29*$AU$10)</f>
        <v>131843.87999999998</v>
      </c>
      <c r="AV29" s="73"/>
      <c r="AW29" s="72">
        <f>(AV29*$E29*$F29*$G29*$H29*$AW$10)</f>
        <v>0</v>
      </c>
      <c r="AX29" s="73">
        <v>0</v>
      </c>
      <c r="AY29" s="72">
        <f>(AX29*$E29*$F29*$G29*$H29*$AY$10)</f>
        <v>0</v>
      </c>
      <c r="AZ29" s="73">
        <v>0</v>
      </c>
      <c r="BA29" s="72">
        <f>(AZ29*$E29*$F29*$G29*$H29*$BA$10)</f>
        <v>0</v>
      </c>
      <c r="BB29" s="73">
        <v>0</v>
      </c>
      <c r="BC29" s="72">
        <f>(BB29*$E29*$F29*$G29*$H29*$BC$10)</f>
        <v>0</v>
      </c>
      <c r="BD29" s="73"/>
      <c r="BE29" s="72">
        <f>(BD29*$E29*$F29*$G29*$H29*$BE$10)</f>
        <v>0</v>
      </c>
      <c r="BF29" s="73"/>
      <c r="BG29" s="72">
        <f>(BF29*$E29*$F29*$G29*$I29*$BG$10)</f>
        <v>0</v>
      </c>
      <c r="BH29" s="73">
        <v>0</v>
      </c>
      <c r="BI29" s="72">
        <f>(BH29*$E29*$F29*$G29*$I29*$BI$10)</f>
        <v>0</v>
      </c>
      <c r="BJ29" s="73">
        <v>0</v>
      </c>
      <c r="BK29" s="72">
        <f>(BJ29*$E29*$F29*$G29*$I29*$BK$10)</f>
        <v>0</v>
      </c>
      <c r="BL29" s="73"/>
      <c r="BM29" s="72">
        <f>(BL29*$E29*$F29*$G29*$I29*$BM$10)</f>
        <v>0</v>
      </c>
      <c r="BN29" s="73"/>
      <c r="BO29" s="72">
        <f>(BN29*$E29*$F29*$G29*$I29*$BO$10)</f>
        <v>0</v>
      </c>
      <c r="BP29" s="73"/>
      <c r="BQ29" s="72">
        <f>(BP29*$E29*$F29*$G29*$I29*$BQ$10)</f>
        <v>0</v>
      </c>
      <c r="BR29" s="73"/>
      <c r="BS29" s="79">
        <f>(BR29*$E29*$F29*$G29*$I29*$BS$10)</f>
        <v>0</v>
      </c>
      <c r="BT29" s="94">
        <v>0</v>
      </c>
      <c r="BU29" s="72">
        <f>(BT29*$E29*$F29*$G29*$H29*$BU$10)</f>
        <v>0</v>
      </c>
      <c r="BV29" s="73"/>
      <c r="BW29" s="72">
        <f>(BV29*$E29*$F29*$G29*$H29*$BW$10)</f>
        <v>0</v>
      </c>
      <c r="BX29" s="73">
        <v>0</v>
      </c>
      <c r="BY29" s="72">
        <f>(BX29*$E29*$F29*$G29*$H29*$BY$10)</f>
        <v>0</v>
      </c>
      <c r="BZ29" s="73"/>
      <c r="CA29" s="72">
        <f>(BZ29*$E29*$F29*$G29*$I29*$CA$10)</f>
        <v>0</v>
      </c>
      <c r="CB29" s="95"/>
      <c r="CC29" s="73">
        <f>(CB29*$E29*$F29*$G29*$H29*$CC$10)</f>
        <v>0</v>
      </c>
      <c r="CD29" s="73">
        <v>0</v>
      </c>
      <c r="CE29" s="72">
        <f>(CD29*$E29*$F29*$G29*$H29*$CE$10)</f>
        <v>0</v>
      </c>
      <c r="CF29" s="73"/>
      <c r="CG29" s="72">
        <f>(CF29*$E29*$F29*$G29*$H29*$CG$10)</f>
        <v>0</v>
      </c>
      <c r="CH29" s="73"/>
      <c r="CI29" s="72">
        <f>(CH29*$E29*$F29*$G29*$H29*$CI$10)</f>
        <v>0</v>
      </c>
      <c r="CJ29" s="73"/>
      <c r="CK29" s="72">
        <f>(CJ29*$E29*$F29*$G29*$H29*$CK$10)</f>
        <v>0</v>
      </c>
      <c r="CL29" s="73">
        <v>0</v>
      </c>
      <c r="CM29" s="72">
        <f>(CL29*$E29*$F29*$G29*$H29*$CM$10)</f>
        <v>0</v>
      </c>
      <c r="CN29" s="73"/>
      <c r="CO29" s="72">
        <f>(CN29*$E29*$F29*$G29*$H29*$CO$10)</f>
        <v>0</v>
      </c>
      <c r="CP29" s="73"/>
      <c r="CQ29" s="72">
        <f>(CP29*$E29*$F29*$G29*$I29*$CQ$10)</f>
        <v>0</v>
      </c>
      <c r="CR29" s="73"/>
      <c r="CS29" s="72">
        <f>(CR29*$E29*$F29*$G29*$I29*$CS$10)</f>
        <v>0</v>
      </c>
      <c r="CT29" s="73">
        <v>0</v>
      </c>
      <c r="CU29" s="72">
        <f>(CT29*$E29*$F29*$G29*$I29*$CU$10)</f>
        <v>0</v>
      </c>
      <c r="CV29" s="93">
        <v>0</v>
      </c>
      <c r="CW29" s="72">
        <f>(CV29*$E29*$F29*$G29*$I29*$CW$10)</f>
        <v>0</v>
      </c>
      <c r="CX29" s="73">
        <v>0</v>
      </c>
      <c r="CY29" s="79">
        <f>(CX29*$E29*$F29*$G29*$I29*$CY$10)</f>
        <v>0</v>
      </c>
      <c r="CZ29" s="73">
        <v>0</v>
      </c>
      <c r="DA29" s="72">
        <f>(CZ29*$E29*$F29*$G29*$I29*$DA$10)</f>
        <v>0</v>
      </c>
      <c r="DB29" s="95"/>
      <c r="DC29" s="72">
        <f>(DB29*$E29*$F29*$G29*$I29*$DC$10)</f>
        <v>0</v>
      </c>
      <c r="DD29" s="73"/>
      <c r="DE29" s="72">
        <f>(DD29*$E29*$F29*$G29*$I29*$DE$10)</f>
        <v>0</v>
      </c>
      <c r="DF29" s="73"/>
      <c r="DG29" s="72">
        <f>(DF29*$E29*$F29*$G29*$J29*$DG$10)</f>
        <v>0</v>
      </c>
      <c r="DH29" s="73"/>
      <c r="DI29" s="84">
        <f>(DH29*$E29*$F29*$G29*$K29*$DI$10)</f>
        <v>0</v>
      </c>
      <c r="DJ29" s="85">
        <f>SUM(L29,N29,P29,R29,T29,V29,X29,Z29,AB29,AD29,AF29,AH29,AN29,AR29,AT29,BX29,AJ29,AX29,AZ29,BB29,CN29,BD29,BF29,AL29,BJ29,AP29,CP29,BL29,CR29,BN29,BP29,BR29,BZ29,BT29,BV29,CB29,CD29,CF29,CH29,CJ29,CL29,CT29,CV29,BH29,AV29,CX29,CZ29,DB29,DD29,DF29,DH29)</f>
        <v>47</v>
      </c>
      <c r="DK29" s="84">
        <f>SUM(M29,O29,Q29,S29,U29,W29,Y29,AA29,AC29,AE29,AG29,AI29,AO29,AS29,AU29,BY29,AK29,AY29,BA29,BC29,CO29,BE29,BG29,AM29,BK29,AQ29,CQ29,BM29,CS29,BO29,BQ29,BS29,CA29,BU29,BW29,CC29,CE29,CG29,CI29,CK29,CM29,CU29,CW29,BI29,AW29,CY29,DA29,DC29,DE29,DG29,DI29)</f>
        <v>7529750.4799999995</v>
      </c>
    </row>
    <row r="30" spans="1:115" ht="30" customHeight="1" x14ac:dyDescent="0.25">
      <c r="A30" s="89"/>
      <c r="B30" s="90">
        <v>16</v>
      </c>
      <c r="C30" s="283" t="s">
        <v>554</v>
      </c>
      <c r="D30" s="65" t="s">
        <v>153</v>
      </c>
      <c r="E30" s="54">
        <v>23150</v>
      </c>
      <c r="F30" s="100">
        <v>0.27</v>
      </c>
      <c r="G30" s="67">
        <v>1</v>
      </c>
      <c r="H30" s="69">
        <v>1.4</v>
      </c>
      <c r="I30" s="69">
        <v>1.68</v>
      </c>
      <c r="J30" s="69">
        <v>2.23</v>
      </c>
      <c r="K30" s="70">
        <v>2.57</v>
      </c>
      <c r="L30" s="73">
        <v>12</v>
      </c>
      <c r="M30" s="72">
        <f>(L30*$E30*$F30*$G30*$H30*$M$10)</f>
        <v>115509.24</v>
      </c>
      <c r="N30" s="73"/>
      <c r="O30" s="73">
        <f>(N30*$E30*$F30*$G30*$H30*$O$10)</f>
        <v>0</v>
      </c>
      <c r="P30" s="73">
        <v>15</v>
      </c>
      <c r="Q30" s="72">
        <f>(P30*$E30*$F30*$G30*$H30*$Q$10)</f>
        <v>144386.55000000002</v>
      </c>
      <c r="R30" s="73"/>
      <c r="S30" s="72">
        <f>(R30*$E30*$F30*$G30*$H30*$S$10)</f>
        <v>0</v>
      </c>
      <c r="T30" s="73"/>
      <c r="U30" s="72">
        <f>(T30*$E30*$F30*$G30*$H30*$U$10)</f>
        <v>0</v>
      </c>
      <c r="V30" s="73"/>
      <c r="W30" s="72">
        <f>(V30*$E30*$F30*$G30*$H30*$W$10)</f>
        <v>0</v>
      </c>
      <c r="X30" s="73"/>
      <c r="Y30" s="72">
        <f>(X30*$E30*$F30*$G30*$H30*$Y$10)</f>
        <v>0</v>
      </c>
      <c r="Z30" s="73"/>
      <c r="AA30" s="72">
        <f>(Z30*$E30*$F30*$G30*$H30*$AA$10)</f>
        <v>0</v>
      </c>
      <c r="AB30" s="73"/>
      <c r="AC30" s="72">
        <f>(AB30*$E30*$F30*$G30*$H30*$AC$10)</f>
        <v>0</v>
      </c>
      <c r="AD30" s="73"/>
      <c r="AE30" s="72">
        <f>(AD30*$E30*$F30*$G30*$H30*$AE$10)</f>
        <v>0</v>
      </c>
      <c r="AF30" s="75"/>
      <c r="AG30" s="72">
        <f>(AF30*$E30*$F30*$G30*$H30*$AG$10)</f>
        <v>0</v>
      </c>
      <c r="AH30" s="73">
        <v>30</v>
      </c>
      <c r="AI30" s="72">
        <f>(AH30*$E30*$F30*$G30*$H30*$AI$10)</f>
        <v>288773.10000000003</v>
      </c>
      <c r="AJ30" s="73">
        <v>68</v>
      </c>
      <c r="AK30" s="73">
        <f>(AJ30*$E30*$F30*$G30*$H30*$AK$10)</f>
        <v>654552.36</v>
      </c>
      <c r="AL30" s="73">
        <v>42</v>
      </c>
      <c r="AM30" s="72">
        <f>(AL30*$E30*$F30*$G30*$I30*$AM$10)</f>
        <v>485138.80800000002</v>
      </c>
      <c r="AN30" s="93">
        <v>0</v>
      </c>
      <c r="AO30" s="72">
        <f>(AN30*$E30*$F30*$G30*$I30*$AO$10)</f>
        <v>0</v>
      </c>
      <c r="AP30" s="73"/>
      <c r="AQ30" s="79">
        <f>(AP30*$E30*$F30*$G30*$I30*$AQ$10)</f>
        <v>0</v>
      </c>
      <c r="AR30" s="73"/>
      <c r="AS30" s="72">
        <f>(AR30*$E30*$F30*$G30*$H30*$AS$10)</f>
        <v>0</v>
      </c>
      <c r="AT30" s="73">
        <v>1</v>
      </c>
      <c r="AU30" s="73">
        <f>(AT30*$E30*$F30*$G30*$H30*$AU$10)</f>
        <v>7875.6299999999992</v>
      </c>
      <c r="AV30" s="73"/>
      <c r="AW30" s="72">
        <f>(AV30*$E30*$F30*$G30*$H30*$AW$10)</f>
        <v>0</v>
      </c>
      <c r="AX30" s="73"/>
      <c r="AY30" s="72">
        <f>(AX30*$E30*$F30*$G30*$H30*$AY$10)</f>
        <v>0</v>
      </c>
      <c r="AZ30" s="73"/>
      <c r="BA30" s="72">
        <f>(AZ30*$E30*$F30*$G30*$H30*$BA$10)</f>
        <v>0</v>
      </c>
      <c r="BB30" s="73"/>
      <c r="BC30" s="72">
        <f>(BB30*$E30*$F30*$G30*$H30*$BC$10)</f>
        <v>0</v>
      </c>
      <c r="BD30" s="73">
        <v>2</v>
      </c>
      <c r="BE30" s="72">
        <f>(BD30*$E30*$F30*$G30*$H30*$BE$10)</f>
        <v>22401.791999999998</v>
      </c>
      <c r="BF30" s="73">
        <v>22</v>
      </c>
      <c r="BG30" s="72">
        <f>(BF30*$E30*$F30*$G30*$I30*$BG$10)</f>
        <v>231018.47999999998</v>
      </c>
      <c r="BH30" s="73">
        <v>10</v>
      </c>
      <c r="BI30" s="72">
        <f>(BH30*$E30*$F30*$G30*$I30*$BI$10)</f>
        <v>120759.66</v>
      </c>
      <c r="BJ30" s="73"/>
      <c r="BK30" s="72">
        <f>(BJ30*$E30*$F30*$G30*$I30*$BK$10)</f>
        <v>0</v>
      </c>
      <c r="BL30" s="73">
        <v>6</v>
      </c>
      <c r="BM30" s="72">
        <f>(BL30*$E30*$F30*$G30*$I30*$BM$10)</f>
        <v>63005.04</v>
      </c>
      <c r="BN30" s="73">
        <v>10</v>
      </c>
      <c r="BO30" s="72">
        <f>(BN30*$E30*$F30*$G30*$I30*$BO$10)</f>
        <v>94507.560000000012</v>
      </c>
      <c r="BP30" s="73">
        <v>3</v>
      </c>
      <c r="BQ30" s="72">
        <f>(BP30*$E30*$F30*$G30*$I30*$BQ$10)</f>
        <v>40323.225599999998</v>
      </c>
      <c r="BR30" s="73">
        <v>15</v>
      </c>
      <c r="BS30" s="79">
        <f>(BR30*$E30*$F30*$G30*$I30*$BS$10)</f>
        <v>173263.86000000002</v>
      </c>
      <c r="BT30" s="94">
        <v>29</v>
      </c>
      <c r="BU30" s="72">
        <f>(BT30*$E30*$F30*$G30*$H30*$BU$10)</f>
        <v>281685.033</v>
      </c>
      <c r="BV30" s="73">
        <v>22</v>
      </c>
      <c r="BW30" s="72">
        <f>(BV30*$E30*$F30*$G30*$H30*$BW$10)</f>
        <v>213692.09400000001</v>
      </c>
      <c r="BX30" s="73"/>
      <c r="BY30" s="72">
        <f>(BX30*$E30*$F30*$G30*$H30*$BY$10)</f>
        <v>0</v>
      </c>
      <c r="BZ30" s="73">
        <v>7</v>
      </c>
      <c r="CA30" s="72">
        <f>(BZ30*$E30*$F30*$G30*$I30*$CA$10)</f>
        <v>73505.87999999999</v>
      </c>
      <c r="CB30" s="95"/>
      <c r="CC30" s="73">
        <f>(CB30*$E30*$F30*$G30*$H30*$CC$10)</f>
        <v>0</v>
      </c>
      <c r="CD30" s="73"/>
      <c r="CE30" s="72">
        <f>(CD30*$E30*$F30*$G30*$H30*$CE$10)</f>
        <v>0</v>
      </c>
      <c r="CF30" s="73"/>
      <c r="CG30" s="72">
        <f>(CF30*$E30*$F30*$G30*$H30*$CG$10)</f>
        <v>0</v>
      </c>
      <c r="CH30" s="73"/>
      <c r="CI30" s="72">
        <f>(CH30*$E30*$F30*$G30*$H30*$CI$10)</f>
        <v>0</v>
      </c>
      <c r="CJ30" s="73">
        <v>5</v>
      </c>
      <c r="CK30" s="72">
        <f>(CJ30*$E30*$F30*$G30*$H30*$CK$10)</f>
        <v>52504.2</v>
      </c>
      <c r="CL30" s="73">
        <v>5</v>
      </c>
      <c r="CM30" s="72">
        <f>(CL30*$E30*$F30*$G30*$H30*$CM$10)</f>
        <v>43753.5</v>
      </c>
      <c r="CN30" s="73">
        <v>35</v>
      </c>
      <c r="CO30" s="72">
        <f>(CN30*$E30*$F30*$G30*$H30*$CO$10)</f>
        <v>339964.69500000001</v>
      </c>
      <c r="CP30" s="73">
        <f>63+10</f>
        <v>73</v>
      </c>
      <c r="CQ30" s="72">
        <f>(CP30*$E30*$F30*$G30*$I30*$CQ$10)</f>
        <v>850883.06520000019</v>
      </c>
      <c r="CR30" s="73">
        <v>5</v>
      </c>
      <c r="CS30" s="72">
        <f>(CR30*$E30*$F30*$G30*$I30*$CS$10)</f>
        <v>63005.04</v>
      </c>
      <c r="CT30" s="73">
        <v>17</v>
      </c>
      <c r="CU30" s="72">
        <f>(CT30*$E30*$F30*$G30*$I30*$CU$10)</f>
        <v>178514.28</v>
      </c>
      <c r="CV30" s="93">
        <v>12</v>
      </c>
      <c r="CW30" s="72">
        <f>(CV30*$E30*$F30*$G30*$I30*$CW$10)</f>
        <v>113409.072</v>
      </c>
      <c r="CX30" s="73"/>
      <c r="CY30" s="79">
        <f>(CX30*$E30*$F30*$G30*$I30*$CY$10)</f>
        <v>0</v>
      </c>
      <c r="CZ30" s="73">
        <v>3</v>
      </c>
      <c r="DA30" s="72">
        <f>(CZ30*$E30*$F30*$G30*$I30*$DA$10)</f>
        <v>31502.52</v>
      </c>
      <c r="DB30" s="95"/>
      <c r="DC30" s="72">
        <f>(DB30*$E30*$F30*$G30*$I30*$DC$10)</f>
        <v>0</v>
      </c>
      <c r="DD30" s="73">
        <v>3</v>
      </c>
      <c r="DE30" s="72">
        <f>(DD30*$E30*$F30*$G30*$I30*$DE$10)</f>
        <v>37803.023999999998</v>
      </c>
      <c r="DF30" s="73">
        <v>4</v>
      </c>
      <c r="DG30" s="72">
        <f>(DF30*$E30*$F30*$G30*$J30*$DG$10)</f>
        <v>66905.351999999999</v>
      </c>
      <c r="DH30" s="73">
        <v>5</v>
      </c>
      <c r="DI30" s="84">
        <f>(DH30*$E30*$F30*$G30*$K30*$DI$10)</f>
        <v>89154.006750000015</v>
      </c>
      <c r="DJ30" s="85">
        <f>SUM(L30,N30,P30,R30,T30,V30,X30,Z30,AB30,AD30,AF30,AH30,AN30,AR30,AT30,BX30,AJ30,AX30,AZ30,BB30,CN30,BD30,BF30,AL30,BJ30,AP30,CP30,BL30,CR30,BN30,BP30,BR30,BZ30,BT30,BV30,CB30,CD30,CF30,CH30,CJ30,CL30,CT30,CV30,BH30,AV30,CX30,CZ30,DB30,DD30,DF30,DH30)</f>
        <v>461</v>
      </c>
      <c r="DK30" s="84">
        <f>SUM(M30,O30,Q30,S30,U30,W30,Y30,AA30,AC30,AE30,AG30,AI30,AO30,AS30,AU30,BY30,AK30,AY30,BA30,BC30,CO30,BE30,BG30,AM30,BK30,AQ30,CQ30,BM30,CS30,BO30,BQ30,BS30,CA30,BU30,BW30,CC30,CE30,CG30,CI30,CK30,CM30,CU30,CW30,BI30,AW30,CY30,DA30,DC30,DE30,DG30,DI30)</f>
        <v>4877797.0675499998</v>
      </c>
    </row>
    <row r="31" spans="1:115" s="194" customFormat="1" ht="15.75" customHeight="1" x14ac:dyDescent="0.25">
      <c r="A31" s="89">
        <v>4</v>
      </c>
      <c r="B31" s="98"/>
      <c r="C31" s="98"/>
      <c r="D31" s="53" t="s">
        <v>154</v>
      </c>
      <c r="E31" s="54">
        <v>23150</v>
      </c>
      <c r="F31" s="99">
        <v>1.04</v>
      </c>
      <c r="G31" s="86">
        <v>1</v>
      </c>
      <c r="H31" s="87">
        <v>1.4</v>
      </c>
      <c r="I31" s="87">
        <v>1.68</v>
      </c>
      <c r="J31" s="87">
        <v>2.23</v>
      </c>
      <c r="K31" s="88">
        <v>2.57</v>
      </c>
      <c r="L31" s="59">
        <f>SUM(L32:L37)</f>
        <v>863</v>
      </c>
      <c r="M31" s="59">
        <f t="shared" ref="M31:BX31" si="61">SUM(M32:M37)</f>
        <v>31498015.009999998</v>
      </c>
      <c r="N31" s="59">
        <f t="shared" si="61"/>
        <v>61</v>
      </c>
      <c r="O31" s="59">
        <f t="shared" si="61"/>
        <v>2082083.2199999997</v>
      </c>
      <c r="P31" s="59">
        <f t="shared" si="61"/>
        <v>49</v>
      </c>
      <c r="Q31" s="59">
        <f t="shared" si="61"/>
        <v>2474795.19</v>
      </c>
      <c r="R31" s="59">
        <f t="shared" si="61"/>
        <v>0</v>
      </c>
      <c r="S31" s="59">
        <f t="shared" si="61"/>
        <v>0</v>
      </c>
      <c r="T31" s="59">
        <f t="shared" si="61"/>
        <v>0</v>
      </c>
      <c r="U31" s="59">
        <f t="shared" si="61"/>
        <v>0</v>
      </c>
      <c r="V31" s="59">
        <f t="shared" si="61"/>
        <v>0</v>
      </c>
      <c r="W31" s="59">
        <f t="shared" si="61"/>
        <v>0</v>
      </c>
      <c r="X31" s="59">
        <f t="shared" si="61"/>
        <v>0</v>
      </c>
      <c r="Y31" s="59">
        <f t="shared" si="61"/>
        <v>0</v>
      </c>
      <c r="Z31" s="59">
        <f t="shared" si="61"/>
        <v>0</v>
      </c>
      <c r="AA31" s="59">
        <f t="shared" si="61"/>
        <v>0</v>
      </c>
      <c r="AB31" s="59">
        <f t="shared" si="61"/>
        <v>242</v>
      </c>
      <c r="AC31" s="59">
        <f t="shared" si="61"/>
        <v>9399807.4800000004</v>
      </c>
      <c r="AD31" s="59">
        <f t="shared" si="61"/>
        <v>0</v>
      </c>
      <c r="AE31" s="59">
        <f t="shared" si="61"/>
        <v>0</v>
      </c>
      <c r="AF31" s="59">
        <f t="shared" si="61"/>
        <v>0</v>
      </c>
      <c r="AG31" s="59">
        <f t="shared" si="61"/>
        <v>0</v>
      </c>
      <c r="AH31" s="59">
        <f t="shared" si="61"/>
        <v>271</v>
      </c>
      <c r="AI31" s="59">
        <f t="shared" si="61"/>
        <v>10050859.559999999</v>
      </c>
      <c r="AJ31" s="59">
        <f t="shared" si="61"/>
        <v>796</v>
      </c>
      <c r="AK31" s="59">
        <f t="shared" si="61"/>
        <v>33684847.350000001</v>
      </c>
      <c r="AL31" s="59">
        <f t="shared" si="61"/>
        <v>561</v>
      </c>
      <c r="AM31" s="59">
        <f t="shared" si="61"/>
        <v>21290180.855999999</v>
      </c>
      <c r="AN31" s="59">
        <f t="shared" si="61"/>
        <v>2</v>
      </c>
      <c r="AO31" s="59">
        <f t="shared" si="61"/>
        <v>74439.288000000015</v>
      </c>
      <c r="AP31" s="59">
        <f t="shared" si="61"/>
        <v>14</v>
      </c>
      <c r="AQ31" s="59">
        <f t="shared" si="61"/>
        <v>579257.44799999997</v>
      </c>
      <c r="AR31" s="59">
        <f t="shared" si="61"/>
        <v>2</v>
      </c>
      <c r="AS31" s="59">
        <f t="shared" si="61"/>
        <v>93988.999999999985</v>
      </c>
      <c r="AT31" s="59">
        <f t="shared" si="61"/>
        <v>16</v>
      </c>
      <c r="AU31" s="59">
        <f t="shared" si="61"/>
        <v>499308.45999999996</v>
      </c>
      <c r="AV31" s="59">
        <f>SUM(AV32:AV37)</f>
        <v>0</v>
      </c>
      <c r="AW31" s="59">
        <f>SUM(AW32:AW37)</f>
        <v>0</v>
      </c>
      <c r="AX31" s="59">
        <f t="shared" ref="AX31" si="62">SUM(AX32:AX37)</f>
        <v>0</v>
      </c>
      <c r="AY31" s="59">
        <f t="shared" si="61"/>
        <v>0</v>
      </c>
      <c r="AZ31" s="59">
        <f t="shared" si="61"/>
        <v>0</v>
      </c>
      <c r="BA31" s="59">
        <f t="shared" si="61"/>
        <v>0</v>
      </c>
      <c r="BB31" s="59">
        <f t="shared" si="61"/>
        <v>0</v>
      </c>
      <c r="BC31" s="59">
        <f t="shared" si="61"/>
        <v>0</v>
      </c>
      <c r="BD31" s="59">
        <f t="shared" si="61"/>
        <v>83</v>
      </c>
      <c r="BE31" s="59">
        <f t="shared" si="61"/>
        <v>3067217.58</v>
      </c>
      <c r="BF31" s="59">
        <f t="shared" si="61"/>
        <v>480</v>
      </c>
      <c r="BG31" s="59">
        <f t="shared" si="61"/>
        <v>17669802.359999999</v>
      </c>
      <c r="BH31" s="59">
        <f t="shared" si="61"/>
        <v>12</v>
      </c>
      <c r="BI31" s="59">
        <f t="shared" si="61"/>
        <v>581221.49399999995</v>
      </c>
      <c r="BJ31" s="59">
        <f t="shared" si="61"/>
        <v>0</v>
      </c>
      <c r="BK31" s="59">
        <f t="shared" si="61"/>
        <v>0</v>
      </c>
      <c r="BL31" s="59">
        <f t="shared" si="61"/>
        <v>83</v>
      </c>
      <c r="BM31" s="59">
        <f t="shared" si="61"/>
        <v>2974460.16</v>
      </c>
      <c r="BN31" s="59">
        <f t="shared" si="61"/>
        <v>101</v>
      </c>
      <c r="BO31" s="59">
        <f t="shared" si="61"/>
        <v>3587709.216</v>
      </c>
      <c r="BP31" s="59">
        <f t="shared" si="61"/>
        <v>131</v>
      </c>
      <c r="BQ31" s="59">
        <f t="shared" si="61"/>
        <v>6196802.371199999</v>
      </c>
      <c r="BR31" s="59">
        <f t="shared" si="61"/>
        <v>153</v>
      </c>
      <c r="BS31" s="61">
        <f t="shared" si="61"/>
        <v>6604561.6560000014</v>
      </c>
      <c r="BT31" s="62">
        <f t="shared" si="61"/>
        <v>0</v>
      </c>
      <c r="BU31" s="59">
        <f t="shared" si="61"/>
        <v>0</v>
      </c>
      <c r="BV31" s="59">
        <f t="shared" si="61"/>
        <v>9</v>
      </c>
      <c r="BW31" s="59">
        <f t="shared" si="61"/>
        <v>259604.09999999998</v>
      </c>
      <c r="BX31" s="59">
        <f t="shared" si="61"/>
        <v>0</v>
      </c>
      <c r="BY31" s="59">
        <f t="shared" ref="BY31:DK31" si="63">SUM(BY32:BY37)</f>
        <v>0</v>
      </c>
      <c r="BZ31" s="59">
        <f>SUM(BZ32:BZ37)</f>
        <v>96</v>
      </c>
      <c r="CA31" s="59">
        <f>SUM(CA32:CA37)</f>
        <v>3700184.88</v>
      </c>
      <c r="CB31" s="63">
        <f t="shared" si="63"/>
        <v>0</v>
      </c>
      <c r="CC31" s="59">
        <f t="shared" si="63"/>
        <v>0</v>
      </c>
      <c r="CD31" s="59">
        <f t="shared" si="63"/>
        <v>9</v>
      </c>
      <c r="CE31" s="59">
        <f t="shared" si="63"/>
        <v>194719.27999999997</v>
      </c>
      <c r="CF31" s="59">
        <f t="shared" si="63"/>
        <v>13</v>
      </c>
      <c r="CG31" s="59">
        <f t="shared" si="63"/>
        <v>274123.77999999991</v>
      </c>
      <c r="CH31" s="59">
        <f t="shared" si="63"/>
        <v>48</v>
      </c>
      <c r="CI31" s="59">
        <f t="shared" si="63"/>
        <v>981050.69999999984</v>
      </c>
      <c r="CJ31" s="59">
        <f t="shared" si="63"/>
        <v>86</v>
      </c>
      <c r="CK31" s="59">
        <f t="shared" si="63"/>
        <v>3289615</v>
      </c>
      <c r="CL31" s="59">
        <f t="shared" si="63"/>
        <v>110</v>
      </c>
      <c r="CM31" s="59">
        <f t="shared" si="63"/>
        <v>3292207.8</v>
      </c>
      <c r="CN31" s="59">
        <f t="shared" si="63"/>
        <v>121</v>
      </c>
      <c r="CO31" s="59">
        <f t="shared" si="63"/>
        <v>3990682.1919999998</v>
      </c>
      <c r="CP31" s="59">
        <f t="shared" si="63"/>
        <v>275</v>
      </c>
      <c r="CQ31" s="59">
        <f t="shared" si="63"/>
        <v>10834440.019199999</v>
      </c>
      <c r="CR31" s="59">
        <f t="shared" si="63"/>
        <v>92</v>
      </c>
      <c r="CS31" s="59">
        <f t="shared" si="63"/>
        <v>3767623.6079999995</v>
      </c>
      <c r="CT31" s="59">
        <f t="shared" si="63"/>
        <v>100</v>
      </c>
      <c r="CU31" s="59">
        <f t="shared" si="63"/>
        <v>3816083.04</v>
      </c>
      <c r="CV31" s="59">
        <f t="shared" si="63"/>
        <v>123</v>
      </c>
      <c r="CW31" s="59">
        <f t="shared" si="63"/>
        <v>4088599.284</v>
      </c>
      <c r="CX31" s="59">
        <f t="shared" si="63"/>
        <v>3</v>
      </c>
      <c r="CY31" s="59">
        <f t="shared" si="63"/>
        <v>91357.308000000005</v>
      </c>
      <c r="CZ31" s="59">
        <f t="shared" si="63"/>
        <v>38</v>
      </c>
      <c r="DA31" s="59">
        <f t="shared" si="63"/>
        <v>1420335.8399999999</v>
      </c>
      <c r="DB31" s="59">
        <f t="shared" si="63"/>
        <v>52</v>
      </c>
      <c r="DC31" s="59">
        <f t="shared" si="63"/>
        <v>1758696.24</v>
      </c>
      <c r="DD31" s="59">
        <f t="shared" si="63"/>
        <v>88</v>
      </c>
      <c r="DE31" s="59">
        <f t="shared" si="63"/>
        <v>3858553.1039999998</v>
      </c>
      <c r="DF31" s="59">
        <f t="shared" si="63"/>
        <v>28</v>
      </c>
      <c r="DG31" s="59">
        <f t="shared" si="63"/>
        <v>1481519.9010000001</v>
      </c>
      <c r="DH31" s="59">
        <f t="shared" si="63"/>
        <v>24</v>
      </c>
      <c r="DI31" s="59">
        <f t="shared" si="63"/>
        <v>1424958.8718500002</v>
      </c>
      <c r="DJ31" s="59">
        <f t="shared" si="63"/>
        <v>5235</v>
      </c>
      <c r="DK31" s="59">
        <f t="shared" si="63"/>
        <v>200933712.64725</v>
      </c>
    </row>
    <row r="32" spans="1:115" ht="36" customHeight="1" x14ac:dyDescent="0.25">
      <c r="A32" s="89"/>
      <c r="B32" s="90">
        <v>17</v>
      </c>
      <c r="C32" s="283" t="s">
        <v>555</v>
      </c>
      <c r="D32" s="65" t="s">
        <v>155</v>
      </c>
      <c r="E32" s="54">
        <v>23150</v>
      </c>
      <c r="F32" s="69">
        <v>0.89</v>
      </c>
      <c r="G32" s="67">
        <v>1</v>
      </c>
      <c r="H32" s="69">
        <v>1.4</v>
      </c>
      <c r="I32" s="69">
        <v>1.68</v>
      </c>
      <c r="J32" s="69">
        <v>2.23</v>
      </c>
      <c r="K32" s="70">
        <v>2.57</v>
      </c>
      <c r="L32" s="73">
        <v>110</v>
      </c>
      <c r="M32" s="72">
        <f>(L32*$E32*$F32*$G32*$H32)</f>
        <v>3172939</v>
      </c>
      <c r="N32" s="73">
        <v>9</v>
      </c>
      <c r="O32" s="73">
        <f>(N32*$E32*$F32*$G32*$H32)</f>
        <v>259604.09999999998</v>
      </c>
      <c r="P32" s="73">
        <v>14</v>
      </c>
      <c r="Q32" s="72">
        <f>(P32*$E32*$F32*$G32*$H32)</f>
        <v>403828.6</v>
      </c>
      <c r="R32" s="73"/>
      <c r="S32" s="72">
        <f>(R32*$E32*$F32*$G32*$H32)</f>
        <v>0</v>
      </c>
      <c r="T32" s="73">
        <v>0</v>
      </c>
      <c r="U32" s="72">
        <f>(T32*$E32*$F32*$G32*$H32)</f>
        <v>0</v>
      </c>
      <c r="V32" s="73">
        <v>0</v>
      </c>
      <c r="W32" s="72">
        <f>(V32*$E32*$F32*$G32*$H32)</f>
        <v>0</v>
      </c>
      <c r="X32" s="73"/>
      <c r="Y32" s="72">
        <f>(X32*$E32*$F32*$G32*$H32)</f>
        <v>0</v>
      </c>
      <c r="Z32" s="73">
        <v>0</v>
      </c>
      <c r="AA32" s="72">
        <f>(Z32*$E32*$F32*$G32*$H32)</f>
        <v>0</v>
      </c>
      <c r="AB32" s="73">
        <v>20</v>
      </c>
      <c r="AC32" s="72">
        <f>(AB32*$E32*$F32*$G32*$H32)</f>
        <v>576898</v>
      </c>
      <c r="AD32" s="73">
        <v>0</v>
      </c>
      <c r="AE32" s="72">
        <f>(AD32*$E32*$F32*$G32*$H32)</f>
        <v>0</v>
      </c>
      <c r="AF32" s="75"/>
      <c r="AG32" s="72">
        <f>(AF32*$E32*$F32*$G32*$H32)</f>
        <v>0</v>
      </c>
      <c r="AH32" s="73">
        <v>40</v>
      </c>
      <c r="AI32" s="72">
        <f>(AH32*$E32*$F32*$G32*$H32)</f>
        <v>1153796</v>
      </c>
      <c r="AJ32" s="73">
        <v>88</v>
      </c>
      <c r="AK32" s="73">
        <f>(AJ32*$E32*$F32*$G32*$H32)</f>
        <v>2538351.1999999997</v>
      </c>
      <c r="AL32" s="73">
        <v>107</v>
      </c>
      <c r="AM32" s="72">
        <f>(AL32*$E32*$F32*$G32*$I32)</f>
        <v>3703685.1599999997</v>
      </c>
      <c r="AN32" s="93"/>
      <c r="AO32" s="72">
        <f>(AN32*$E32*$F32*$G32*$I32)</f>
        <v>0</v>
      </c>
      <c r="AP32" s="73"/>
      <c r="AQ32" s="79">
        <f>(AP32*$E32*$F32*$G32*$I32)</f>
        <v>0</v>
      </c>
      <c r="AR32" s="73">
        <v>1</v>
      </c>
      <c r="AS32" s="72">
        <f>(AR32*$E32*$F32*$G32*$H32)</f>
        <v>28844.899999999998</v>
      </c>
      <c r="AT32" s="73">
        <v>2</v>
      </c>
      <c r="AU32" s="73">
        <f>(AT32*$E32*$F32*$G32*$H32)</f>
        <v>57689.799999999996</v>
      </c>
      <c r="AV32" s="73"/>
      <c r="AW32" s="72">
        <f>(AV32*$E32*$F32*$G32*$H32)</f>
        <v>0</v>
      </c>
      <c r="AX32" s="73">
        <v>0</v>
      </c>
      <c r="AY32" s="72">
        <f>(AX32*$E32*$F32*$G32*$H32)</f>
        <v>0</v>
      </c>
      <c r="AZ32" s="73">
        <v>0</v>
      </c>
      <c r="BA32" s="72">
        <f>(AZ32*$E32*$F32*$G32*$H32)</f>
        <v>0</v>
      </c>
      <c r="BB32" s="73">
        <v>0</v>
      </c>
      <c r="BC32" s="72">
        <f>(BB32*$E32*$F32*$G32*$H32)</f>
        <v>0</v>
      </c>
      <c r="BD32" s="73">
        <v>3</v>
      </c>
      <c r="BE32" s="72">
        <f>(BD32*$E32*$F32*$G32*$H32)</f>
        <v>86534.7</v>
      </c>
      <c r="BF32" s="73">
        <v>95</v>
      </c>
      <c r="BG32" s="72">
        <f>(BF32*$E32*$F32*$G32*$I32)</f>
        <v>3288318.6</v>
      </c>
      <c r="BH32" s="73">
        <v>9</v>
      </c>
      <c r="BI32" s="72">
        <f>(BH32*$E32*$F32*$G32*$I32)</f>
        <v>311524.92</v>
      </c>
      <c r="BJ32" s="73">
        <v>0</v>
      </c>
      <c r="BK32" s="72">
        <f>(BJ32*$E32*$F32*$G32*$I32)</f>
        <v>0</v>
      </c>
      <c r="BL32" s="97">
        <v>12</v>
      </c>
      <c r="BM32" s="72">
        <f>(BL32*$E32*$F32*$G32*$I32)</f>
        <v>415366.56</v>
      </c>
      <c r="BN32" s="73">
        <v>20</v>
      </c>
      <c r="BO32" s="72">
        <f>(BN32*$E32*$F32*$G32*$I32)</f>
        <v>692277.6</v>
      </c>
      <c r="BP32" s="73">
        <v>30</v>
      </c>
      <c r="BQ32" s="72">
        <f>(BP32*$E32*$F32*$G32*$I32)</f>
        <v>1038416.3999999999</v>
      </c>
      <c r="BR32" s="73">
        <v>22</v>
      </c>
      <c r="BS32" s="79">
        <f>(BR32*$E32*$F32*$G32*$I32)</f>
        <v>761505.36</v>
      </c>
      <c r="BT32" s="94"/>
      <c r="BU32" s="72">
        <f>(BT32*$E32*$F32*$G32*$H32)</f>
        <v>0</v>
      </c>
      <c r="BV32" s="73">
        <v>9</v>
      </c>
      <c r="BW32" s="72">
        <f>(BV32*$E32*$F32*$G32*$H32)</f>
        <v>259604.09999999998</v>
      </c>
      <c r="BX32" s="73">
        <v>0</v>
      </c>
      <c r="BY32" s="72">
        <f>(BX32*$E32*$F32*$G32*$H32)</f>
        <v>0</v>
      </c>
      <c r="BZ32" s="73">
        <v>21</v>
      </c>
      <c r="CA32" s="72">
        <f>(BZ32*$E32*$F32*$G32*$I32)</f>
        <v>726891.48</v>
      </c>
      <c r="CB32" s="95"/>
      <c r="CC32" s="73">
        <f>(CB32*$E32*$F32*$G32*$H32)</f>
        <v>0</v>
      </c>
      <c r="CD32" s="73">
        <v>2</v>
      </c>
      <c r="CE32" s="72">
        <f>(CD32*$E32*$F32*$G32*$H32)</f>
        <v>57689.799999999996</v>
      </c>
      <c r="CF32" s="73">
        <v>2</v>
      </c>
      <c r="CG32" s="72">
        <f>(CF32*$E32*$F32*$G32*$H32)</f>
        <v>57689.799999999996</v>
      </c>
      <c r="CH32" s="73">
        <v>2</v>
      </c>
      <c r="CI32" s="72">
        <f>(CH32*$E32*$F32*$G32*$H32)</f>
        <v>57689.799999999996</v>
      </c>
      <c r="CJ32" s="73">
        <v>14</v>
      </c>
      <c r="CK32" s="72">
        <f>(CJ32*$E32*$F32*$G32*$H32)</f>
        <v>403828.6</v>
      </c>
      <c r="CL32" s="73">
        <v>17</v>
      </c>
      <c r="CM32" s="72">
        <f>(CL32*$E32*$F32*$G32*$H32)</f>
        <v>490363.3</v>
      </c>
      <c r="CN32" s="73">
        <v>5</v>
      </c>
      <c r="CO32" s="72">
        <f>(CN32*$E32*$F32*$G32*$H32)</f>
        <v>144224.5</v>
      </c>
      <c r="CP32" s="73">
        <v>117</v>
      </c>
      <c r="CQ32" s="72">
        <f>(CP32*$E32*$F32*$G32*$I32)</f>
        <v>4049823.96</v>
      </c>
      <c r="CR32" s="73">
        <v>5</v>
      </c>
      <c r="CS32" s="72">
        <f>(CR32*$E32*$F32*$G32*$I32)</f>
        <v>173069.4</v>
      </c>
      <c r="CT32" s="73">
        <v>25</v>
      </c>
      <c r="CU32" s="72">
        <f>(CT32*$E32*$F32*$G32*$I32)</f>
        <v>865347</v>
      </c>
      <c r="CV32" s="93">
        <v>20</v>
      </c>
      <c r="CW32" s="72">
        <f>(CV32*$E32*$F32*$G32*$I32)</f>
        <v>692277.6</v>
      </c>
      <c r="CX32" s="73">
        <v>0</v>
      </c>
      <c r="CY32" s="79">
        <f>(CX32*$E32*$F32*$G32*$I32)</f>
        <v>0</v>
      </c>
      <c r="CZ32" s="73">
        <v>6</v>
      </c>
      <c r="DA32" s="72">
        <f>(CZ32*$E32*$F32*$G32*$I32)</f>
        <v>207683.28</v>
      </c>
      <c r="DB32" s="95"/>
      <c r="DC32" s="72">
        <f>(DB32*$E32*$F32*$G32*$I32)</f>
        <v>0</v>
      </c>
      <c r="DD32" s="73">
        <v>10</v>
      </c>
      <c r="DE32" s="72">
        <f>(DD32*$E32*$F32*$G32*$I32)</f>
        <v>346138.8</v>
      </c>
      <c r="DF32" s="73">
        <v>3</v>
      </c>
      <c r="DG32" s="72">
        <f>(DF32*$E32*$F32*$G32*$J32)</f>
        <v>137837.41500000001</v>
      </c>
      <c r="DH32" s="73">
        <v>4</v>
      </c>
      <c r="DI32" s="84">
        <f>(DH32*$E32*$F32*$G32*$K32)</f>
        <v>211803.97999999998</v>
      </c>
      <c r="DJ32" s="85">
        <f t="shared" ref="DJ32:DK37" si="64">SUM(L32,N32,P32,R32,T32,V32,X32,Z32,AB32,AD32,AF32,AH32,AN32,AR32,AT32,BX32,AJ32,AX32,AZ32,BB32,CN32,BD32,BF32,AL32,BJ32,AP32,CP32,BL32,CR32,BN32,BP32,BR32,BZ32,BT32,BV32,CB32,CD32,CF32,CH32,CJ32,CL32,CT32,CV32,BH32,AV32,CX32,CZ32,DB32,DD32,DF32,DH32)</f>
        <v>844</v>
      </c>
      <c r="DK32" s="84">
        <f t="shared" si="64"/>
        <v>27371543.715000007</v>
      </c>
    </row>
    <row r="33" spans="1:115" ht="15.75" customHeight="1" x14ac:dyDescent="0.25">
      <c r="A33" s="89"/>
      <c r="B33" s="90">
        <v>18</v>
      </c>
      <c r="C33" s="283" t="s">
        <v>556</v>
      </c>
      <c r="D33" s="65" t="s">
        <v>156</v>
      </c>
      <c r="E33" s="54">
        <v>23150</v>
      </c>
      <c r="F33" s="91">
        <v>2.0099999999999998</v>
      </c>
      <c r="G33" s="67">
        <v>1</v>
      </c>
      <c r="H33" s="69">
        <v>1.4</v>
      </c>
      <c r="I33" s="69">
        <v>1.68</v>
      </c>
      <c r="J33" s="69">
        <v>2.23</v>
      </c>
      <c r="K33" s="70">
        <v>2.57</v>
      </c>
      <c r="L33" s="73">
        <v>70</v>
      </c>
      <c r="M33" s="72">
        <f>(L33*$E33*$F33*$G33*$H33*$M$10)</f>
        <v>5016095.6999999993</v>
      </c>
      <c r="N33" s="73">
        <v>4</v>
      </c>
      <c r="O33" s="73">
        <f>(N33*$E33*$F33*$G33*$H33*$O$10)</f>
        <v>286634.03999999998</v>
      </c>
      <c r="P33" s="73">
        <v>24</v>
      </c>
      <c r="Q33" s="72">
        <f>(P33*$E33*$F33*$G33*$H33*$Q$10)</f>
        <v>1719804.2399999998</v>
      </c>
      <c r="R33" s="73"/>
      <c r="S33" s="72">
        <f>(R33*$E33*$F33*$G33*$H33*$S$10)</f>
        <v>0</v>
      </c>
      <c r="T33" s="73">
        <v>0</v>
      </c>
      <c r="U33" s="72">
        <f>(T33*$E33*$F33*$G33*$H33*$U$10)</f>
        <v>0</v>
      </c>
      <c r="V33" s="73">
        <v>0</v>
      </c>
      <c r="W33" s="72">
        <f>(V33*$E33*$F33*$G33*$H33*$W$10)</f>
        <v>0</v>
      </c>
      <c r="X33" s="73"/>
      <c r="Y33" s="72">
        <f>(X33*$E33*$F33*$G33*$H33*$Y$10)</f>
        <v>0</v>
      </c>
      <c r="Z33" s="73">
        <v>0</v>
      </c>
      <c r="AA33" s="72">
        <f>(Z33*$E33*$F33*$G33*$H33*$AA$10)</f>
        <v>0</v>
      </c>
      <c r="AB33" s="73">
        <v>30</v>
      </c>
      <c r="AC33" s="72">
        <f>(AB33*$E33*$F33*$G33*$H33*$AC$10)</f>
        <v>2149755.2999999998</v>
      </c>
      <c r="AD33" s="73">
        <v>0</v>
      </c>
      <c r="AE33" s="72">
        <f>(AD33*$E33*$F33*$G33*$H33*$AE$10)</f>
        <v>0</v>
      </c>
      <c r="AF33" s="75"/>
      <c r="AG33" s="72">
        <f>(AF33*$E33*$F33*$G33*$H33*$AG$10)</f>
        <v>0</v>
      </c>
      <c r="AH33" s="73">
        <v>10</v>
      </c>
      <c r="AI33" s="72">
        <f>(AH33*$E33*$F33*$G33*$H33*$AI$10)</f>
        <v>716585.1</v>
      </c>
      <c r="AJ33" s="73">
        <v>169</v>
      </c>
      <c r="AK33" s="73">
        <f>(AJ33*$E33*$F33*$G33*$H33*$AK$10)</f>
        <v>12110288.189999999</v>
      </c>
      <c r="AL33" s="73">
        <v>8</v>
      </c>
      <c r="AM33" s="72">
        <f>(AL33*$E33*$F33*$G33*$I33*$AM$10)</f>
        <v>687921.69599999988</v>
      </c>
      <c r="AN33" s="93"/>
      <c r="AO33" s="72">
        <f>(AN33*$E33*$F33*$G33*$I33*$AO$10)</f>
        <v>0</v>
      </c>
      <c r="AP33" s="73"/>
      <c r="AQ33" s="79">
        <f>(AP33*$E33*$F33*$G33*$I33*$AQ$10)</f>
        <v>0</v>
      </c>
      <c r="AR33" s="73">
        <v>1</v>
      </c>
      <c r="AS33" s="72">
        <f>(AR33*$E33*$F33*$G33*$H33*$AS$10)</f>
        <v>65144.099999999984</v>
      </c>
      <c r="AT33" s="73">
        <v>2</v>
      </c>
      <c r="AU33" s="73">
        <f>(AT33*$E33*$F33*$G33*$H33*$AU$10)</f>
        <v>117259.37999999998</v>
      </c>
      <c r="AV33" s="73"/>
      <c r="AW33" s="72">
        <f>(AV33*$E33*$F33*$G33*$H33*$AW$10)</f>
        <v>0</v>
      </c>
      <c r="AX33" s="73">
        <v>0</v>
      </c>
      <c r="AY33" s="72">
        <f>(AX33*$E33*$F33*$G33*$H33*$AY$10)</f>
        <v>0</v>
      </c>
      <c r="AZ33" s="73">
        <v>0</v>
      </c>
      <c r="BA33" s="72">
        <f>(AZ33*$E33*$F33*$G33*$H33*$BA$10)</f>
        <v>0</v>
      </c>
      <c r="BB33" s="73">
        <v>0</v>
      </c>
      <c r="BC33" s="72">
        <f>(BB33*$E33*$F33*$G33*$H33*$BC$10)</f>
        <v>0</v>
      </c>
      <c r="BD33" s="73">
        <v>2</v>
      </c>
      <c r="BE33" s="72">
        <f>(BD33*$E33*$F33*$G33*$H33*$BE$10)</f>
        <v>166768.89599999995</v>
      </c>
      <c r="BF33" s="73">
        <v>7</v>
      </c>
      <c r="BG33" s="72">
        <f>(BF33*$E33*$F33*$G33*$I33*$BG$10)</f>
        <v>547210.43999999983</v>
      </c>
      <c r="BH33" s="73">
        <v>3</v>
      </c>
      <c r="BI33" s="72">
        <f>(BH33*$E33*$F33*$G33*$I33*$BI$10)</f>
        <v>269696.57399999991</v>
      </c>
      <c r="BJ33" s="73">
        <v>0</v>
      </c>
      <c r="BK33" s="72">
        <f>(BJ33*$E33*$F33*$G33*$I33*$BK$10)</f>
        <v>0</v>
      </c>
      <c r="BL33" s="97"/>
      <c r="BM33" s="72">
        <f>(BL33*$E33*$F33*$G33*$I33*$BM$10)</f>
        <v>0</v>
      </c>
      <c r="BN33" s="73">
        <v>2</v>
      </c>
      <c r="BO33" s="72">
        <f>(BN33*$E33*$F33*$G33*$I33*$BO$10)</f>
        <v>140711.25599999996</v>
      </c>
      <c r="BP33" s="73">
        <v>2</v>
      </c>
      <c r="BQ33" s="72">
        <f>(BP33*$E33*$F33*$G33*$I33*$BQ$10)</f>
        <v>200122.67519999997</v>
      </c>
      <c r="BR33" s="73">
        <v>3</v>
      </c>
      <c r="BS33" s="79">
        <f>(BR33*$E33*$F33*$G33*$I33*$BS$10)</f>
        <v>257970.63599999997</v>
      </c>
      <c r="BT33" s="94"/>
      <c r="BU33" s="72">
        <f>(BT33*$E33*$F33*$G33*$H33*$BU$10)</f>
        <v>0</v>
      </c>
      <c r="BV33" s="73"/>
      <c r="BW33" s="72">
        <f>(BV33*$E33*$F33*$G33*$H33*$BW$10)</f>
        <v>0</v>
      </c>
      <c r="BX33" s="73">
        <v>0</v>
      </c>
      <c r="BY33" s="72">
        <f>(BX33*$E33*$F33*$G33*$H33*$BY$10)</f>
        <v>0</v>
      </c>
      <c r="BZ33" s="73">
        <v>3</v>
      </c>
      <c r="CA33" s="72">
        <f>(BZ33*$E33*$F33*$G33*$I33*$CA$10)</f>
        <v>234518.75999999995</v>
      </c>
      <c r="CB33" s="95"/>
      <c r="CC33" s="73">
        <f>(CB33*$E33*$F33*$G33*$H33*$CC$10)</f>
        <v>0</v>
      </c>
      <c r="CD33" s="73"/>
      <c r="CE33" s="72">
        <f>(CD33*$E33*$F33*$G33*$H33*$CE$10)</f>
        <v>0</v>
      </c>
      <c r="CF33" s="73"/>
      <c r="CG33" s="72">
        <f>(CF33*$E33*$F33*$G33*$H33*$CG$10)</f>
        <v>0</v>
      </c>
      <c r="CH33" s="73"/>
      <c r="CI33" s="72">
        <f>(CH33*$E33*$F33*$G33*$H33*$CI$10)</f>
        <v>0</v>
      </c>
      <c r="CJ33" s="73">
        <v>9</v>
      </c>
      <c r="CK33" s="72">
        <f>(CJ33*$E33*$F33*$G33*$H33*$CK$10)</f>
        <v>703556.27999999991</v>
      </c>
      <c r="CL33" s="73">
        <v>2</v>
      </c>
      <c r="CM33" s="72">
        <f>(CL33*$E33*$F33*$G33*$H33*$CM$10)</f>
        <v>130288.19999999997</v>
      </c>
      <c r="CN33" s="73">
        <v>2</v>
      </c>
      <c r="CO33" s="72">
        <f>(CN33*$E33*$F33*$G33*$H33*$CO$10)</f>
        <v>144619.90199999997</v>
      </c>
      <c r="CP33" s="73">
        <v>4</v>
      </c>
      <c r="CQ33" s="72">
        <f>(CP33*$E33*$F33*$G33*$I33*$CQ$10)</f>
        <v>347087.76479999995</v>
      </c>
      <c r="CR33" s="73"/>
      <c r="CS33" s="72">
        <f>(CR33*$E33*$F33*$G33*$I33*$CS$10)</f>
        <v>0</v>
      </c>
      <c r="CT33" s="73">
        <v>1</v>
      </c>
      <c r="CU33" s="72">
        <f>(CT33*$E33*$F33*$G33*$I33*$CU$10)</f>
        <v>78172.919999999984</v>
      </c>
      <c r="CV33" s="93">
        <v>4</v>
      </c>
      <c r="CW33" s="72">
        <f>(CV33*$E33*$F33*$G33*$I33*$CW$10)</f>
        <v>281422.51199999993</v>
      </c>
      <c r="CX33" s="73">
        <v>0</v>
      </c>
      <c r="CY33" s="79">
        <f>(CX33*$E33*$F33*$G33*$I33*$CY$10)</f>
        <v>0</v>
      </c>
      <c r="CZ33" s="73"/>
      <c r="DA33" s="72">
        <f>(CZ33*$E33*$F33*$G33*$I33*$DA$10)</f>
        <v>0</v>
      </c>
      <c r="DB33" s="95"/>
      <c r="DC33" s="72">
        <f>(DB33*$E33*$F33*$G33*$I33*$DC$10)</f>
        <v>0</v>
      </c>
      <c r="DD33" s="73">
        <v>3</v>
      </c>
      <c r="DE33" s="72">
        <f>(DD33*$E33*$F33*$G33*$I33*$DE$10)</f>
        <v>281422.51199999993</v>
      </c>
      <c r="DF33" s="73"/>
      <c r="DG33" s="72">
        <f>(DF33*$E33*$F33*$G33*$J33*$DG$10)</f>
        <v>0</v>
      </c>
      <c r="DH33" s="73"/>
      <c r="DI33" s="84">
        <f>(DH33*$E33*$F33*$G33*$K33*$DI$10)</f>
        <v>0</v>
      </c>
      <c r="DJ33" s="85">
        <f t="shared" si="64"/>
        <v>365</v>
      </c>
      <c r="DK33" s="84">
        <f t="shared" si="64"/>
        <v>26653057.074000001</v>
      </c>
    </row>
    <row r="34" spans="1:115" ht="15.75" customHeight="1" x14ac:dyDescent="0.25">
      <c r="A34" s="89"/>
      <c r="B34" s="90">
        <v>19</v>
      </c>
      <c r="C34" s="283" t="s">
        <v>557</v>
      </c>
      <c r="D34" s="65" t="s">
        <v>157</v>
      </c>
      <c r="E34" s="54">
        <v>23150</v>
      </c>
      <c r="F34" s="91">
        <v>0.86</v>
      </c>
      <c r="G34" s="67">
        <v>1</v>
      </c>
      <c r="H34" s="69">
        <v>1.4</v>
      </c>
      <c r="I34" s="69">
        <v>1.68</v>
      </c>
      <c r="J34" s="69">
        <v>2.23</v>
      </c>
      <c r="K34" s="70">
        <v>2.57</v>
      </c>
      <c r="L34" s="73">
        <v>34</v>
      </c>
      <c r="M34" s="72">
        <f>(L34*$E34*$F34*$G34*$H34*$M$10)</f>
        <v>1042435.24</v>
      </c>
      <c r="N34" s="73">
        <v>4</v>
      </c>
      <c r="O34" s="73">
        <f>(N34*$E34*$F34*$G34*$H34*$O$10)</f>
        <v>122639.44</v>
      </c>
      <c r="P34" s="73">
        <v>6</v>
      </c>
      <c r="Q34" s="72">
        <f>(P34*$E34*$F34*$G34*$H34*$Q$10)</f>
        <v>183959.16</v>
      </c>
      <c r="R34" s="73"/>
      <c r="S34" s="72">
        <f>(R34*$E34*$F34*$G34*$H34*$S$10)</f>
        <v>0</v>
      </c>
      <c r="T34" s="73">
        <v>0</v>
      </c>
      <c r="U34" s="72">
        <f>(T34*$E34*$F34*$G34*$H34*$U$10)</f>
        <v>0</v>
      </c>
      <c r="V34" s="73">
        <v>0</v>
      </c>
      <c r="W34" s="72">
        <f>(V34*$E34*$F34*$G34*$H34*$W$10)</f>
        <v>0</v>
      </c>
      <c r="X34" s="73"/>
      <c r="Y34" s="72">
        <f>(X34*$E34*$F34*$G34*$H34*$Y$10)</f>
        <v>0</v>
      </c>
      <c r="Z34" s="73">
        <v>0</v>
      </c>
      <c r="AA34" s="72">
        <f>(Z34*$E34*$F34*$G34*$H34*$AA$10)</f>
        <v>0</v>
      </c>
      <c r="AB34" s="73">
        <v>10</v>
      </c>
      <c r="AC34" s="72">
        <f>(AB34*$E34*$F34*$G34*$H34*$AC$10)</f>
        <v>306598.60000000003</v>
      </c>
      <c r="AD34" s="73">
        <v>0</v>
      </c>
      <c r="AE34" s="72">
        <f>(AD34*$E34*$F34*$G34*$H34*$AE$10)</f>
        <v>0</v>
      </c>
      <c r="AF34" s="75"/>
      <c r="AG34" s="72">
        <f>(AF34*$E34*$F34*$G34*$H34*$AG$10)</f>
        <v>0</v>
      </c>
      <c r="AH34" s="73">
        <v>15</v>
      </c>
      <c r="AI34" s="72">
        <f>(AH34*$E34*$F34*$G34*$H34*$AI$10)</f>
        <v>459897.9</v>
      </c>
      <c r="AJ34" s="73">
        <v>25</v>
      </c>
      <c r="AK34" s="73">
        <f>(AJ34*$E34*$F34*$G34*$H34*$AK$10)</f>
        <v>766496.50000000012</v>
      </c>
      <c r="AL34" s="73">
        <v>16</v>
      </c>
      <c r="AM34" s="72">
        <f>(AL34*$E34*$F34*$G34*$I34*$AM$10)</f>
        <v>588669.31199999992</v>
      </c>
      <c r="AN34" s="93"/>
      <c r="AO34" s="72">
        <f>(AN34*$E34*$F34*$G34*$I34*$AO$10)</f>
        <v>0</v>
      </c>
      <c r="AP34" s="73"/>
      <c r="AQ34" s="79">
        <f>(AP34*$E34*$F34*$G34*$I34*$AQ$10)</f>
        <v>0</v>
      </c>
      <c r="AR34" s="73"/>
      <c r="AS34" s="72">
        <f>(AR34*$E34*$F34*$G34*$H34*$AS$10)</f>
        <v>0</v>
      </c>
      <c r="AT34" s="73"/>
      <c r="AU34" s="73">
        <f>(AT34*$E34*$F34*$G34*$H34*$AU$10)</f>
        <v>0</v>
      </c>
      <c r="AV34" s="73"/>
      <c r="AW34" s="72">
        <f>(AV34*$E34*$F34*$G34*$H34*$AW$10)</f>
        <v>0</v>
      </c>
      <c r="AX34" s="73">
        <v>0</v>
      </c>
      <c r="AY34" s="72">
        <f>(AX34*$E34*$F34*$G34*$H34*$AY$10)</f>
        <v>0</v>
      </c>
      <c r="AZ34" s="73">
        <v>0</v>
      </c>
      <c r="BA34" s="72">
        <f>(AZ34*$E34*$F34*$G34*$H34*$BA$10)</f>
        <v>0</v>
      </c>
      <c r="BB34" s="73">
        <v>0</v>
      </c>
      <c r="BC34" s="72">
        <f>(BB34*$E34*$F34*$G34*$H34*$BC$10)</f>
        <v>0</v>
      </c>
      <c r="BD34" s="73">
        <v>3</v>
      </c>
      <c r="BE34" s="72">
        <f>(BD34*$E34*$F34*$G34*$H34*$BE$10)</f>
        <v>107030.78399999999</v>
      </c>
      <c r="BF34" s="73">
        <v>19</v>
      </c>
      <c r="BG34" s="72">
        <f>(BF34*$E34*$F34*$G34*$I34*$BG$10)</f>
        <v>635495.28</v>
      </c>
      <c r="BH34" s="73">
        <v>0</v>
      </c>
      <c r="BI34" s="72">
        <f>(BH34*$E34*$F34*$G34*$I34*$BI$10)</f>
        <v>0</v>
      </c>
      <c r="BJ34" s="73">
        <v>0</v>
      </c>
      <c r="BK34" s="72">
        <f>(BJ34*$E34*$F34*$G34*$I34*$BK$10)</f>
        <v>0</v>
      </c>
      <c r="BL34" s="97">
        <v>5</v>
      </c>
      <c r="BM34" s="72">
        <f>(BL34*$E34*$F34*$G34*$I34*$BM$10)</f>
        <v>167235.6</v>
      </c>
      <c r="BN34" s="73">
        <v>7</v>
      </c>
      <c r="BO34" s="72">
        <f>(BN34*$E34*$F34*$G34*$I34*$BO$10)</f>
        <v>210716.856</v>
      </c>
      <c r="BP34" s="73">
        <v>13</v>
      </c>
      <c r="BQ34" s="72">
        <f>(BP34*$E34*$F34*$G34*$I34*$BQ$10)</f>
        <v>556560.07680000004</v>
      </c>
      <c r="BR34" s="73">
        <v>13</v>
      </c>
      <c r="BS34" s="79">
        <f>(BR34*$E34*$F34*$G34*$I34*$BS$10)</f>
        <v>478293.81600000005</v>
      </c>
      <c r="BT34" s="94">
        <v>0</v>
      </c>
      <c r="BU34" s="72">
        <f>(BT34*$E34*$F34*$G34*$H34*$BU$10)</f>
        <v>0</v>
      </c>
      <c r="BV34" s="73"/>
      <c r="BW34" s="72">
        <f>(BV34*$E34*$F34*$G34*$H34*$BW$10)</f>
        <v>0</v>
      </c>
      <c r="BX34" s="73">
        <v>0</v>
      </c>
      <c r="BY34" s="72">
        <f>(BX34*$E34*$F34*$G34*$H34*$BY$10)</f>
        <v>0</v>
      </c>
      <c r="BZ34" s="73">
        <v>4</v>
      </c>
      <c r="CA34" s="72">
        <f>(BZ34*$E34*$F34*$G34*$I34*$CA$10)</f>
        <v>133788.47999999998</v>
      </c>
      <c r="CB34" s="95"/>
      <c r="CC34" s="73">
        <f>(CB34*$E34*$F34*$G34*$H34*$CC$10)</f>
        <v>0</v>
      </c>
      <c r="CD34" s="73">
        <v>5</v>
      </c>
      <c r="CE34" s="72">
        <f>(CD34*$E34*$F34*$G34*$H34*$CE$10)</f>
        <v>97554.099999999991</v>
      </c>
      <c r="CF34" s="73">
        <v>3</v>
      </c>
      <c r="CG34" s="72">
        <f>(CF34*$E34*$F34*$G34*$H34*$CG$10)</f>
        <v>58532.459999999985</v>
      </c>
      <c r="CH34" s="73"/>
      <c r="CI34" s="72">
        <f>(CH34*$E34*$F34*$G34*$H34*$CI$10)</f>
        <v>0</v>
      </c>
      <c r="CJ34" s="73">
        <v>6</v>
      </c>
      <c r="CK34" s="72">
        <f>(CJ34*$E34*$F34*$G34*$H34*$CK$10)</f>
        <v>200682.71999999997</v>
      </c>
      <c r="CL34" s="73">
        <v>14</v>
      </c>
      <c r="CM34" s="72">
        <f>(CL34*$E34*$F34*$G34*$H34*$CM$10)</f>
        <v>390216.39999999997</v>
      </c>
      <c r="CN34" s="73">
        <v>2</v>
      </c>
      <c r="CO34" s="72">
        <f>(CN34*$E34*$F34*$G34*$H34*$CO$10)</f>
        <v>61877.171999999999</v>
      </c>
      <c r="CP34" s="73">
        <v>16</v>
      </c>
      <c r="CQ34" s="72">
        <f>(CP34*$E34*$F34*$G34*$I34*$CQ$10)</f>
        <v>594020.85119999992</v>
      </c>
      <c r="CR34" s="73">
        <v>3</v>
      </c>
      <c r="CS34" s="72">
        <f>(CR34*$E34*$F34*$G34*$I34*$CS$10)</f>
        <v>120409.632</v>
      </c>
      <c r="CT34" s="73">
        <v>4</v>
      </c>
      <c r="CU34" s="72">
        <f>(CT34*$E34*$F34*$G34*$I34*$CU$10)</f>
        <v>133788.47999999998</v>
      </c>
      <c r="CV34" s="93">
        <v>20</v>
      </c>
      <c r="CW34" s="72">
        <f>(CV34*$E34*$F34*$G34*$I34*$CW$10)</f>
        <v>602048.16</v>
      </c>
      <c r="CX34" s="73">
        <v>0</v>
      </c>
      <c r="CY34" s="79">
        <f>(CX34*$E34*$F34*$G34*$I34*$CY$10)</f>
        <v>0</v>
      </c>
      <c r="CZ34" s="73">
        <v>6</v>
      </c>
      <c r="DA34" s="72">
        <f>(CZ34*$E34*$F34*$G34*$I34*$DA$10)</f>
        <v>200682.72</v>
      </c>
      <c r="DB34" s="95">
        <v>2</v>
      </c>
      <c r="DC34" s="72">
        <f>(DB34*$E34*$F34*$G34*$I34*$DC$10)</f>
        <v>66894.239999999991</v>
      </c>
      <c r="DD34" s="73">
        <v>10</v>
      </c>
      <c r="DE34" s="72">
        <f>(DD34*$E34*$F34*$G34*$I34*$DE$10)</f>
        <v>401365.44</v>
      </c>
      <c r="DF34" s="73">
        <v>6</v>
      </c>
      <c r="DG34" s="72">
        <f>(DF34*$E34*$F34*$G34*$J34*$DG$10)</f>
        <v>319658.90399999998</v>
      </c>
      <c r="DH34" s="73">
        <v>5</v>
      </c>
      <c r="DI34" s="84">
        <f>(DH34*$E34*$F34*$G34*$K34*$DI$10)</f>
        <v>283972.02150000003</v>
      </c>
      <c r="DJ34" s="85">
        <f t="shared" si="64"/>
        <v>276</v>
      </c>
      <c r="DK34" s="84">
        <f t="shared" si="64"/>
        <v>9291520.3454999998</v>
      </c>
    </row>
    <row r="35" spans="1:115" ht="15.75" customHeight="1" x14ac:dyDescent="0.25">
      <c r="A35" s="89"/>
      <c r="B35" s="90">
        <v>20</v>
      </c>
      <c r="C35" s="283" t="s">
        <v>558</v>
      </c>
      <c r="D35" s="65" t="s">
        <v>158</v>
      </c>
      <c r="E35" s="54">
        <v>23150</v>
      </c>
      <c r="F35" s="91">
        <v>1.21</v>
      </c>
      <c r="G35" s="67">
        <v>1</v>
      </c>
      <c r="H35" s="69">
        <v>1.4</v>
      </c>
      <c r="I35" s="69">
        <v>1.68</v>
      </c>
      <c r="J35" s="69">
        <v>2.23</v>
      </c>
      <c r="K35" s="70">
        <v>2.57</v>
      </c>
      <c r="L35" s="73">
        <v>147</v>
      </c>
      <c r="M35" s="72">
        <f>(L35*$E35*$F35*$G35*$H35*$M$10)</f>
        <v>6341243.3700000001</v>
      </c>
      <c r="N35" s="73">
        <v>4</v>
      </c>
      <c r="O35" s="73">
        <f>(N35*$E35*$F35*$G35*$H35*$O$10)</f>
        <v>172550.84</v>
      </c>
      <c r="P35" s="73">
        <v>1</v>
      </c>
      <c r="Q35" s="72">
        <f>(P35*$E35*$F35*$G35*$H35*$Q$10)</f>
        <v>43137.71</v>
      </c>
      <c r="R35" s="73"/>
      <c r="S35" s="72">
        <f>(R35*$E35*$F35*$G35*$H35*$S$10)</f>
        <v>0</v>
      </c>
      <c r="T35" s="73"/>
      <c r="U35" s="72">
        <f>(T35*$E35*$F35*$G35*$H35*$U$10)</f>
        <v>0</v>
      </c>
      <c r="V35" s="73"/>
      <c r="W35" s="72">
        <f>(V35*$E35*$F35*$G35*$H35*$W$10)</f>
        <v>0</v>
      </c>
      <c r="X35" s="73"/>
      <c r="Y35" s="72">
        <f>(X35*$E35*$F35*$G35*$H35*$Y$10)</f>
        <v>0</v>
      </c>
      <c r="Z35" s="73"/>
      <c r="AA35" s="72">
        <f>(Z35*$E35*$F35*$G35*$H35*$AA$10)</f>
        <v>0</v>
      </c>
      <c r="AB35" s="73">
        <v>40</v>
      </c>
      <c r="AC35" s="72">
        <f>(AB35*$E35*$F35*$G35*$H35*$AC$10)</f>
        <v>1725508.4000000001</v>
      </c>
      <c r="AD35" s="73"/>
      <c r="AE35" s="72">
        <f>(AD35*$E35*$F35*$G35*$H35*$AE$10)</f>
        <v>0</v>
      </c>
      <c r="AF35" s="75"/>
      <c r="AG35" s="72">
        <f>(AF35*$E35*$F35*$G35*$H35*$AG$10)</f>
        <v>0</v>
      </c>
      <c r="AH35" s="73">
        <v>61</v>
      </c>
      <c r="AI35" s="72">
        <f>(AH35*$E35*$F35*$G35*$H35*$AI$10)</f>
        <v>2631400.3099999996</v>
      </c>
      <c r="AJ35" s="73">
        <v>192</v>
      </c>
      <c r="AK35" s="73">
        <f>(AJ35*$E35*$F35*$G35*$H35*$AK$10)</f>
        <v>8282440.3200000003</v>
      </c>
      <c r="AL35" s="73">
        <v>21</v>
      </c>
      <c r="AM35" s="72">
        <f>(AL35*$E35*$F35*$G35*$I35*$AM$10)</f>
        <v>1087070.2920000001</v>
      </c>
      <c r="AN35" s="93"/>
      <c r="AO35" s="72">
        <f>(AN35*$E35*$F35*$G35*$I35*$AO$10)</f>
        <v>0</v>
      </c>
      <c r="AP35" s="73">
        <v>4</v>
      </c>
      <c r="AQ35" s="79">
        <f>(AP35*$E35*$F35*$G35*$I35*$AQ$10)</f>
        <v>207061.008</v>
      </c>
      <c r="AR35" s="73"/>
      <c r="AS35" s="72">
        <f>(AR35*$E35*$F35*$G35*$H35*$AS$10)</f>
        <v>0</v>
      </c>
      <c r="AT35" s="73">
        <v>2</v>
      </c>
      <c r="AU35" s="73">
        <f>(AT35*$E35*$F35*$G35*$H35*$AU$10)</f>
        <v>70588.98</v>
      </c>
      <c r="AV35" s="73"/>
      <c r="AW35" s="72">
        <f>(AV35*$E35*$F35*$G35*$H35*$AW$10)</f>
        <v>0</v>
      </c>
      <c r="AX35" s="73"/>
      <c r="AY35" s="72">
        <f>(AX35*$E35*$F35*$G35*$H35*$AY$10)</f>
        <v>0</v>
      </c>
      <c r="AZ35" s="73"/>
      <c r="BA35" s="72">
        <f>(AZ35*$E35*$F35*$G35*$H35*$BA$10)</f>
        <v>0</v>
      </c>
      <c r="BB35" s="73"/>
      <c r="BC35" s="72">
        <f>(BB35*$E35*$F35*$G35*$H35*$BC$10)</f>
        <v>0</v>
      </c>
      <c r="BD35" s="73"/>
      <c r="BE35" s="72">
        <f>(BD35*$E35*$F35*$G35*$H35*$BE$10)</f>
        <v>0</v>
      </c>
      <c r="BF35" s="73">
        <v>60</v>
      </c>
      <c r="BG35" s="72">
        <f>(BF35*$E35*$F35*$G35*$I35*$BG$10)</f>
        <v>2823559.1999999997</v>
      </c>
      <c r="BH35" s="73">
        <v>0</v>
      </c>
      <c r="BI35" s="72">
        <f>(BH35*$E35*$F35*$G35*$I35*$BI$10)</f>
        <v>0</v>
      </c>
      <c r="BJ35" s="73"/>
      <c r="BK35" s="72">
        <f>(BJ35*$E35*$F35*$G35*$I35*$BK$10)</f>
        <v>0</v>
      </c>
      <c r="BL35" s="97">
        <v>12</v>
      </c>
      <c r="BM35" s="72">
        <f>(BL35*$E35*$F35*$G35*$I35*$BM$10)</f>
        <v>564711.84</v>
      </c>
      <c r="BN35" s="73">
        <v>10</v>
      </c>
      <c r="BO35" s="72">
        <f>(BN35*$E35*$F35*$G35*$I35*$BO$10)</f>
        <v>423533.88</v>
      </c>
      <c r="BP35" s="73">
        <v>40</v>
      </c>
      <c r="BQ35" s="72">
        <f>(BP35*$E35*$F35*$G35*$I35*$BQ$10)</f>
        <v>2409437.1839999999</v>
      </c>
      <c r="BR35" s="73">
        <v>8</v>
      </c>
      <c r="BS35" s="79">
        <f>(BR35*$E35*$F35*$G35*$I35*$BS$10)</f>
        <v>414122.016</v>
      </c>
      <c r="BT35" s="94"/>
      <c r="BU35" s="72">
        <f>(BT35*$E35*$F35*$G35*$H35*$BU$10)</f>
        <v>0</v>
      </c>
      <c r="BV35" s="73"/>
      <c r="BW35" s="72">
        <f>(BV35*$E35*$F35*$G35*$H35*$BW$10)</f>
        <v>0</v>
      </c>
      <c r="BX35" s="73"/>
      <c r="BY35" s="72">
        <f>(BX35*$E35*$F35*$G35*$H35*$BY$10)</f>
        <v>0</v>
      </c>
      <c r="BZ35" s="73">
        <v>23</v>
      </c>
      <c r="CA35" s="72">
        <f>(BZ35*$E35*$F35*$G35*$I35*$CA$10)</f>
        <v>1082364.3599999999</v>
      </c>
      <c r="CB35" s="95"/>
      <c r="CC35" s="73">
        <f>(CB35*$E35*$F35*$G35*$H35*$CC$10)</f>
        <v>0</v>
      </c>
      <c r="CD35" s="73"/>
      <c r="CE35" s="72">
        <f>(CD35*$E35*$F35*$G35*$H35*$CE$10)</f>
        <v>0</v>
      </c>
      <c r="CF35" s="73"/>
      <c r="CG35" s="72">
        <f>(CF35*$E35*$F35*$G35*$H35*$CG$10)</f>
        <v>0</v>
      </c>
      <c r="CH35" s="73">
        <v>2</v>
      </c>
      <c r="CI35" s="72">
        <f>(CH35*$E35*$F35*$G35*$H35*$CI$10)</f>
        <v>54902.539999999994</v>
      </c>
      <c r="CJ35" s="73">
        <v>4</v>
      </c>
      <c r="CK35" s="72">
        <f>(CJ35*$E35*$F35*$G35*$H35*$CK$10)</f>
        <v>188237.28</v>
      </c>
      <c r="CL35" s="73">
        <v>10</v>
      </c>
      <c r="CM35" s="72">
        <f>(CL35*$E35*$F35*$G35*$H35*$CM$10)</f>
        <v>392161</v>
      </c>
      <c r="CN35" s="73">
        <v>11</v>
      </c>
      <c r="CO35" s="72">
        <f>(CN35*$E35*$F35*$G35*$H35*$CO$10)</f>
        <v>478828.58100000001</v>
      </c>
      <c r="CP35" s="73">
        <v>45</v>
      </c>
      <c r="CQ35" s="72">
        <f>(CP35*$E35*$F35*$G35*$I35*$CQ$10)</f>
        <v>2350613.034</v>
      </c>
      <c r="CR35" s="73">
        <v>4</v>
      </c>
      <c r="CS35" s="72">
        <f>(CR35*$E35*$F35*$G35*$I35*$CS$10)</f>
        <v>225884.736</v>
      </c>
      <c r="CT35" s="73">
        <v>28</v>
      </c>
      <c r="CU35" s="72">
        <f>(CT35*$E35*$F35*$G35*$I35*$CU$10)</f>
        <v>1317660.96</v>
      </c>
      <c r="CV35" s="93">
        <v>9</v>
      </c>
      <c r="CW35" s="72">
        <f>(CV35*$E35*$F35*$G35*$I35*$CW$10)</f>
        <v>381180.49200000003</v>
      </c>
      <c r="CX35" s="73"/>
      <c r="CY35" s="79">
        <f>(CX35*$E35*$F35*$G35*$I35*$CY$10)</f>
        <v>0</v>
      </c>
      <c r="CZ35" s="73">
        <v>10</v>
      </c>
      <c r="DA35" s="72">
        <f>(CZ35*$E35*$F35*$G35*$I35*$DA$10)</f>
        <v>470593.2</v>
      </c>
      <c r="DB35" s="95"/>
      <c r="DC35" s="72">
        <f>(DB35*$E35*$F35*$G35*$I35*$DC$10)</f>
        <v>0</v>
      </c>
      <c r="DD35" s="73">
        <v>12</v>
      </c>
      <c r="DE35" s="72">
        <f>(DD35*$E35*$F35*$G35*$I35*$DE$10)</f>
        <v>677654.20799999998</v>
      </c>
      <c r="DF35" s="73"/>
      <c r="DG35" s="72">
        <f>(DF35*$E35*$F35*$G35*$J35*$DG$10)</f>
        <v>0</v>
      </c>
      <c r="DH35" s="73">
        <v>3</v>
      </c>
      <c r="DI35" s="84">
        <f>(DH35*$E35*$F35*$G35*$K35*$DI$10)</f>
        <v>239725.21815</v>
      </c>
      <c r="DJ35" s="85">
        <f t="shared" si="64"/>
        <v>763</v>
      </c>
      <c r="DK35" s="84">
        <f t="shared" si="64"/>
        <v>35056170.959150001</v>
      </c>
    </row>
    <row r="36" spans="1:115" ht="20.25" customHeight="1" x14ac:dyDescent="0.25">
      <c r="A36" s="89"/>
      <c r="B36" s="90">
        <v>21</v>
      </c>
      <c r="C36" s="283" t="s">
        <v>559</v>
      </c>
      <c r="D36" s="65" t="s">
        <v>159</v>
      </c>
      <c r="E36" s="54">
        <v>23150</v>
      </c>
      <c r="F36" s="91">
        <v>0.87</v>
      </c>
      <c r="G36" s="67">
        <v>1</v>
      </c>
      <c r="H36" s="69">
        <v>1.4</v>
      </c>
      <c r="I36" s="69">
        <v>1.68</v>
      </c>
      <c r="J36" s="69">
        <v>2.23</v>
      </c>
      <c r="K36" s="70">
        <v>2.57</v>
      </c>
      <c r="L36" s="73">
        <v>499</v>
      </c>
      <c r="M36" s="72">
        <f>(L36*$E36*$F36*$G36*$H36*$M$10)</f>
        <v>15477168.630000001</v>
      </c>
      <c r="N36" s="73">
        <v>40</v>
      </c>
      <c r="O36" s="73">
        <f>(N36*$E36*$F36*$G36*$H36*$O$10)</f>
        <v>1240654.8</v>
      </c>
      <c r="P36" s="73">
        <v>4</v>
      </c>
      <c r="Q36" s="72">
        <f>(P36*$E36*$F36*$G36*$H36*$Q$10)</f>
        <v>124065.48</v>
      </c>
      <c r="R36" s="73"/>
      <c r="S36" s="72">
        <f>(R36*$E36*$F36*$G36*$H36*$S$10)</f>
        <v>0</v>
      </c>
      <c r="T36" s="73"/>
      <c r="U36" s="72">
        <f>(T36*$E36*$F36*$G36*$H36*$U$10)</f>
        <v>0</v>
      </c>
      <c r="V36" s="73"/>
      <c r="W36" s="72">
        <f>(V36*$E36*$F36*$G36*$H36*$W$10)</f>
        <v>0</v>
      </c>
      <c r="X36" s="73"/>
      <c r="Y36" s="72">
        <f>(X36*$E36*$F36*$G36*$H36*$Y$10)</f>
        <v>0</v>
      </c>
      <c r="Z36" s="73"/>
      <c r="AA36" s="72">
        <f>(Z36*$E36*$F36*$G36*$H36*$AA$10)</f>
        <v>0</v>
      </c>
      <c r="AB36" s="73">
        <v>140</v>
      </c>
      <c r="AC36" s="72">
        <f>(AB36*$E36*$F36*$G36*$H36*$AC$10)</f>
        <v>4342291.8</v>
      </c>
      <c r="AD36" s="73"/>
      <c r="AE36" s="72">
        <f>(AD36*$E36*$F36*$G36*$H36*$AE$10)</f>
        <v>0</v>
      </c>
      <c r="AF36" s="75"/>
      <c r="AG36" s="72">
        <f>(AF36*$E36*$F36*$G36*$H36*$AG$10)</f>
        <v>0</v>
      </c>
      <c r="AH36" s="73">
        <v>140</v>
      </c>
      <c r="AI36" s="72">
        <f>(AH36*$E36*$F36*$G36*$H36*$AI$10)</f>
        <v>4342291.8</v>
      </c>
      <c r="AJ36" s="73">
        <v>322</v>
      </c>
      <c r="AK36" s="73">
        <f>(AJ36*$E36*$F36*$G36*$H36*$AK$10)</f>
        <v>9987271.1399999987</v>
      </c>
      <c r="AL36" s="73">
        <v>409</v>
      </c>
      <c r="AM36" s="72">
        <f>(AL36*$E36*$F36*$G36*$I36*$AM$10)</f>
        <v>15222834.396</v>
      </c>
      <c r="AN36" s="93">
        <v>2</v>
      </c>
      <c r="AO36" s="72">
        <f>(AN36*$E36*$F36*$G36*$I36*$AO$10)</f>
        <v>74439.288000000015</v>
      </c>
      <c r="AP36" s="73">
        <v>10</v>
      </c>
      <c r="AQ36" s="79">
        <f>(AP36*$E36*$F36*$G36*$I36*$AQ$10)</f>
        <v>372196.44</v>
      </c>
      <c r="AR36" s="73"/>
      <c r="AS36" s="72">
        <f>(AR36*$E36*$F36*$G36*$H36*$AS$10)</f>
        <v>0</v>
      </c>
      <c r="AT36" s="73">
        <v>10</v>
      </c>
      <c r="AU36" s="73">
        <f>(AT36*$E36*$F36*$G36*$H36*$AU$10)</f>
        <v>253770.30000000002</v>
      </c>
      <c r="AV36" s="73"/>
      <c r="AW36" s="72">
        <f>(AV36*$E36*$F36*$G36*$H36*$AW$10)</f>
        <v>0</v>
      </c>
      <c r="AX36" s="73"/>
      <c r="AY36" s="72">
        <f>(AX36*$E36*$F36*$G36*$H36*$AY$10)</f>
        <v>0</v>
      </c>
      <c r="AZ36" s="73"/>
      <c r="BA36" s="72">
        <f>(AZ36*$E36*$F36*$G36*$H36*$BA$10)</f>
        <v>0</v>
      </c>
      <c r="BB36" s="73"/>
      <c r="BC36" s="72">
        <f>(BB36*$E36*$F36*$G36*$H36*$BC$10)</f>
        <v>0</v>
      </c>
      <c r="BD36" s="73">
        <v>75</v>
      </c>
      <c r="BE36" s="72">
        <f>(BD36*$E36*$F36*$G36*$H36*$BE$10)</f>
        <v>2706883.2</v>
      </c>
      <c r="BF36" s="73">
        <v>297</v>
      </c>
      <c r="BG36" s="72">
        <f>(BF36*$E36*$F36*$G36*$I36*$BG$10)</f>
        <v>10049303.879999999</v>
      </c>
      <c r="BH36" s="73"/>
      <c r="BI36" s="72">
        <f>(BH36*$E36*$F36*$G36*$I36*$BI$10)</f>
        <v>0</v>
      </c>
      <c r="BJ36" s="73"/>
      <c r="BK36" s="72">
        <f>(BJ36*$E36*$F36*$G36*$I36*$BK$10)</f>
        <v>0</v>
      </c>
      <c r="BL36" s="97">
        <v>54</v>
      </c>
      <c r="BM36" s="72">
        <f>(BL36*$E36*$F36*$G36*$I36*$BM$10)</f>
        <v>1827146.16</v>
      </c>
      <c r="BN36" s="73">
        <v>60</v>
      </c>
      <c r="BO36" s="72">
        <f>(BN36*$E36*$F36*$G36*$I36*$BO$10)</f>
        <v>1827146.16</v>
      </c>
      <c r="BP36" s="73">
        <v>46</v>
      </c>
      <c r="BQ36" s="72">
        <f>(BP36*$E36*$F36*$G36*$I36*$BQ$10)</f>
        <v>1992266.0351999998</v>
      </c>
      <c r="BR36" s="73">
        <v>102</v>
      </c>
      <c r="BS36" s="79">
        <f>(BR36*$E36*$F36*$G36*$I36*$BS$10)</f>
        <v>3796403.6880000005</v>
      </c>
      <c r="BT36" s="94"/>
      <c r="BU36" s="72">
        <f>(BT36*$E36*$F36*$G36*$H36*$BU$10)</f>
        <v>0</v>
      </c>
      <c r="BV36" s="73"/>
      <c r="BW36" s="72">
        <f>(BV36*$E36*$F36*$G36*$H36*$BW$10)</f>
        <v>0</v>
      </c>
      <c r="BX36" s="73"/>
      <c r="BY36" s="72">
        <f>(BX36*$E36*$F36*$G36*$H36*$BY$10)</f>
        <v>0</v>
      </c>
      <c r="BZ36" s="73">
        <v>45</v>
      </c>
      <c r="CA36" s="72">
        <f>(BZ36*$E36*$F36*$G36*$I36*$CA$10)</f>
        <v>1522621.8</v>
      </c>
      <c r="CB36" s="95"/>
      <c r="CC36" s="73">
        <f>(CB36*$E36*$F36*$G36*$H36*$CC$10)</f>
        <v>0</v>
      </c>
      <c r="CD36" s="73">
        <v>2</v>
      </c>
      <c r="CE36" s="72">
        <f>(CD36*$E36*$F36*$G36*$H36*$CE$10)</f>
        <v>39475.37999999999</v>
      </c>
      <c r="CF36" s="73">
        <v>8</v>
      </c>
      <c r="CG36" s="72">
        <f>(CF36*$E36*$F36*$G36*$H36*$CG$10)</f>
        <v>157901.51999999996</v>
      </c>
      <c r="CH36" s="73">
        <v>44</v>
      </c>
      <c r="CI36" s="72">
        <f>(CH36*$E36*$F36*$G36*$H36*$CI$10)</f>
        <v>868458.35999999987</v>
      </c>
      <c r="CJ36" s="73">
        <v>53</v>
      </c>
      <c r="CK36" s="72">
        <f>(CJ36*$E36*$F36*$G36*$H36*$CK$10)</f>
        <v>1793310.1199999999</v>
      </c>
      <c r="CL36" s="73">
        <v>67</v>
      </c>
      <c r="CM36" s="72">
        <f>(CL36*$E36*$F36*$G36*$H36*$CM$10)</f>
        <v>1889178.9</v>
      </c>
      <c r="CN36" s="73">
        <v>101</v>
      </c>
      <c r="CO36" s="72">
        <f>(CN36*$E36*$F36*$G36*$H36*$CO$10)</f>
        <v>3161132.037</v>
      </c>
      <c r="CP36" s="73">
        <v>93</v>
      </c>
      <c r="CQ36" s="72">
        <f>(CP36*$E36*$F36*$G36*$I36*$CQ$10)</f>
        <v>3492894.4092000001</v>
      </c>
      <c r="CR36" s="73">
        <v>80</v>
      </c>
      <c r="CS36" s="72">
        <f>(CR36*$E36*$F36*$G36*$I36*$CS$10)</f>
        <v>3248259.8399999994</v>
      </c>
      <c r="CT36" s="73">
        <v>42</v>
      </c>
      <c r="CU36" s="72">
        <f>(CT36*$E36*$F36*$G36*$I36*$CU$10)</f>
        <v>1421113.68</v>
      </c>
      <c r="CV36" s="93">
        <v>70</v>
      </c>
      <c r="CW36" s="72">
        <f>(CV36*$E36*$F36*$G36*$I36*$CW$10)</f>
        <v>2131670.52</v>
      </c>
      <c r="CX36" s="73">
        <v>3</v>
      </c>
      <c r="CY36" s="79">
        <f>(CX36*$E36*$F36*$G36*$I36*$CY$10)</f>
        <v>91357.308000000005</v>
      </c>
      <c r="CZ36" s="73">
        <v>16</v>
      </c>
      <c r="DA36" s="72">
        <f>(CZ36*$E36*$F36*$G36*$I36*$DA$10)</f>
        <v>541376.64</v>
      </c>
      <c r="DB36" s="95">
        <v>50</v>
      </c>
      <c r="DC36" s="72">
        <f>(DB36*$E36*$F36*$G36*$I36*$DC$10)</f>
        <v>1691802</v>
      </c>
      <c r="DD36" s="73">
        <v>53</v>
      </c>
      <c r="DE36" s="72">
        <f>(DD36*$E36*$F36*$G36*$I36*$DE$10)</f>
        <v>2151972.1439999999</v>
      </c>
      <c r="DF36" s="73">
        <v>19</v>
      </c>
      <c r="DG36" s="72">
        <f>(DF36*$E36*$F36*$G36*$J36*$DG$10)</f>
        <v>1024023.5819999999</v>
      </c>
      <c r="DH36" s="73">
        <v>12</v>
      </c>
      <c r="DI36" s="84">
        <f>(DH36*$E36*$F36*$G36*$K36*$DI$10)</f>
        <v>689457.65220000013</v>
      </c>
      <c r="DJ36" s="85">
        <f t="shared" si="64"/>
        <v>2968</v>
      </c>
      <c r="DK36" s="84">
        <f t="shared" si="64"/>
        <v>99552139.089599982</v>
      </c>
    </row>
    <row r="37" spans="1:115" ht="31.5" customHeight="1" x14ac:dyDescent="0.25">
      <c r="A37" s="89"/>
      <c r="B37" s="90">
        <v>22</v>
      </c>
      <c r="C37" s="283" t="s">
        <v>560</v>
      </c>
      <c r="D37" s="65" t="s">
        <v>160</v>
      </c>
      <c r="E37" s="54">
        <v>23150</v>
      </c>
      <c r="F37" s="100">
        <v>4.1900000000000004</v>
      </c>
      <c r="G37" s="67">
        <v>1</v>
      </c>
      <c r="H37" s="69">
        <v>1.4</v>
      </c>
      <c r="I37" s="69">
        <v>1.68</v>
      </c>
      <c r="J37" s="69">
        <v>2.23</v>
      </c>
      <c r="K37" s="70">
        <v>2.57</v>
      </c>
      <c r="L37" s="73">
        <v>3</v>
      </c>
      <c r="M37" s="72">
        <f>(L37*$E37*$F37*$G37*$H37*$M$10)</f>
        <v>448133.07</v>
      </c>
      <c r="N37" s="73"/>
      <c r="O37" s="73">
        <f>(N37*$E37*$F37*$G37*$H37*$O$10)</f>
        <v>0</v>
      </c>
      <c r="P37" s="73"/>
      <c r="Q37" s="72">
        <f>(P37*$E37*$F37*$G37*$H37*$Q$10)</f>
        <v>0</v>
      </c>
      <c r="R37" s="73"/>
      <c r="S37" s="72">
        <f>(R37*$E37*$F37*$G37*$H37*$S$10)</f>
        <v>0</v>
      </c>
      <c r="T37" s="73"/>
      <c r="U37" s="72">
        <f>(T37*$E37*$F37*$G37*$H37*$U$10)</f>
        <v>0</v>
      </c>
      <c r="V37" s="73"/>
      <c r="W37" s="72">
        <f>(V37*$E37*$F37*$G37*$H37*$W$10)</f>
        <v>0</v>
      </c>
      <c r="X37" s="73"/>
      <c r="Y37" s="72">
        <f>(X37*$E37*$F37*$G37*$H37*$Y$10)</f>
        <v>0</v>
      </c>
      <c r="Z37" s="73"/>
      <c r="AA37" s="72">
        <f>(Z37*$E37*$F37*$G37*$H37*$AA$10)</f>
        <v>0</v>
      </c>
      <c r="AB37" s="73">
        <v>2</v>
      </c>
      <c r="AC37" s="72">
        <f>(AB37*$E37*$F37*$G37*$H37*$AC$10)</f>
        <v>298755.38000000006</v>
      </c>
      <c r="AD37" s="73"/>
      <c r="AE37" s="72">
        <f>(AD37*$E37*$F37*$G37*$H37*$AE$10)</f>
        <v>0</v>
      </c>
      <c r="AF37" s="75"/>
      <c r="AG37" s="72">
        <f>(AF37*$E37*$F37*$G37*$H37*$AG$10)</f>
        <v>0</v>
      </c>
      <c r="AH37" s="73">
        <v>5</v>
      </c>
      <c r="AI37" s="72">
        <f>(AH37*$E37*$F37*$G37*$H37*$AI$10)</f>
        <v>746888.45000000007</v>
      </c>
      <c r="AJ37" s="73"/>
      <c r="AK37" s="73">
        <f>(AJ37*$E37*$F37*$G37*$H37*$AK$10)</f>
        <v>0</v>
      </c>
      <c r="AL37" s="73"/>
      <c r="AM37" s="72">
        <f>(AL37*$E37*$F37*$G37*$I37*$AM$10)</f>
        <v>0</v>
      </c>
      <c r="AN37" s="93"/>
      <c r="AO37" s="72">
        <f>(AN37*$E37*$F37*$G37*$I37*$AO$10)</f>
        <v>0</v>
      </c>
      <c r="AP37" s="73"/>
      <c r="AQ37" s="79">
        <f>(AP37*$E37*$F37*$G37*$I37*$AQ$10)</f>
        <v>0</v>
      </c>
      <c r="AR37" s="73"/>
      <c r="AS37" s="72">
        <f>(AR37*$E37*$F37*$G37*$H37*$AS$10)</f>
        <v>0</v>
      </c>
      <c r="AT37" s="73"/>
      <c r="AU37" s="73">
        <f>(AT37*$E37*$F37*$G37*$H37*$AU$10)</f>
        <v>0</v>
      </c>
      <c r="AV37" s="73"/>
      <c r="AW37" s="72">
        <f>(AV37*$E37*$F37*$G37*$H37*$AW$10)</f>
        <v>0</v>
      </c>
      <c r="AX37" s="73"/>
      <c r="AY37" s="72">
        <f>(AX37*$E37*$F37*$G37*$H37*$AY$10)</f>
        <v>0</v>
      </c>
      <c r="AZ37" s="73"/>
      <c r="BA37" s="72">
        <f>(AZ37*$E37*$F37*$G37*$H37*$BA$10)</f>
        <v>0</v>
      </c>
      <c r="BB37" s="73"/>
      <c r="BC37" s="72">
        <f>(BB37*$E37*$F37*$G37*$H37*$BC$10)</f>
        <v>0</v>
      </c>
      <c r="BD37" s="73"/>
      <c r="BE37" s="72">
        <f>(BD37*$E37*$F37*$G37*$H37*$BE$10)</f>
        <v>0</v>
      </c>
      <c r="BF37" s="73">
        <v>2</v>
      </c>
      <c r="BG37" s="72">
        <f>(BF37*$E37*$F37*$G37*$I37*$BG$10)</f>
        <v>325914.96000000002</v>
      </c>
      <c r="BH37" s="73"/>
      <c r="BI37" s="72">
        <f>(BH37*$E37*$F37*$G37*$I37*$BI$10)</f>
        <v>0</v>
      </c>
      <c r="BJ37" s="73"/>
      <c r="BK37" s="72">
        <f>(BJ37*$E37*$F37*$G37*$I37*$BK$10)</f>
        <v>0</v>
      </c>
      <c r="BL37" s="97"/>
      <c r="BM37" s="72">
        <f>(BL37*$E37*$F37*$G37*$I37*$BM$10)</f>
        <v>0</v>
      </c>
      <c r="BN37" s="73">
        <v>2</v>
      </c>
      <c r="BO37" s="72">
        <f>(BN37*$E37*$F37*$G37*$I37*$BO$10)</f>
        <v>293323.46400000004</v>
      </c>
      <c r="BP37" s="73"/>
      <c r="BQ37" s="72">
        <f>(BP37*$E37*$F37*$G37*$I37*$BQ$10)</f>
        <v>0</v>
      </c>
      <c r="BR37" s="73">
        <v>5</v>
      </c>
      <c r="BS37" s="79">
        <f>(BR37*$E37*$F37*$G37*$I37*$BS$10)</f>
        <v>896266.14000000013</v>
      </c>
      <c r="BT37" s="94"/>
      <c r="BU37" s="72">
        <f>(BT37*$E37*$F37*$G37*$H37*$BU$10)</f>
        <v>0</v>
      </c>
      <c r="BV37" s="73"/>
      <c r="BW37" s="72">
        <f>(BV37*$E37*$F37*$G37*$H37*$BW$10)</f>
        <v>0</v>
      </c>
      <c r="BX37" s="73"/>
      <c r="BY37" s="72">
        <f>(BX37*$E37*$F37*$G37*$H37*$BY$10)</f>
        <v>0</v>
      </c>
      <c r="BZ37" s="73"/>
      <c r="CA37" s="72">
        <f>(BZ37*$E37*$F37*$G37*$I37*$CA$10)</f>
        <v>0</v>
      </c>
      <c r="CB37" s="95"/>
      <c r="CC37" s="73">
        <f>(CB37*$E37*$F37*$G37*$H37*$CC$10)</f>
        <v>0</v>
      </c>
      <c r="CD37" s="73"/>
      <c r="CE37" s="72">
        <f>(CD37*$E37*$F37*$G37*$H37*$CE$10)</f>
        <v>0</v>
      </c>
      <c r="CF37" s="73"/>
      <c r="CG37" s="72">
        <f>(CF37*$E37*$F37*$G37*$H37*$CG$10)</f>
        <v>0</v>
      </c>
      <c r="CH37" s="73"/>
      <c r="CI37" s="72">
        <f>(CH37*$E37*$F37*$G37*$H37*$CI$10)</f>
        <v>0</v>
      </c>
      <c r="CJ37" s="73"/>
      <c r="CK37" s="72">
        <f>(CJ37*$E37*$F37*$G37*$H37*$CK$10)</f>
        <v>0</v>
      </c>
      <c r="CL37" s="73"/>
      <c r="CM37" s="72">
        <f>(CL37*$E37*$F37*$G37*$H37*$CM$10)</f>
        <v>0</v>
      </c>
      <c r="CN37" s="73"/>
      <c r="CO37" s="72">
        <f>(CN37*$E37*$F37*$G37*$H37*$CO$10)</f>
        <v>0</v>
      </c>
      <c r="CP37" s="73"/>
      <c r="CQ37" s="72">
        <f>(CP37*$E37*$F37*$G37*$I37*$CQ$10)</f>
        <v>0</v>
      </c>
      <c r="CR37" s="73"/>
      <c r="CS37" s="72">
        <f>(CR37*$E37*$F37*$G37*$I37*$CS$10)</f>
        <v>0</v>
      </c>
      <c r="CT37" s="73"/>
      <c r="CU37" s="72">
        <f>(CT37*$E37*$F37*$G37*$I37*$CU$10)</f>
        <v>0</v>
      </c>
      <c r="CV37" s="93"/>
      <c r="CW37" s="72">
        <f>(CV37*$E37*$F37*$G37*$I37*$CW$10)</f>
        <v>0</v>
      </c>
      <c r="CX37" s="73"/>
      <c r="CY37" s="79">
        <f>(CX37*$E37*$F37*$G37*$I37*$CY$10)</f>
        <v>0</v>
      </c>
      <c r="CZ37" s="73"/>
      <c r="DA37" s="72">
        <f>(CZ37*$E37*$F37*$G37*$I37*$DA$10)</f>
        <v>0</v>
      </c>
      <c r="DB37" s="95"/>
      <c r="DC37" s="72">
        <f>(DB37*$E37*$F37*$G37*$I37*$DC$10)</f>
        <v>0</v>
      </c>
      <c r="DD37" s="73"/>
      <c r="DE37" s="72">
        <f>(DD37*$E37*$F37*$G37*$I37*$DE$10)</f>
        <v>0</v>
      </c>
      <c r="DF37" s="73"/>
      <c r="DG37" s="72">
        <f>(DF37*$E37*$F37*$G37*$J37*$DG$10)</f>
        <v>0</v>
      </c>
      <c r="DH37" s="73"/>
      <c r="DI37" s="84">
        <f>(DH37*$E37*$F37*$G37*$K37*$DI$10)</f>
        <v>0</v>
      </c>
      <c r="DJ37" s="85">
        <f t="shared" si="64"/>
        <v>19</v>
      </c>
      <c r="DK37" s="84">
        <f t="shared" si="64"/>
        <v>3009281.4640000002</v>
      </c>
    </row>
    <row r="38" spans="1:115" s="194" customFormat="1" ht="15.75" customHeight="1" x14ac:dyDescent="0.25">
      <c r="A38" s="89">
        <v>5</v>
      </c>
      <c r="B38" s="98"/>
      <c r="C38" s="98"/>
      <c r="D38" s="53" t="s">
        <v>161</v>
      </c>
      <c r="E38" s="54">
        <v>23150</v>
      </c>
      <c r="F38" s="99">
        <v>2.85</v>
      </c>
      <c r="G38" s="86">
        <v>1</v>
      </c>
      <c r="H38" s="87">
        <v>1.4</v>
      </c>
      <c r="I38" s="87">
        <v>1.68</v>
      </c>
      <c r="J38" s="87">
        <v>2.23</v>
      </c>
      <c r="K38" s="88">
        <v>2.57</v>
      </c>
      <c r="L38" s="59">
        <f>SUM(L39:L49)</f>
        <v>788</v>
      </c>
      <c r="M38" s="59">
        <f t="shared" ref="M38:BX38" si="65">SUM(M39:M49)</f>
        <v>115480719.2</v>
      </c>
      <c r="N38" s="59">
        <f t="shared" si="65"/>
        <v>0</v>
      </c>
      <c r="O38" s="59">
        <f t="shared" si="65"/>
        <v>0</v>
      </c>
      <c r="P38" s="59">
        <f t="shared" si="65"/>
        <v>172</v>
      </c>
      <c r="Q38" s="59">
        <f t="shared" si="65"/>
        <v>37522677.5</v>
      </c>
      <c r="R38" s="59">
        <f t="shared" si="65"/>
        <v>0</v>
      </c>
      <c r="S38" s="59">
        <f t="shared" si="65"/>
        <v>0</v>
      </c>
      <c r="T38" s="59">
        <f t="shared" si="65"/>
        <v>220</v>
      </c>
      <c r="U38" s="59">
        <f t="shared" si="65"/>
        <v>35087714.200000003</v>
      </c>
      <c r="V38" s="59">
        <f t="shared" si="65"/>
        <v>0</v>
      </c>
      <c r="W38" s="59">
        <f t="shared" si="65"/>
        <v>0</v>
      </c>
      <c r="X38" s="59">
        <f t="shared" si="65"/>
        <v>0</v>
      </c>
      <c r="Y38" s="59">
        <f t="shared" si="65"/>
        <v>0</v>
      </c>
      <c r="Z38" s="59">
        <f t="shared" si="65"/>
        <v>0</v>
      </c>
      <c r="AA38" s="59">
        <f t="shared" si="65"/>
        <v>0</v>
      </c>
      <c r="AB38" s="59">
        <f t="shared" si="65"/>
        <v>87</v>
      </c>
      <c r="AC38" s="59">
        <f t="shared" si="65"/>
        <v>3706990.9800000004</v>
      </c>
      <c r="AD38" s="59">
        <f t="shared" si="65"/>
        <v>0</v>
      </c>
      <c r="AE38" s="59">
        <f t="shared" si="65"/>
        <v>0</v>
      </c>
      <c r="AF38" s="59">
        <f t="shared" si="65"/>
        <v>0</v>
      </c>
      <c r="AG38" s="59">
        <f t="shared" si="65"/>
        <v>0</v>
      </c>
      <c r="AH38" s="59">
        <f t="shared" si="65"/>
        <v>90</v>
      </c>
      <c r="AI38" s="59">
        <f t="shared" si="65"/>
        <v>4129811.8400000003</v>
      </c>
      <c r="AJ38" s="59">
        <f t="shared" si="65"/>
        <v>186</v>
      </c>
      <c r="AK38" s="59">
        <f t="shared" si="65"/>
        <v>6233220.8399999999</v>
      </c>
      <c r="AL38" s="59">
        <f t="shared" si="65"/>
        <v>121</v>
      </c>
      <c r="AM38" s="59">
        <f t="shared" si="65"/>
        <v>10934446.908</v>
      </c>
      <c r="AN38" s="59">
        <f t="shared" si="65"/>
        <v>65</v>
      </c>
      <c r="AO38" s="59">
        <f t="shared" si="65"/>
        <v>19924916.088</v>
      </c>
      <c r="AP38" s="59">
        <f t="shared" si="65"/>
        <v>0</v>
      </c>
      <c r="AQ38" s="59">
        <f t="shared" si="65"/>
        <v>0</v>
      </c>
      <c r="AR38" s="59">
        <f t="shared" si="65"/>
        <v>2</v>
      </c>
      <c r="AS38" s="59">
        <f t="shared" si="65"/>
        <v>60930.799999999996</v>
      </c>
      <c r="AT38" s="59">
        <f t="shared" si="65"/>
        <v>0</v>
      </c>
      <c r="AU38" s="59">
        <f t="shared" si="65"/>
        <v>0</v>
      </c>
      <c r="AV38" s="59">
        <f>SUM(AV39:AV49)</f>
        <v>0</v>
      </c>
      <c r="AW38" s="59">
        <f>SUM(AW39:AW49)</f>
        <v>0</v>
      </c>
      <c r="AX38" s="59">
        <f t="shared" ref="AX38" si="66">SUM(AX39:AX49)</f>
        <v>0</v>
      </c>
      <c r="AY38" s="59">
        <f t="shared" si="65"/>
        <v>0</v>
      </c>
      <c r="AZ38" s="59">
        <f t="shared" si="65"/>
        <v>0</v>
      </c>
      <c r="BA38" s="59">
        <f t="shared" si="65"/>
        <v>0</v>
      </c>
      <c r="BB38" s="59">
        <f t="shared" si="65"/>
        <v>0</v>
      </c>
      <c r="BC38" s="59">
        <f t="shared" si="65"/>
        <v>0</v>
      </c>
      <c r="BD38" s="59">
        <f t="shared" si="65"/>
        <v>13</v>
      </c>
      <c r="BE38" s="59">
        <f t="shared" si="65"/>
        <v>506944.25599999994</v>
      </c>
      <c r="BF38" s="59">
        <f t="shared" si="65"/>
        <v>0</v>
      </c>
      <c r="BG38" s="59">
        <f t="shared" si="65"/>
        <v>0</v>
      </c>
      <c r="BH38" s="59">
        <f t="shared" si="65"/>
        <v>48</v>
      </c>
      <c r="BI38" s="59">
        <f t="shared" si="65"/>
        <v>4231507.9380000001</v>
      </c>
      <c r="BJ38" s="59">
        <f t="shared" si="65"/>
        <v>0</v>
      </c>
      <c r="BK38" s="59">
        <f t="shared" si="65"/>
        <v>0</v>
      </c>
      <c r="BL38" s="59">
        <f t="shared" si="65"/>
        <v>11</v>
      </c>
      <c r="BM38" s="59">
        <f t="shared" si="65"/>
        <v>572490.23999999999</v>
      </c>
      <c r="BN38" s="59">
        <f t="shared" si="65"/>
        <v>10</v>
      </c>
      <c r="BO38" s="59">
        <f t="shared" si="65"/>
        <v>329026.32</v>
      </c>
      <c r="BP38" s="59">
        <f t="shared" si="65"/>
        <v>25</v>
      </c>
      <c r="BQ38" s="59">
        <f t="shared" si="65"/>
        <v>1701540.5567999999</v>
      </c>
      <c r="BR38" s="59">
        <f t="shared" si="65"/>
        <v>36</v>
      </c>
      <c r="BS38" s="61">
        <f t="shared" si="65"/>
        <v>5207327.6640000008</v>
      </c>
      <c r="BT38" s="62">
        <f t="shared" si="65"/>
        <v>0</v>
      </c>
      <c r="BU38" s="59">
        <f t="shared" si="65"/>
        <v>0</v>
      </c>
      <c r="BV38" s="59">
        <f t="shared" si="65"/>
        <v>5</v>
      </c>
      <c r="BW38" s="59">
        <f t="shared" si="65"/>
        <v>425225.68200000003</v>
      </c>
      <c r="BX38" s="59">
        <f t="shared" si="65"/>
        <v>0</v>
      </c>
      <c r="BY38" s="59">
        <f t="shared" ref="BY38:DK38" si="67">SUM(BY39:BY49)</f>
        <v>0</v>
      </c>
      <c r="BZ38" s="59">
        <f>SUM(BZ39:BZ49)</f>
        <v>17</v>
      </c>
      <c r="CA38" s="59">
        <f>SUM(CA39:CA49)</f>
        <v>962188.08</v>
      </c>
      <c r="CB38" s="63">
        <f t="shared" si="67"/>
        <v>0</v>
      </c>
      <c r="CC38" s="59">
        <f t="shared" si="67"/>
        <v>0</v>
      </c>
      <c r="CD38" s="59">
        <f t="shared" si="67"/>
        <v>2</v>
      </c>
      <c r="CE38" s="59">
        <f t="shared" si="67"/>
        <v>42651.56</v>
      </c>
      <c r="CF38" s="59">
        <f t="shared" si="67"/>
        <v>0</v>
      </c>
      <c r="CG38" s="59">
        <f t="shared" si="67"/>
        <v>0</v>
      </c>
      <c r="CH38" s="59">
        <f t="shared" si="67"/>
        <v>6</v>
      </c>
      <c r="CI38" s="59">
        <f t="shared" si="67"/>
        <v>127954.67999999996</v>
      </c>
      <c r="CJ38" s="59">
        <f t="shared" si="67"/>
        <v>9</v>
      </c>
      <c r="CK38" s="59">
        <f t="shared" si="67"/>
        <v>329026.31999999995</v>
      </c>
      <c r="CL38" s="59">
        <f t="shared" si="67"/>
        <v>30</v>
      </c>
      <c r="CM38" s="59">
        <f t="shared" si="67"/>
        <v>1481785.1999999997</v>
      </c>
      <c r="CN38" s="59">
        <f t="shared" si="67"/>
        <v>10</v>
      </c>
      <c r="CO38" s="59">
        <f t="shared" si="67"/>
        <v>338165.94</v>
      </c>
      <c r="CP38" s="59">
        <f t="shared" si="67"/>
        <v>58</v>
      </c>
      <c r="CQ38" s="59">
        <f t="shared" si="67"/>
        <v>3135014.1144000003</v>
      </c>
      <c r="CR38" s="59">
        <f t="shared" si="67"/>
        <v>8</v>
      </c>
      <c r="CS38" s="59">
        <f t="shared" si="67"/>
        <v>849401.28</v>
      </c>
      <c r="CT38" s="59">
        <f t="shared" si="67"/>
        <v>15</v>
      </c>
      <c r="CU38" s="59">
        <f t="shared" si="67"/>
        <v>548377.19999999995</v>
      </c>
      <c r="CV38" s="59">
        <f t="shared" si="67"/>
        <v>30</v>
      </c>
      <c r="CW38" s="59">
        <f t="shared" si="67"/>
        <v>987078.96</v>
      </c>
      <c r="CX38" s="59">
        <f t="shared" si="67"/>
        <v>0</v>
      </c>
      <c r="CY38" s="59">
        <f t="shared" si="67"/>
        <v>0</v>
      </c>
      <c r="CZ38" s="59">
        <f t="shared" si="67"/>
        <v>3</v>
      </c>
      <c r="DA38" s="59">
        <f t="shared" si="67"/>
        <v>109675.43999999999</v>
      </c>
      <c r="DB38" s="59">
        <f t="shared" si="67"/>
        <v>0</v>
      </c>
      <c r="DC38" s="59">
        <f t="shared" si="67"/>
        <v>0</v>
      </c>
      <c r="DD38" s="59">
        <f t="shared" si="67"/>
        <v>51</v>
      </c>
      <c r="DE38" s="59">
        <f t="shared" si="67"/>
        <v>4894791.5519999992</v>
      </c>
      <c r="DF38" s="59">
        <f t="shared" si="67"/>
        <v>0</v>
      </c>
      <c r="DG38" s="59">
        <f t="shared" si="67"/>
        <v>0</v>
      </c>
      <c r="DH38" s="59">
        <f t="shared" si="67"/>
        <v>10</v>
      </c>
      <c r="DI38" s="59">
        <f t="shared" si="67"/>
        <v>910031.26890000002</v>
      </c>
      <c r="DJ38" s="59">
        <f t="shared" si="67"/>
        <v>2128</v>
      </c>
      <c r="DK38" s="59">
        <f t="shared" si="67"/>
        <v>260771632.60810003</v>
      </c>
    </row>
    <row r="39" spans="1:115" ht="15.75" customHeight="1" x14ac:dyDescent="0.25">
      <c r="A39" s="89"/>
      <c r="B39" s="90">
        <v>23</v>
      </c>
      <c r="C39" s="283" t="s">
        <v>561</v>
      </c>
      <c r="D39" s="65" t="s">
        <v>162</v>
      </c>
      <c r="E39" s="54">
        <v>23150</v>
      </c>
      <c r="F39" s="91">
        <v>0.94</v>
      </c>
      <c r="G39" s="67">
        <v>1</v>
      </c>
      <c r="H39" s="69">
        <v>1.4</v>
      </c>
      <c r="I39" s="69">
        <v>1.68</v>
      </c>
      <c r="J39" s="69">
        <v>2.23</v>
      </c>
      <c r="K39" s="70">
        <v>2.57</v>
      </c>
      <c r="L39" s="73">
        <v>15</v>
      </c>
      <c r="M39" s="72">
        <f t="shared" ref="M39:M49" si="68">(L39*$E39*$F39*$G39*$H39*$M$10)</f>
        <v>502679.10000000003</v>
      </c>
      <c r="N39" s="73"/>
      <c r="O39" s="73">
        <f t="shared" ref="O39:O49" si="69">(N39*$E39*$F39*$G39*$H39*$O$10)</f>
        <v>0</v>
      </c>
      <c r="P39" s="73">
        <v>8</v>
      </c>
      <c r="Q39" s="72">
        <f t="shared" ref="Q39:Q49" si="70">(P39*$E39*$F39*$G39*$H39*$Q$10)</f>
        <v>268095.52</v>
      </c>
      <c r="R39" s="73"/>
      <c r="S39" s="72">
        <f t="shared" ref="S39:S49" si="71">(R39*$E39*$F39*$G39*$H39*$S$10)</f>
        <v>0</v>
      </c>
      <c r="T39" s="73">
        <v>0</v>
      </c>
      <c r="U39" s="72">
        <f t="shared" ref="U39:U49" si="72">(T39*$E39*$F39*$G39*$H39*$U$10)</f>
        <v>0</v>
      </c>
      <c r="V39" s="73">
        <v>0</v>
      </c>
      <c r="W39" s="72">
        <f t="shared" ref="W39:W49" si="73">(V39*$E39*$F39*$G39*$H39*$W$10)</f>
        <v>0</v>
      </c>
      <c r="X39" s="73"/>
      <c r="Y39" s="72">
        <f t="shared" ref="Y39:Y49" si="74">(X39*$E39*$F39*$G39*$H39*$Y$10)</f>
        <v>0</v>
      </c>
      <c r="Z39" s="73">
        <v>0</v>
      </c>
      <c r="AA39" s="72">
        <f t="shared" ref="AA39:AA49" si="75">(Z39*$E39*$F39*$G39*$H39*$AA$10)</f>
        <v>0</v>
      </c>
      <c r="AB39" s="73">
        <v>80</v>
      </c>
      <c r="AC39" s="72">
        <f t="shared" ref="AC39:AC49" si="76">(AB39*$E39*$F39*$G39*$H39*$AC$10)</f>
        <v>2680955.2000000002</v>
      </c>
      <c r="AD39" s="73">
        <v>0</v>
      </c>
      <c r="AE39" s="72">
        <f t="shared" ref="AE39:AE49" si="77">(AD39*$E39*$F39*$G39*$H39*$AE$10)</f>
        <v>0</v>
      </c>
      <c r="AF39" s="75"/>
      <c r="AG39" s="72">
        <f t="shared" ref="AG39:AG49" si="78">(AF39*$E39*$F39*$G39*$H39*$AG$10)</f>
        <v>0</v>
      </c>
      <c r="AH39" s="73">
        <v>80</v>
      </c>
      <c r="AI39" s="72">
        <f t="shared" ref="AI39:AI49" si="79">(AH39*$E39*$F39*$G39*$H39*$AI$10)</f>
        <v>2680955.2000000002</v>
      </c>
      <c r="AJ39" s="73">
        <v>186</v>
      </c>
      <c r="AK39" s="73">
        <f t="shared" ref="AK39:AK49" si="80">(AJ39*$E39*$F39*$G39*$H39*$AK$10)</f>
        <v>6233220.8399999999</v>
      </c>
      <c r="AL39" s="73">
        <v>85</v>
      </c>
      <c r="AM39" s="72">
        <f t="shared" ref="AM39:AM49" si="81">(AL39*$E39*$F39*$G39*$I39*$AM$10)</f>
        <v>3418217.88</v>
      </c>
      <c r="AN39" s="93">
        <v>0</v>
      </c>
      <c r="AO39" s="72">
        <f t="shared" ref="AO39:AO49" si="82">(AN39*$E39*$F39*$G39*$I39*$AO$10)</f>
        <v>0</v>
      </c>
      <c r="AP39" s="73"/>
      <c r="AQ39" s="79">
        <f t="shared" ref="AQ39:AQ49" si="83">(AP39*$E39*$F39*$G39*$I39*$AQ$10)</f>
        <v>0</v>
      </c>
      <c r="AR39" s="73">
        <v>2</v>
      </c>
      <c r="AS39" s="72">
        <f t="shared" ref="AS39:AS49" si="84">(AR39*$E39*$F39*$G39*$H39*$AS$10)</f>
        <v>60930.799999999996</v>
      </c>
      <c r="AT39" s="73">
        <v>0</v>
      </c>
      <c r="AU39" s="73">
        <f t="shared" ref="AU39:AU49" si="85">(AT39*$E39*$F39*$G39*$H39*$AU$10)</f>
        <v>0</v>
      </c>
      <c r="AV39" s="73"/>
      <c r="AW39" s="72">
        <f t="shared" ref="AW39:AW49" si="86">(AV39*$E39*$F39*$G39*$H39*$AW$10)</f>
        <v>0</v>
      </c>
      <c r="AX39" s="73">
        <v>0</v>
      </c>
      <c r="AY39" s="72">
        <f t="shared" ref="AY39:AY49" si="87">(AX39*$E39*$F39*$G39*$H39*$AY$10)</f>
        <v>0</v>
      </c>
      <c r="AZ39" s="73">
        <v>0</v>
      </c>
      <c r="BA39" s="72">
        <f t="shared" ref="BA39:BA49" si="88">(AZ39*$E39*$F39*$G39*$H39*$BA$10)</f>
        <v>0</v>
      </c>
      <c r="BB39" s="73">
        <v>0</v>
      </c>
      <c r="BC39" s="72">
        <f t="shared" ref="BC39:BC49" si="89">(BB39*$E39*$F39*$G39*$H39*$BC$10)</f>
        <v>0</v>
      </c>
      <c r="BD39" s="73">
        <v>13</v>
      </c>
      <c r="BE39" s="72">
        <f t="shared" ref="BE39:BE49" si="90">(BD39*$E39*$F39*$G39*$H39*$BE$10)</f>
        <v>506944.25599999994</v>
      </c>
      <c r="BF39" s="73"/>
      <c r="BG39" s="72">
        <f t="shared" ref="BG39:BG49" si="91">(BF39*$E39*$F39*$G39*$I39*$BG$10)</f>
        <v>0</v>
      </c>
      <c r="BH39" s="73">
        <v>30</v>
      </c>
      <c r="BI39" s="72">
        <f t="shared" ref="BI39:BI49" si="92">(BH39*$E39*$F39*$G39*$I39*$BI$10)</f>
        <v>1261267.5599999998</v>
      </c>
      <c r="BJ39" s="73">
        <v>0</v>
      </c>
      <c r="BK39" s="72">
        <f t="shared" ref="BK39:BK49" si="93">(BJ39*$E39*$F39*$G39*$I39*$BK$10)</f>
        <v>0</v>
      </c>
      <c r="BL39" s="73">
        <v>10</v>
      </c>
      <c r="BM39" s="72">
        <f t="shared" ref="BM39:BM49" si="94">(BL39*$E39*$F39*$G39*$I39*$BM$10)</f>
        <v>365584.8</v>
      </c>
      <c r="BN39" s="73">
        <v>10</v>
      </c>
      <c r="BO39" s="72">
        <f t="shared" ref="BO39:BO49" si="95">(BN39*$E39*$F39*$G39*$I39*$BO$10)</f>
        <v>329026.32</v>
      </c>
      <c r="BP39" s="73">
        <v>22</v>
      </c>
      <c r="BQ39" s="72">
        <f t="shared" ref="BQ39:BQ49" si="96">(BP39*$E39*$F39*$G39*$I39*$BQ$10)</f>
        <v>1029486.7967999999</v>
      </c>
      <c r="BR39" s="73">
        <v>15</v>
      </c>
      <c r="BS39" s="79">
        <f t="shared" ref="BS39:BS49" si="97">(BR39*$E39*$F39*$G39*$I39*$BS$10)</f>
        <v>603214.92000000004</v>
      </c>
      <c r="BT39" s="94">
        <v>0</v>
      </c>
      <c r="BU39" s="72">
        <f t="shared" ref="BU39:BU49" si="98">(BT39*$E39*$F39*$G39*$H39*$BU$10)</f>
        <v>0</v>
      </c>
      <c r="BV39" s="73">
        <v>3</v>
      </c>
      <c r="BW39" s="72">
        <f t="shared" ref="BW39:BW49" si="99">(BV39*$E39*$F39*$G39*$H39*$BW$10)</f>
        <v>101449.78199999999</v>
      </c>
      <c r="BX39" s="73">
        <v>0</v>
      </c>
      <c r="BY39" s="72">
        <f t="shared" ref="BY39:BY49" si="100">(BX39*$E39*$F39*$G39*$H39*$BY$10)</f>
        <v>0</v>
      </c>
      <c r="BZ39" s="73">
        <v>15</v>
      </c>
      <c r="CA39" s="72">
        <f t="shared" ref="CA39:CA49" si="101">(BZ39*$E39*$F39*$G39*$I39*$CA$10)</f>
        <v>548377.19999999995</v>
      </c>
      <c r="CB39" s="95"/>
      <c r="CC39" s="73">
        <f t="shared" ref="CC39:CC49" si="102">(CB39*$E39*$F39*$G39*$H39*$CC$10)</f>
        <v>0</v>
      </c>
      <c r="CD39" s="73">
        <v>2</v>
      </c>
      <c r="CE39" s="72">
        <f t="shared" ref="CE39:CE49" si="103">(CD39*$E39*$F39*$G39*$H39*$CE$10)</f>
        <v>42651.56</v>
      </c>
      <c r="CF39" s="73"/>
      <c r="CG39" s="72">
        <f t="shared" ref="CG39:CG49" si="104">(CF39*$E39*$F39*$G39*$H39*$CG$10)</f>
        <v>0</v>
      </c>
      <c r="CH39" s="73">
        <v>6</v>
      </c>
      <c r="CI39" s="72">
        <f t="shared" ref="CI39:CI49" si="105">(CH39*$E39*$F39*$G39*$H39*$CI$10)</f>
        <v>127954.67999999996</v>
      </c>
      <c r="CJ39" s="73">
        <v>9</v>
      </c>
      <c r="CK39" s="72">
        <f t="shared" ref="CK39:CK49" si="106">(CJ39*$E39*$F39*$G39*$H39*$CK$10)</f>
        <v>329026.31999999995</v>
      </c>
      <c r="CL39" s="73">
        <v>26</v>
      </c>
      <c r="CM39" s="72">
        <f t="shared" ref="CM39:CM49" si="107">(CL39*$E39*$F39*$G39*$H39*$CM$10)</f>
        <v>792100.39999999991</v>
      </c>
      <c r="CN39" s="73">
        <v>10</v>
      </c>
      <c r="CO39" s="72">
        <f t="shared" ref="CO39:CO49" si="108">(CN39*$E39*$F39*$G39*$H39*$CO$10)</f>
        <v>338165.94</v>
      </c>
      <c r="CP39" s="73">
        <v>51</v>
      </c>
      <c r="CQ39" s="72">
        <f t="shared" ref="CQ39:CQ49" si="109">(CP39*$E39*$F39*$G39*$I39*$CQ$10)</f>
        <v>2069575.5528000002</v>
      </c>
      <c r="CR39" s="73">
        <v>5</v>
      </c>
      <c r="CS39" s="72">
        <f t="shared" ref="CS39:CS49" si="110">(CR39*$E39*$F39*$G39*$I39*$CS$10)</f>
        <v>219350.87999999998</v>
      </c>
      <c r="CT39" s="73">
        <v>15</v>
      </c>
      <c r="CU39" s="72">
        <f t="shared" ref="CU39:CU49" si="111">(CT39*$E39*$F39*$G39*$I39*$CU$10)</f>
        <v>548377.19999999995</v>
      </c>
      <c r="CV39" s="93">
        <v>30</v>
      </c>
      <c r="CW39" s="72">
        <f t="shared" ref="CW39:CW49" si="112">(CV39*$E39*$F39*$G39*$I39*$CW$10)</f>
        <v>987078.96</v>
      </c>
      <c r="CX39" s="73"/>
      <c r="CY39" s="79">
        <f t="shared" ref="CY39:CY49" si="113">(CX39*$E39*$F39*$G39*$I39*$CY$10)</f>
        <v>0</v>
      </c>
      <c r="CZ39" s="73">
        <v>3</v>
      </c>
      <c r="DA39" s="72">
        <f t="shared" ref="DA39:DA49" si="114">(CZ39*$E39*$F39*$G39*$I39*$DA$10)</f>
        <v>109675.43999999999</v>
      </c>
      <c r="DB39" s="95"/>
      <c r="DC39" s="72">
        <f t="shared" ref="DC39:DC49" si="115">(DB39*$E39*$F39*$G39*$I39*$DC$10)</f>
        <v>0</v>
      </c>
      <c r="DD39" s="73">
        <v>38</v>
      </c>
      <c r="DE39" s="72">
        <f t="shared" ref="DE39:DE49" si="116">(DD39*$E39*$F39*$G39*$I39*$DE$10)</f>
        <v>1667066.6879999998</v>
      </c>
      <c r="DF39" s="73"/>
      <c r="DG39" s="72">
        <f t="shared" ref="DG39:DG49" si="117">(DF39*$E39*$F39*$G39*$J39*$DG$10)</f>
        <v>0</v>
      </c>
      <c r="DH39" s="73">
        <v>9</v>
      </c>
      <c r="DI39" s="84">
        <f t="shared" ref="DI39:DI49" si="118">(DH39*$E39*$F39*$G39*$K39*$DI$10)</f>
        <v>558698.4423</v>
      </c>
      <c r="DJ39" s="85">
        <f t="shared" ref="DJ39:DK49" si="119">SUM(L39,N39,P39,R39,T39,V39,X39,Z39,AB39,AD39,AF39,AH39,AN39,AR39,AT39,BX39,AJ39,AX39,AZ39,BB39,CN39,BD39,BF39,AL39,BJ39,AP39,CP39,BL39,CR39,BN39,BP39,BR39,BZ39,BT39,BV39,CB39,CD39,CF39,CH39,CJ39,CL39,CT39,CV39,BH39,AV39,CX39,CZ39,DB39,DD39,DF39,DH39)</f>
        <v>778</v>
      </c>
      <c r="DK39" s="84">
        <f t="shared" si="119"/>
        <v>28380128.237899996</v>
      </c>
    </row>
    <row r="40" spans="1:115" ht="15.75" customHeight="1" x14ac:dyDescent="0.25">
      <c r="A40" s="89"/>
      <c r="B40" s="90">
        <v>24</v>
      </c>
      <c r="C40" s="283" t="s">
        <v>562</v>
      </c>
      <c r="D40" s="65" t="s">
        <v>163</v>
      </c>
      <c r="E40" s="54">
        <v>23150</v>
      </c>
      <c r="F40" s="91">
        <v>5.32</v>
      </c>
      <c r="G40" s="67">
        <v>1</v>
      </c>
      <c r="H40" s="69">
        <v>1.4</v>
      </c>
      <c r="I40" s="69">
        <v>1.68</v>
      </c>
      <c r="J40" s="69">
        <v>2.23</v>
      </c>
      <c r="K40" s="70">
        <v>2.57</v>
      </c>
      <c r="L40" s="73">
        <v>3</v>
      </c>
      <c r="M40" s="72">
        <f t="shared" si="68"/>
        <v>568989.96</v>
      </c>
      <c r="N40" s="73"/>
      <c r="O40" s="73">
        <f t="shared" si="69"/>
        <v>0</v>
      </c>
      <c r="P40" s="73">
        <v>10</v>
      </c>
      <c r="Q40" s="72">
        <f t="shared" si="70"/>
        <v>1896633.2000000002</v>
      </c>
      <c r="R40" s="73"/>
      <c r="S40" s="72">
        <f t="shared" si="71"/>
        <v>0</v>
      </c>
      <c r="T40" s="73"/>
      <c r="U40" s="72">
        <f t="shared" si="72"/>
        <v>0</v>
      </c>
      <c r="V40" s="73"/>
      <c r="W40" s="72">
        <f t="shared" si="73"/>
        <v>0</v>
      </c>
      <c r="X40" s="73"/>
      <c r="Y40" s="72">
        <f t="shared" si="74"/>
        <v>0</v>
      </c>
      <c r="Z40" s="73"/>
      <c r="AA40" s="72">
        <f t="shared" si="75"/>
        <v>0</v>
      </c>
      <c r="AB40" s="73">
        <v>5</v>
      </c>
      <c r="AC40" s="72">
        <f t="shared" si="76"/>
        <v>948316.60000000009</v>
      </c>
      <c r="AD40" s="73"/>
      <c r="AE40" s="72">
        <f t="shared" si="77"/>
        <v>0</v>
      </c>
      <c r="AF40" s="75"/>
      <c r="AG40" s="72">
        <f t="shared" si="78"/>
        <v>0</v>
      </c>
      <c r="AH40" s="73">
        <v>3</v>
      </c>
      <c r="AI40" s="72">
        <f t="shared" si="79"/>
        <v>568989.96</v>
      </c>
      <c r="AJ40" s="73"/>
      <c r="AK40" s="73">
        <f t="shared" si="80"/>
        <v>0</v>
      </c>
      <c r="AL40" s="73">
        <v>25</v>
      </c>
      <c r="AM40" s="72">
        <f t="shared" si="81"/>
        <v>5689899.6000000006</v>
      </c>
      <c r="AN40" s="93">
        <v>0</v>
      </c>
      <c r="AO40" s="72">
        <f t="shared" si="82"/>
        <v>0</v>
      </c>
      <c r="AP40" s="73"/>
      <c r="AQ40" s="79">
        <f t="shared" si="83"/>
        <v>0</v>
      </c>
      <c r="AR40" s="73"/>
      <c r="AS40" s="72">
        <f t="shared" si="84"/>
        <v>0</v>
      </c>
      <c r="AT40" s="73"/>
      <c r="AU40" s="73">
        <f t="shared" si="85"/>
        <v>0</v>
      </c>
      <c r="AV40" s="73"/>
      <c r="AW40" s="72">
        <f t="shared" si="86"/>
        <v>0</v>
      </c>
      <c r="AX40" s="73"/>
      <c r="AY40" s="72">
        <f t="shared" si="87"/>
        <v>0</v>
      </c>
      <c r="AZ40" s="73"/>
      <c r="BA40" s="72">
        <f t="shared" si="88"/>
        <v>0</v>
      </c>
      <c r="BB40" s="73"/>
      <c r="BC40" s="72">
        <f t="shared" si="89"/>
        <v>0</v>
      </c>
      <c r="BD40" s="73"/>
      <c r="BE40" s="72">
        <f t="shared" si="90"/>
        <v>0</v>
      </c>
      <c r="BF40" s="73"/>
      <c r="BG40" s="72">
        <f t="shared" si="91"/>
        <v>0</v>
      </c>
      <c r="BH40" s="73">
        <v>3</v>
      </c>
      <c r="BI40" s="72">
        <f t="shared" si="92"/>
        <v>713823.76799999992</v>
      </c>
      <c r="BJ40" s="73"/>
      <c r="BK40" s="72">
        <f t="shared" si="93"/>
        <v>0</v>
      </c>
      <c r="BL40" s="73">
        <v>1</v>
      </c>
      <c r="BM40" s="72">
        <f t="shared" si="94"/>
        <v>206905.44</v>
      </c>
      <c r="BN40" s="73"/>
      <c r="BO40" s="72">
        <f t="shared" si="95"/>
        <v>0</v>
      </c>
      <c r="BP40" s="73"/>
      <c r="BQ40" s="72">
        <f t="shared" si="96"/>
        <v>0</v>
      </c>
      <c r="BR40" s="73">
        <v>16</v>
      </c>
      <c r="BS40" s="79">
        <f t="shared" si="97"/>
        <v>3641535.7440000004</v>
      </c>
      <c r="BT40" s="94"/>
      <c r="BU40" s="72">
        <f t="shared" si="98"/>
        <v>0</v>
      </c>
      <c r="BV40" s="73"/>
      <c r="BW40" s="72">
        <f t="shared" si="99"/>
        <v>0</v>
      </c>
      <c r="BX40" s="73"/>
      <c r="BY40" s="72">
        <f t="shared" si="100"/>
        <v>0</v>
      </c>
      <c r="BZ40" s="73">
        <v>2</v>
      </c>
      <c r="CA40" s="72">
        <f t="shared" si="101"/>
        <v>413810.88</v>
      </c>
      <c r="CB40" s="95"/>
      <c r="CC40" s="73">
        <f t="shared" si="102"/>
        <v>0</v>
      </c>
      <c r="CD40" s="73"/>
      <c r="CE40" s="72">
        <f t="shared" si="103"/>
        <v>0</v>
      </c>
      <c r="CF40" s="73"/>
      <c r="CG40" s="72">
        <f t="shared" si="104"/>
        <v>0</v>
      </c>
      <c r="CH40" s="73"/>
      <c r="CI40" s="72">
        <f t="shared" si="105"/>
        <v>0</v>
      </c>
      <c r="CJ40" s="73"/>
      <c r="CK40" s="72">
        <f t="shared" si="106"/>
        <v>0</v>
      </c>
      <c r="CL40" s="73">
        <v>4</v>
      </c>
      <c r="CM40" s="72">
        <f t="shared" si="107"/>
        <v>689684.79999999993</v>
      </c>
      <c r="CN40" s="73"/>
      <c r="CO40" s="72">
        <f t="shared" si="108"/>
        <v>0</v>
      </c>
      <c r="CP40" s="73">
        <v>0</v>
      </c>
      <c r="CQ40" s="72">
        <f t="shared" si="109"/>
        <v>0</v>
      </c>
      <c r="CR40" s="73"/>
      <c r="CS40" s="72">
        <f t="shared" si="110"/>
        <v>0</v>
      </c>
      <c r="CT40" s="73"/>
      <c r="CU40" s="72">
        <f t="shared" si="111"/>
        <v>0</v>
      </c>
      <c r="CV40" s="93">
        <v>0</v>
      </c>
      <c r="CW40" s="72">
        <f t="shared" si="112"/>
        <v>0</v>
      </c>
      <c r="CX40" s="73"/>
      <c r="CY40" s="79">
        <f t="shared" si="113"/>
        <v>0</v>
      </c>
      <c r="CZ40" s="73"/>
      <c r="DA40" s="72">
        <f t="shared" si="114"/>
        <v>0</v>
      </c>
      <c r="DB40" s="95"/>
      <c r="DC40" s="72">
        <f t="shared" si="115"/>
        <v>0</v>
      </c>
      <c r="DD40" s="73">
        <v>13</v>
      </c>
      <c r="DE40" s="72">
        <f t="shared" si="116"/>
        <v>3227724.8639999996</v>
      </c>
      <c r="DF40" s="73"/>
      <c r="DG40" s="72">
        <f t="shared" si="117"/>
        <v>0</v>
      </c>
      <c r="DH40" s="73">
        <v>1</v>
      </c>
      <c r="DI40" s="84">
        <f t="shared" si="118"/>
        <v>351332.82660000003</v>
      </c>
      <c r="DJ40" s="85">
        <f t="shared" si="119"/>
        <v>86</v>
      </c>
      <c r="DK40" s="84">
        <f t="shared" si="119"/>
        <v>18917647.6426</v>
      </c>
    </row>
    <row r="41" spans="1:115" ht="15.75" customHeight="1" x14ac:dyDescent="0.25">
      <c r="A41" s="89"/>
      <c r="B41" s="90">
        <v>25</v>
      </c>
      <c r="C41" s="283" t="s">
        <v>563</v>
      </c>
      <c r="D41" s="65" t="s">
        <v>164</v>
      </c>
      <c r="E41" s="54">
        <v>23150</v>
      </c>
      <c r="F41" s="91">
        <v>4.5</v>
      </c>
      <c r="G41" s="67">
        <v>1</v>
      </c>
      <c r="H41" s="69">
        <v>1.4</v>
      </c>
      <c r="I41" s="69">
        <v>1.68</v>
      </c>
      <c r="J41" s="69">
        <v>2.23</v>
      </c>
      <c r="K41" s="70">
        <v>2.57</v>
      </c>
      <c r="L41" s="73">
        <v>30</v>
      </c>
      <c r="M41" s="72">
        <f t="shared" si="68"/>
        <v>4812885</v>
      </c>
      <c r="N41" s="73"/>
      <c r="O41" s="73">
        <f t="shared" si="69"/>
        <v>0</v>
      </c>
      <c r="P41" s="73">
        <v>48</v>
      </c>
      <c r="Q41" s="72">
        <f t="shared" si="70"/>
        <v>7700616.0000000009</v>
      </c>
      <c r="R41" s="73"/>
      <c r="S41" s="72">
        <f t="shared" si="71"/>
        <v>0</v>
      </c>
      <c r="T41" s="73">
        <v>0</v>
      </c>
      <c r="U41" s="72">
        <f t="shared" si="72"/>
        <v>0</v>
      </c>
      <c r="V41" s="73">
        <v>0</v>
      </c>
      <c r="W41" s="72">
        <f t="shared" si="73"/>
        <v>0</v>
      </c>
      <c r="X41" s="73"/>
      <c r="Y41" s="72">
        <f t="shared" si="74"/>
        <v>0</v>
      </c>
      <c r="Z41" s="73">
        <v>0</v>
      </c>
      <c r="AA41" s="72">
        <f t="shared" si="75"/>
        <v>0</v>
      </c>
      <c r="AB41" s="73"/>
      <c r="AC41" s="72">
        <f t="shared" si="76"/>
        <v>0</v>
      </c>
      <c r="AD41" s="73">
        <v>0</v>
      </c>
      <c r="AE41" s="72">
        <f t="shared" si="77"/>
        <v>0</v>
      </c>
      <c r="AF41" s="75"/>
      <c r="AG41" s="72">
        <f t="shared" si="78"/>
        <v>0</v>
      </c>
      <c r="AH41" s="73">
        <v>5</v>
      </c>
      <c r="AI41" s="72">
        <f t="shared" si="79"/>
        <v>802147.50000000012</v>
      </c>
      <c r="AJ41" s="73"/>
      <c r="AK41" s="73">
        <f t="shared" si="80"/>
        <v>0</v>
      </c>
      <c r="AL41" s="73">
        <v>8</v>
      </c>
      <c r="AM41" s="72">
        <f t="shared" si="81"/>
        <v>1540123.2000000002</v>
      </c>
      <c r="AN41" s="93">
        <v>0</v>
      </c>
      <c r="AO41" s="72">
        <f t="shared" si="82"/>
        <v>0</v>
      </c>
      <c r="AP41" s="73">
        <v>0</v>
      </c>
      <c r="AQ41" s="79">
        <f t="shared" si="83"/>
        <v>0</v>
      </c>
      <c r="AR41" s="73"/>
      <c r="AS41" s="72">
        <f t="shared" si="84"/>
        <v>0</v>
      </c>
      <c r="AT41" s="73">
        <v>0</v>
      </c>
      <c r="AU41" s="73">
        <f t="shared" si="85"/>
        <v>0</v>
      </c>
      <c r="AV41" s="73"/>
      <c r="AW41" s="72">
        <f t="shared" si="86"/>
        <v>0</v>
      </c>
      <c r="AX41" s="73">
        <v>0</v>
      </c>
      <c r="AY41" s="72">
        <f t="shared" si="87"/>
        <v>0</v>
      </c>
      <c r="AZ41" s="73">
        <v>0</v>
      </c>
      <c r="BA41" s="72">
        <f t="shared" si="88"/>
        <v>0</v>
      </c>
      <c r="BB41" s="73">
        <v>0</v>
      </c>
      <c r="BC41" s="72">
        <f t="shared" si="89"/>
        <v>0</v>
      </c>
      <c r="BD41" s="73"/>
      <c r="BE41" s="72">
        <f t="shared" si="90"/>
        <v>0</v>
      </c>
      <c r="BF41" s="73"/>
      <c r="BG41" s="72">
        <f t="shared" si="91"/>
        <v>0</v>
      </c>
      <c r="BH41" s="73">
        <v>10</v>
      </c>
      <c r="BI41" s="72">
        <f t="shared" si="92"/>
        <v>2012660.9999999998</v>
      </c>
      <c r="BJ41" s="73">
        <v>0</v>
      </c>
      <c r="BK41" s="72">
        <f t="shared" si="93"/>
        <v>0</v>
      </c>
      <c r="BL41" s="73"/>
      <c r="BM41" s="72">
        <f t="shared" si="94"/>
        <v>0</v>
      </c>
      <c r="BN41" s="73"/>
      <c r="BO41" s="72">
        <f t="shared" si="95"/>
        <v>0</v>
      </c>
      <c r="BP41" s="73">
        <v>3</v>
      </c>
      <c r="BQ41" s="72">
        <f t="shared" si="96"/>
        <v>672053.76000000001</v>
      </c>
      <c r="BR41" s="73">
        <v>5</v>
      </c>
      <c r="BS41" s="79">
        <f t="shared" si="97"/>
        <v>962577.00000000012</v>
      </c>
      <c r="BT41" s="94">
        <v>0</v>
      </c>
      <c r="BU41" s="72">
        <f t="shared" si="98"/>
        <v>0</v>
      </c>
      <c r="BV41" s="73">
        <v>2</v>
      </c>
      <c r="BW41" s="72">
        <f t="shared" si="99"/>
        <v>323775.90000000002</v>
      </c>
      <c r="BX41" s="73">
        <v>0</v>
      </c>
      <c r="BY41" s="72">
        <f t="shared" si="100"/>
        <v>0</v>
      </c>
      <c r="BZ41" s="73"/>
      <c r="CA41" s="72">
        <f t="shared" si="101"/>
        <v>0</v>
      </c>
      <c r="CB41" s="95"/>
      <c r="CC41" s="73">
        <f t="shared" si="102"/>
        <v>0</v>
      </c>
      <c r="CD41" s="73">
        <v>0</v>
      </c>
      <c r="CE41" s="72">
        <f t="shared" si="103"/>
        <v>0</v>
      </c>
      <c r="CF41" s="73"/>
      <c r="CG41" s="72">
        <f t="shared" si="104"/>
        <v>0</v>
      </c>
      <c r="CH41" s="73"/>
      <c r="CI41" s="72">
        <f t="shared" si="105"/>
        <v>0</v>
      </c>
      <c r="CJ41" s="73"/>
      <c r="CK41" s="72">
        <f t="shared" si="106"/>
        <v>0</v>
      </c>
      <c r="CL41" s="73"/>
      <c r="CM41" s="72">
        <f t="shared" si="107"/>
        <v>0</v>
      </c>
      <c r="CN41" s="73"/>
      <c r="CO41" s="72">
        <f t="shared" si="108"/>
        <v>0</v>
      </c>
      <c r="CP41" s="73">
        <v>5</v>
      </c>
      <c r="CQ41" s="72">
        <f t="shared" si="109"/>
        <v>971327.70000000007</v>
      </c>
      <c r="CR41" s="73">
        <v>3</v>
      </c>
      <c r="CS41" s="72">
        <f t="shared" si="110"/>
        <v>630050.4</v>
      </c>
      <c r="CT41" s="73">
        <v>0</v>
      </c>
      <c r="CU41" s="72">
        <f t="shared" si="111"/>
        <v>0</v>
      </c>
      <c r="CV41" s="93"/>
      <c r="CW41" s="72">
        <f t="shared" si="112"/>
        <v>0</v>
      </c>
      <c r="CX41" s="73">
        <v>0</v>
      </c>
      <c r="CY41" s="79">
        <f t="shared" si="113"/>
        <v>0</v>
      </c>
      <c r="CZ41" s="73">
        <v>0</v>
      </c>
      <c r="DA41" s="72">
        <f t="shared" si="114"/>
        <v>0</v>
      </c>
      <c r="DB41" s="95"/>
      <c r="DC41" s="72">
        <f t="shared" si="115"/>
        <v>0</v>
      </c>
      <c r="DD41" s="73"/>
      <c r="DE41" s="72">
        <f t="shared" si="116"/>
        <v>0</v>
      </c>
      <c r="DF41" s="73"/>
      <c r="DG41" s="72">
        <f t="shared" si="117"/>
        <v>0</v>
      </c>
      <c r="DH41" s="73"/>
      <c r="DI41" s="84">
        <f t="shared" si="118"/>
        <v>0</v>
      </c>
      <c r="DJ41" s="85">
        <f t="shared" si="119"/>
        <v>119</v>
      </c>
      <c r="DK41" s="84">
        <f t="shared" si="119"/>
        <v>20428217.459999997</v>
      </c>
    </row>
    <row r="42" spans="1:115" ht="33.75" customHeight="1" x14ac:dyDescent="0.25">
      <c r="A42" s="89"/>
      <c r="B42" s="90">
        <v>26</v>
      </c>
      <c r="C42" s="283" t="s">
        <v>564</v>
      </c>
      <c r="D42" s="65" t="s">
        <v>165</v>
      </c>
      <c r="E42" s="54">
        <v>23150</v>
      </c>
      <c r="F42" s="91">
        <v>1.0900000000000001</v>
      </c>
      <c r="G42" s="67">
        <v>1</v>
      </c>
      <c r="H42" s="69">
        <v>1.4</v>
      </c>
      <c r="I42" s="69">
        <v>1.68</v>
      </c>
      <c r="J42" s="69">
        <v>2.23</v>
      </c>
      <c r="K42" s="70">
        <v>2.57</v>
      </c>
      <c r="L42" s="73">
        <v>10</v>
      </c>
      <c r="M42" s="72">
        <f t="shared" si="68"/>
        <v>388595.9</v>
      </c>
      <c r="N42" s="73"/>
      <c r="O42" s="73">
        <f t="shared" si="69"/>
        <v>0</v>
      </c>
      <c r="P42" s="73">
        <v>4</v>
      </c>
      <c r="Q42" s="72">
        <f t="shared" si="70"/>
        <v>155438.36000000002</v>
      </c>
      <c r="R42" s="73"/>
      <c r="S42" s="72">
        <f t="shared" si="71"/>
        <v>0</v>
      </c>
      <c r="T42" s="73"/>
      <c r="U42" s="72">
        <f t="shared" si="72"/>
        <v>0</v>
      </c>
      <c r="V42" s="73">
        <v>0</v>
      </c>
      <c r="W42" s="72">
        <f t="shared" si="73"/>
        <v>0</v>
      </c>
      <c r="X42" s="73"/>
      <c r="Y42" s="72">
        <f t="shared" si="74"/>
        <v>0</v>
      </c>
      <c r="Z42" s="73">
        <v>0</v>
      </c>
      <c r="AA42" s="72">
        <f t="shared" si="75"/>
        <v>0</v>
      </c>
      <c r="AB42" s="73">
        <v>2</v>
      </c>
      <c r="AC42" s="72">
        <f t="shared" si="76"/>
        <v>77719.180000000008</v>
      </c>
      <c r="AD42" s="73">
        <v>0</v>
      </c>
      <c r="AE42" s="72">
        <f t="shared" si="77"/>
        <v>0</v>
      </c>
      <c r="AF42" s="75"/>
      <c r="AG42" s="72">
        <f t="shared" si="78"/>
        <v>0</v>
      </c>
      <c r="AH42" s="73">
        <v>2</v>
      </c>
      <c r="AI42" s="72">
        <f t="shared" si="79"/>
        <v>77719.180000000008</v>
      </c>
      <c r="AJ42" s="73"/>
      <c r="AK42" s="73">
        <f t="shared" si="80"/>
        <v>0</v>
      </c>
      <c r="AL42" s="73">
        <v>2</v>
      </c>
      <c r="AM42" s="72">
        <f t="shared" si="81"/>
        <v>93263.016000000018</v>
      </c>
      <c r="AN42" s="93">
        <v>0</v>
      </c>
      <c r="AO42" s="72">
        <f t="shared" si="82"/>
        <v>0</v>
      </c>
      <c r="AP42" s="73">
        <v>0</v>
      </c>
      <c r="AQ42" s="79">
        <f t="shared" si="83"/>
        <v>0</v>
      </c>
      <c r="AR42" s="73"/>
      <c r="AS42" s="72">
        <f t="shared" si="84"/>
        <v>0</v>
      </c>
      <c r="AT42" s="73">
        <v>0</v>
      </c>
      <c r="AU42" s="73">
        <f t="shared" si="85"/>
        <v>0</v>
      </c>
      <c r="AV42" s="73"/>
      <c r="AW42" s="72">
        <f t="shared" si="86"/>
        <v>0</v>
      </c>
      <c r="AX42" s="73">
        <v>0</v>
      </c>
      <c r="AY42" s="72">
        <f t="shared" si="87"/>
        <v>0</v>
      </c>
      <c r="AZ42" s="73">
        <v>0</v>
      </c>
      <c r="BA42" s="72">
        <f t="shared" si="88"/>
        <v>0</v>
      </c>
      <c r="BB42" s="73">
        <v>0</v>
      </c>
      <c r="BC42" s="72">
        <f t="shared" si="89"/>
        <v>0</v>
      </c>
      <c r="BD42" s="73"/>
      <c r="BE42" s="72">
        <f t="shared" si="90"/>
        <v>0</v>
      </c>
      <c r="BF42" s="73"/>
      <c r="BG42" s="72">
        <f t="shared" si="91"/>
        <v>0</v>
      </c>
      <c r="BH42" s="73">
        <v>5</v>
      </c>
      <c r="BI42" s="72">
        <f t="shared" si="92"/>
        <v>243755.61000000002</v>
      </c>
      <c r="BJ42" s="73">
        <v>0</v>
      </c>
      <c r="BK42" s="72">
        <f t="shared" si="93"/>
        <v>0</v>
      </c>
      <c r="BL42" s="73"/>
      <c r="BM42" s="72">
        <f t="shared" si="94"/>
        <v>0</v>
      </c>
      <c r="BN42" s="73"/>
      <c r="BO42" s="72">
        <f t="shared" si="95"/>
        <v>0</v>
      </c>
      <c r="BP42" s="73"/>
      <c r="BQ42" s="72">
        <f t="shared" si="96"/>
        <v>0</v>
      </c>
      <c r="BR42" s="73"/>
      <c r="BS42" s="79">
        <f t="shared" si="97"/>
        <v>0</v>
      </c>
      <c r="BT42" s="94">
        <v>0</v>
      </c>
      <c r="BU42" s="72">
        <f t="shared" si="98"/>
        <v>0</v>
      </c>
      <c r="BV42" s="73">
        <v>0</v>
      </c>
      <c r="BW42" s="72">
        <f t="shared" si="99"/>
        <v>0</v>
      </c>
      <c r="BX42" s="73">
        <v>0</v>
      </c>
      <c r="BY42" s="72">
        <f t="shared" si="100"/>
        <v>0</v>
      </c>
      <c r="BZ42" s="73"/>
      <c r="CA42" s="72">
        <f t="shared" si="101"/>
        <v>0</v>
      </c>
      <c r="CB42" s="95"/>
      <c r="CC42" s="73">
        <f t="shared" si="102"/>
        <v>0</v>
      </c>
      <c r="CD42" s="73">
        <v>0</v>
      </c>
      <c r="CE42" s="72">
        <f t="shared" si="103"/>
        <v>0</v>
      </c>
      <c r="CF42" s="73"/>
      <c r="CG42" s="72">
        <f t="shared" si="104"/>
        <v>0</v>
      </c>
      <c r="CH42" s="73"/>
      <c r="CI42" s="72">
        <f t="shared" si="105"/>
        <v>0</v>
      </c>
      <c r="CJ42" s="73"/>
      <c r="CK42" s="72">
        <f t="shared" si="106"/>
        <v>0</v>
      </c>
      <c r="CL42" s="73"/>
      <c r="CM42" s="72">
        <f t="shared" si="107"/>
        <v>0</v>
      </c>
      <c r="CN42" s="73"/>
      <c r="CO42" s="72">
        <f t="shared" si="108"/>
        <v>0</v>
      </c>
      <c r="CP42" s="73">
        <v>2</v>
      </c>
      <c r="CQ42" s="72">
        <f t="shared" si="109"/>
        <v>94110.861600000018</v>
      </c>
      <c r="CR42" s="73"/>
      <c r="CS42" s="72">
        <f t="shared" si="110"/>
        <v>0</v>
      </c>
      <c r="CT42" s="73">
        <v>0</v>
      </c>
      <c r="CU42" s="72">
        <f t="shared" si="111"/>
        <v>0</v>
      </c>
      <c r="CV42" s="93">
        <v>0</v>
      </c>
      <c r="CW42" s="72">
        <f t="shared" si="112"/>
        <v>0</v>
      </c>
      <c r="CX42" s="73">
        <v>0</v>
      </c>
      <c r="CY42" s="79">
        <f t="shared" si="113"/>
        <v>0</v>
      </c>
      <c r="CZ42" s="73">
        <v>0</v>
      </c>
      <c r="DA42" s="72">
        <f t="shared" si="114"/>
        <v>0</v>
      </c>
      <c r="DB42" s="95"/>
      <c r="DC42" s="72">
        <f t="shared" si="115"/>
        <v>0</v>
      </c>
      <c r="DD42" s="73"/>
      <c r="DE42" s="72">
        <f t="shared" si="116"/>
        <v>0</v>
      </c>
      <c r="DF42" s="73"/>
      <c r="DG42" s="72">
        <f t="shared" si="117"/>
        <v>0</v>
      </c>
      <c r="DH42" s="73"/>
      <c r="DI42" s="84">
        <f t="shared" si="118"/>
        <v>0</v>
      </c>
      <c r="DJ42" s="85">
        <f t="shared" si="119"/>
        <v>27</v>
      </c>
      <c r="DK42" s="84">
        <f t="shared" si="119"/>
        <v>1130602.1076000002</v>
      </c>
    </row>
    <row r="43" spans="1:115" ht="36.75" customHeight="1" x14ac:dyDescent="0.25">
      <c r="A43" s="89"/>
      <c r="B43" s="90">
        <v>27</v>
      </c>
      <c r="C43" s="283" t="s">
        <v>565</v>
      </c>
      <c r="D43" s="65" t="s">
        <v>166</v>
      </c>
      <c r="E43" s="54">
        <v>23150</v>
      </c>
      <c r="F43" s="100">
        <v>4.51</v>
      </c>
      <c r="G43" s="67">
        <v>1</v>
      </c>
      <c r="H43" s="69">
        <v>1.4</v>
      </c>
      <c r="I43" s="69">
        <v>1.68</v>
      </c>
      <c r="J43" s="69">
        <v>2.23</v>
      </c>
      <c r="K43" s="70">
        <v>2.57</v>
      </c>
      <c r="L43" s="73">
        <v>3</v>
      </c>
      <c r="M43" s="72">
        <f t="shared" si="68"/>
        <v>482358.03</v>
      </c>
      <c r="N43" s="73"/>
      <c r="O43" s="73">
        <f t="shared" si="69"/>
        <v>0</v>
      </c>
      <c r="P43" s="73"/>
      <c r="Q43" s="72">
        <f t="shared" si="70"/>
        <v>0</v>
      </c>
      <c r="R43" s="73"/>
      <c r="S43" s="72">
        <f t="shared" si="71"/>
        <v>0</v>
      </c>
      <c r="T43" s="73"/>
      <c r="U43" s="72">
        <f t="shared" si="72"/>
        <v>0</v>
      </c>
      <c r="V43" s="73"/>
      <c r="W43" s="72">
        <f t="shared" si="73"/>
        <v>0</v>
      </c>
      <c r="X43" s="73"/>
      <c r="Y43" s="72">
        <f t="shared" si="74"/>
        <v>0</v>
      </c>
      <c r="Z43" s="73"/>
      <c r="AA43" s="72">
        <f t="shared" si="75"/>
        <v>0</v>
      </c>
      <c r="AB43" s="73"/>
      <c r="AC43" s="72">
        <f t="shared" si="76"/>
        <v>0</v>
      </c>
      <c r="AD43" s="73"/>
      <c r="AE43" s="72">
        <f t="shared" si="77"/>
        <v>0</v>
      </c>
      <c r="AF43" s="75"/>
      <c r="AG43" s="72">
        <f t="shared" si="78"/>
        <v>0</v>
      </c>
      <c r="AH43" s="73"/>
      <c r="AI43" s="72">
        <f t="shared" si="79"/>
        <v>0</v>
      </c>
      <c r="AJ43" s="73"/>
      <c r="AK43" s="73">
        <f t="shared" si="80"/>
        <v>0</v>
      </c>
      <c r="AL43" s="73">
        <v>1</v>
      </c>
      <c r="AM43" s="72">
        <f t="shared" si="81"/>
        <v>192943.212</v>
      </c>
      <c r="AN43" s="93"/>
      <c r="AO43" s="72">
        <f t="shared" si="82"/>
        <v>0</v>
      </c>
      <c r="AP43" s="73"/>
      <c r="AQ43" s="79">
        <f t="shared" si="83"/>
        <v>0</v>
      </c>
      <c r="AR43" s="73"/>
      <c r="AS43" s="72">
        <f t="shared" si="84"/>
        <v>0</v>
      </c>
      <c r="AT43" s="73"/>
      <c r="AU43" s="73">
        <f t="shared" si="85"/>
        <v>0</v>
      </c>
      <c r="AV43" s="73"/>
      <c r="AW43" s="72">
        <f t="shared" si="86"/>
        <v>0</v>
      </c>
      <c r="AX43" s="73"/>
      <c r="AY43" s="72">
        <f t="shared" si="87"/>
        <v>0</v>
      </c>
      <c r="AZ43" s="73"/>
      <c r="BA43" s="72">
        <f t="shared" si="88"/>
        <v>0</v>
      </c>
      <c r="BB43" s="73"/>
      <c r="BC43" s="72">
        <f t="shared" si="89"/>
        <v>0</v>
      </c>
      <c r="BD43" s="73"/>
      <c r="BE43" s="72">
        <f t="shared" si="90"/>
        <v>0</v>
      </c>
      <c r="BF43" s="73"/>
      <c r="BG43" s="72">
        <f t="shared" si="91"/>
        <v>0</v>
      </c>
      <c r="BH43" s="73">
        <v>0</v>
      </c>
      <c r="BI43" s="72">
        <f t="shared" si="92"/>
        <v>0</v>
      </c>
      <c r="BJ43" s="73"/>
      <c r="BK43" s="72">
        <f t="shared" si="93"/>
        <v>0</v>
      </c>
      <c r="BL43" s="73"/>
      <c r="BM43" s="72">
        <f t="shared" si="94"/>
        <v>0</v>
      </c>
      <c r="BN43" s="73"/>
      <c r="BO43" s="72">
        <f t="shared" si="95"/>
        <v>0</v>
      </c>
      <c r="BP43" s="73"/>
      <c r="BQ43" s="72">
        <f t="shared" si="96"/>
        <v>0</v>
      </c>
      <c r="BR43" s="73"/>
      <c r="BS43" s="79">
        <f t="shared" si="97"/>
        <v>0</v>
      </c>
      <c r="BT43" s="94"/>
      <c r="BU43" s="72">
        <f t="shared" si="98"/>
        <v>0</v>
      </c>
      <c r="BV43" s="73"/>
      <c r="BW43" s="72">
        <f t="shared" si="99"/>
        <v>0</v>
      </c>
      <c r="BX43" s="73"/>
      <c r="BY43" s="72">
        <f t="shared" si="100"/>
        <v>0</v>
      </c>
      <c r="BZ43" s="73"/>
      <c r="CA43" s="72">
        <f t="shared" si="101"/>
        <v>0</v>
      </c>
      <c r="CB43" s="95"/>
      <c r="CC43" s="73">
        <f t="shared" si="102"/>
        <v>0</v>
      </c>
      <c r="CD43" s="73"/>
      <c r="CE43" s="72">
        <f t="shared" si="103"/>
        <v>0</v>
      </c>
      <c r="CF43" s="73"/>
      <c r="CG43" s="72">
        <f t="shared" si="104"/>
        <v>0</v>
      </c>
      <c r="CH43" s="73"/>
      <c r="CI43" s="72">
        <f t="shared" si="105"/>
        <v>0</v>
      </c>
      <c r="CJ43" s="73"/>
      <c r="CK43" s="72">
        <f t="shared" si="106"/>
        <v>0</v>
      </c>
      <c r="CL43" s="73"/>
      <c r="CM43" s="72">
        <f t="shared" si="107"/>
        <v>0</v>
      </c>
      <c r="CN43" s="73"/>
      <c r="CO43" s="72">
        <f t="shared" si="108"/>
        <v>0</v>
      </c>
      <c r="CP43" s="73"/>
      <c r="CQ43" s="72">
        <f t="shared" si="109"/>
        <v>0</v>
      </c>
      <c r="CR43" s="73"/>
      <c r="CS43" s="72">
        <f t="shared" si="110"/>
        <v>0</v>
      </c>
      <c r="CT43" s="73"/>
      <c r="CU43" s="72">
        <f t="shared" si="111"/>
        <v>0</v>
      </c>
      <c r="CV43" s="93"/>
      <c r="CW43" s="72">
        <f t="shared" si="112"/>
        <v>0</v>
      </c>
      <c r="CX43" s="73"/>
      <c r="CY43" s="79">
        <f t="shared" si="113"/>
        <v>0</v>
      </c>
      <c r="CZ43" s="73"/>
      <c r="DA43" s="72">
        <f t="shared" si="114"/>
        <v>0</v>
      </c>
      <c r="DB43" s="95"/>
      <c r="DC43" s="72">
        <f t="shared" si="115"/>
        <v>0</v>
      </c>
      <c r="DD43" s="73"/>
      <c r="DE43" s="72">
        <f t="shared" si="116"/>
        <v>0</v>
      </c>
      <c r="DF43" s="73"/>
      <c r="DG43" s="72">
        <f t="shared" si="117"/>
        <v>0</v>
      </c>
      <c r="DH43" s="73"/>
      <c r="DI43" s="84">
        <f t="shared" si="118"/>
        <v>0</v>
      </c>
      <c r="DJ43" s="85">
        <f t="shared" si="119"/>
        <v>4</v>
      </c>
      <c r="DK43" s="84">
        <f t="shared" si="119"/>
        <v>675301.24200000009</v>
      </c>
    </row>
    <row r="44" spans="1:115" ht="34.5" customHeight="1" x14ac:dyDescent="0.25">
      <c r="A44" s="89"/>
      <c r="B44" s="90">
        <v>28</v>
      </c>
      <c r="C44" s="283" t="s">
        <v>566</v>
      </c>
      <c r="D44" s="65" t="s">
        <v>167</v>
      </c>
      <c r="E44" s="54">
        <v>23150</v>
      </c>
      <c r="F44" s="91">
        <v>4.2699999999999996</v>
      </c>
      <c r="G44" s="67">
        <v>1</v>
      </c>
      <c r="H44" s="69">
        <v>1.4</v>
      </c>
      <c r="I44" s="69">
        <v>1.68</v>
      </c>
      <c r="J44" s="69">
        <v>2.23</v>
      </c>
      <c r="K44" s="70">
        <v>2.57</v>
      </c>
      <c r="L44" s="73">
        <v>109</v>
      </c>
      <c r="M44" s="72">
        <f t="shared" si="68"/>
        <v>16593044.929999998</v>
      </c>
      <c r="N44" s="73"/>
      <c r="O44" s="73">
        <f t="shared" si="69"/>
        <v>0</v>
      </c>
      <c r="P44" s="73"/>
      <c r="Q44" s="72">
        <f t="shared" si="70"/>
        <v>0</v>
      </c>
      <c r="R44" s="73"/>
      <c r="S44" s="72">
        <f t="shared" si="71"/>
        <v>0</v>
      </c>
      <c r="T44" s="73"/>
      <c r="U44" s="72">
        <f t="shared" si="72"/>
        <v>0</v>
      </c>
      <c r="V44" s="73">
        <v>0</v>
      </c>
      <c r="W44" s="72">
        <f t="shared" si="73"/>
        <v>0</v>
      </c>
      <c r="X44" s="73"/>
      <c r="Y44" s="72">
        <f t="shared" si="74"/>
        <v>0</v>
      </c>
      <c r="Z44" s="73">
        <v>0</v>
      </c>
      <c r="AA44" s="72">
        <f t="shared" si="75"/>
        <v>0</v>
      </c>
      <c r="AB44" s="73"/>
      <c r="AC44" s="72">
        <f t="shared" si="76"/>
        <v>0</v>
      </c>
      <c r="AD44" s="73">
        <v>0</v>
      </c>
      <c r="AE44" s="72">
        <f t="shared" si="77"/>
        <v>0</v>
      </c>
      <c r="AF44" s="80"/>
      <c r="AG44" s="72">
        <f t="shared" si="78"/>
        <v>0</v>
      </c>
      <c r="AH44" s="73"/>
      <c r="AI44" s="72">
        <f t="shared" si="79"/>
        <v>0</v>
      </c>
      <c r="AJ44" s="73">
        <v>0</v>
      </c>
      <c r="AK44" s="73">
        <f t="shared" si="80"/>
        <v>0</v>
      </c>
      <c r="AL44" s="73"/>
      <c r="AM44" s="72">
        <f t="shared" si="81"/>
        <v>0</v>
      </c>
      <c r="AN44" s="92"/>
      <c r="AO44" s="72">
        <f t="shared" si="82"/>
        <v>0</v>
      </c>
      <c r="AP44" s="73">
        <v>0</v>
      </c>
      <c r="AQ44" s="79">
        <f t="shared" si="83"/>
        <v>0</v>
      </c>
      <c r="AR44" s="73"/>
      <c r="AS44" s="72">
        <f t="shared" si="84"/>
        <v>0</v>
      </c>
      <c r="AT44" s="73">
        <v>0</v>
      </c>
      <c r="AU44" s="73">
        <f t="shared" si="85"/>
        <v>0</v>
      </c>
      <c r="AV44" s="73"/>
      <c r="AW44" s="72">
        <f t="shared" si="86"/>
        <v>0</v>
      </c>
      <c r="AX44" s="73">
        <v>0</v>
      </c>
      <c r="AY44" s="72">
        <f t="shared" si="87"/>
        <v>0</v>
      </c>
      <c r="AZ44" s="73">
        <v>0</v>
      </c>
      <c r="BA44" s="72">
        <f t="shared" si="88"/>
        <v>0</v>
      </c>
      <c r="BB44" s="73">
        <v>0</v>
      </c>
      <c r="BC44" s="72">
        <f t="shared" si="89"/>
        <v>0</v>
      </c>
      <c r="BD44" s="73"/>
      <c r="BE44" s="72">
        <f t="shared" si="90"/>
        <v>0</v>
      </c>
      <c r="BF44" s="73"/>
      <c r="BG44" s="72">
        <f t="shared" si="91"/>
        <v>0</v>
      </c>
      <c r="BH44" s="73">
        <v>0</v>
      </c>
      <c r="BI44" s="72">
        <f t="shared" si="92"/>
        <v>0</v>
      </c>
      <c r="BJ44" s="73">
        <v>0</v>
      </c>
      <c r="BK44" s="72">
        <f t="shared" si="93"/>
        <v>0</v>
      </c>
      <c r="BL44" s="73"/>
      <c r="BM44" s="72">
        <f t="shared" si="94"/>
        <v>0</v>
      </c>
      <c r="BN44" s="73"/>
      <c r="BO44" s="72">
        <f t="shared" si="95"/>
        <v>0</v>
      </c>
      <c r="BP44" s="73"/>
      <c r="BQ44" s="72">
        <f t="shared" si="96"/>
        <v>0</v>
      </c>
      <c r="BR44" s="73"/>
      <c r="BS44" s="79">
        <f t="shared" si="97"/>
        <v>0</v>
      </c>
      <c r="BT44" s="94">
        <v>0</v>
      </c>
      <c r="BU44" s="72">
        <f t="shared" si="98"/>
        <v>0</v>
      </c>
      <c r="BV44" s="73">
        <v>0</v>
      </c>
      <c r="BW44" s="72">
        <f t="shared" si="99"/>
        <v>0</v>
      </c>
      <c r="BX44" s="73">
        <v>0</v>
      </c>
      <c r="BY44" s="72">
        <f t="shared" si="100"/>
        <v>0</v>
      </c>
      <c r="BZ44" s="73"/>
      <c r="CA44" s="72">
        <f t="shared" si="101"/>
        <v>0</v>
      </c>
      <c r="CB44" s="95"/>
      <c r="CC44" s="73">
        <f t="shared" si="102"/>
        <v>0</v>
      </c>
      <c r="CD44" s="73">
        <v>0</v>
      </c>
      <c r="CE44" s="72">
        <f t="shared" si="103"/>
        <v>0</v>
      </c>
      <c r="CF44" s="73"/>
      <c r="CG44" s="72">
        <f t="shared" si="104"/>
        <v>0</v>
      </c>
      <c r="CH44" s="73"/>
      <c r="CI44" s="72">
        <f t="shared" si="105"/>
        <v>0</v>
      </c>
      <c r="CJ44" s="73"/>
      <c r="CK44" s="72">
        <f t="shared" si="106"/>
        <v>0</v>
      </c>
      <c r="CL44" s="73"/>
      <c r="CM44" s="72">
        <f t="shared" si="107"/>
        <v>0</v>
      </c>
      <c r="CN44" s="73"/>
      <c r="CO44" s="72">
        <f t="shared" si="108"/>
        <v>0</v>
      </c>
      <c r="CP44" s="73"/>
      <c r="CQ44" s="72">
        <f t="shared" si="109"/>
        <v>0</v>
      </c>
      <c r="CR44" s="73"/>
      <c r="CS44" s="72">
        <f t="shared" si="110"/>
        <v>0</v>
      </c>
      <c r="CT44" s="73">
        <v>0</v>
      </c>
      <c r="CU44" s="72">
        <f t="shared" si="111"/>
        <v>0</v>
      </c>
      <c r="CV44" s="93">
        <v>0</v>
      </c>
      <c r="CW44" s="72">
        <f t="shared" si="112"/>
        <v>0</v>
      </c>
      <c r="CX44" s="73">
        <v>0</v>
      </c>
      <c r="CY44" s="79">
        <f t="shared" si="113"/>
        <v>0</v>
      </c>
      <c r="CZ44" s="73">
        <v>0</v>
      </c>
      <c r="DA44" s="72">
        <f t="shared" si="114"/>
        <v>0</v>
      </c>
      <c r="DB44" s="95"/>
      <c r="DC44" s="72">
        <f t="shared" si="115"/>
        <v>0</v>
      </c>
      <c r="DD44" s="73"/>
      <c r="DE44" s="72">
        <f t="shared" si="116"/>
        <v>0</v>
      </c>
      <c r="DF44" s="73"/>
      <c r="DG44" s="72">
        <f t="shared" si="117"/>
        <v>0</v>
      </c>
      <c r="DH44" s="73"/>
      <c r="DI44" s="84">
        <f t="shared" si="118"/>
        <v>0</v>
      </c>
      <c r="DJ44" s="85">
        <f t="shared" si="119"/>
        <v>109</v>
      </c>
      <c r="DK44" s="84">
        <f t="shared" si="119"/>
        <v>16593044.929999998</v>
      </c>
    </row>
    <row r="45" spans="1:115" ht="64.5" customHeight="1" x14ac:dyDescent="0.25">
      <c r="A45" s="89"/>
      <c r="B45" s="90">
        <v>29</v>
      </c>
      <c r="C45" s="283" t="s">
        <v>567</v>
      </c>
      <c r="D45" s="65" t="s">
        <v>168</v>
      </c>
      <c r="E45" s="54">
        <v>23150</v>
      </c>
      <c r="F45" s="91">
        <v>3.46</v>
      </c>
      <c r="G45" s="67">
        <v>1</v>
      </c>
      <c r="H45" s="69">
        <v>1.4</v>
      </c>
      <c r="I45" s="69">
        <v>1.68</v>
      </c>
      <c r="J45" s="69">
        <v>2.23</v>
      </c>
      <c r="K45" s="70">
        <v>2.57</v>
      </c>
      <c r="L45" s="73">
        <v>518</v>
      </c>
      <c r="M45" s="72">
        <f t="shared" si="68"/>
        <v>63896574.280000001</v>
      </c>
      <c r="N45" s="73"/>
      <c r="O45" s="73">
        <f t="shared" si="69"/>
        <v>0</v>
      </c>
      <c r="P45" s="73"/>
      <c r="Q45" s="72">
        <f t="shared" si="70"/>
        <v>0</v>
      </c>
      <c r="R45" s="73"/>
      <c r="S45" s="72">
        <f t="shared" si="71"/>
        <v>0</v>
      </c>
      <c r="T45" s="73">
        <v>170</v>
      </c>
      <c r="U45" s="72">
        <f t="shared" si="72"/>
        <v>20969918.200000003</v>
      </c>
      <c r="V45" s="73">
        <v>0</v>
      </c>
      <c r="W45" s="72">
        <f t="shared" si="73"/>
        <v>0</v>
      </c>
      <c r="X45" s="73"/>
      <c r="Y45" s="72">
        <f t="shared" si="74"/>
        <v>0</v>
      </c>
      <c r="Z45" s="73">
        <v>0</v>
      </c>
      <c r="AA45" s="72">
        <f t="shared" si="75"/>
        <v>0</v>
      </c>
      <c r="AB45" s="73"/>
      <c r="AC45" s="72">
        <f t="shared" si="76"/>
        <v>0</v>
      </c>
      <c r="AD45" s="73">
        <v>0</v>
      </c>
      <c r="AE45" s="72">
        <f t="shared" si="77"/>
        <v>0</v>
      </c>
      <c r="AF45" s="80"/>
      <c r="AG45" s="72">
        <f t="shared" si="78"/>
        <v>0</v>
      </c>
      <c r="AH45" s="73"/>
      <c r="AI45" s="72">
        <f t="shared" si="79"/>
        <v>0</v>
      </c>
      <c r="AJ45" s="73">
        <v>0</v>
      </c>
      <c r="AK45" s="73">
        <f t="shared" si="80"/>
        <v>0</v>
      </c>
      <c r="AL45" s="73"/>
      <c r="AM45" s="72">
        <f t="shared" si="81"/>
        <v>0</v>
      </c>
      <c r="AN45" s="93">
        <v>11</v>
      </c>
      <c r="AO45" s="72">
        <f t="shared" si="82"/>
        <v>1628252.4720000001</v>
      </c>
      <c r="AP45" s="73">
        <v>0</v>
      </c>
      <c r="AQ45" s="79">
        <f t="shared" si="83"/>
        <v>0</v>
      </c>
      <c r="AR45" s="73"/>
      <c r="AS45" s="72">
        <f t="shared" si="84"/>
        <v>0</v>
      </c>
      <c r="AT45" s="73">
        <v>0</v>
      </c>
      <c r="AU45" s="73">
        <f t="shared" si="85"/>
        <v>0</v>
      </c>
      <c r="AV45" s="73"/>
      <c r="AW45" s="72">
        <f t="shared" si="86"/>
        <v>0</v>
      </c>
      <c r="AX45" s="73">
        <v>0</v>
      </c>
      <c r="AY45" s="72">
        <f t="shared" si="87"/>
        <v>0</v>
      </c>
      <c r="AZ45" s="73">
        <v>0</v>
      </c>
      <c r="BA45" s="72">
        <f t="shared" si="88"/>
        <v>0</v>
      </c>
      <c r="BB45" s="73">
        <v>0</v>
      </c>
      <c r="BC45" s="72">
        <f t="shared" si="89"/>
        <v>0</v>
      </c>
      <c r="BD45" s="73"/>
      <c r="BE45" s="72">
        <f t="shared" si="90"/>
        <v>0</v>
      </c>
      <c r="BF45" s="73"/>
      <c r="BG45" s="72">
        <f t="shared" si="91"/>
        <v>0</v>
      </c>
      <c r="BH45" s="73">
        <v>0</v>
      </c>
      <c r="BI45" s="72">
        <f t="shared" si="92"/>
        <v>0</v>
      </c>
      <c r="BJ45" s="73">
        <v>0</v>
      </c>
      <c r="BK45" s="72">
        <f t="shared" si="93"/>
        <v>0</v>
      </c>
      <c r="BL45" s="73"/>
      <c r="BM45" s="72">
        <f t="shared" si="94"/>
        <v>0</v>
      </c>
      <c r="BN45" s="73"/>
      <c r="BO45" s="72">
        <f t="shared" si="95"/>
        <v>0</v>
      </c>
      <c r="BP45" s="73"/>
      <c r="BQ45" s="72">
        <f t="shared" si="96"/>
        <v>0</v>
      </c>
      <c r="BR45" s="73"/>
      <c r="BS45" s="79">
        <f t="shared" si="97"/>
        <v>0</v>
      </c>
      <c r="BT45" s="94">
        <v>0</v>
      </c>
      <c r="BU45" s="72">
        <f t="shared" si="98"/>
        <v>0</v>
      </c>
      <c r="BV45" s="73">
        <v>0</v>
      </c>
      <c r="BW45" s="72">
        <f t="shared" si="99"/>
        <v>0</v>
      </c>
      <c r="BX45" s="73">
        <v>0</v>
      </c>
      <c r="BY45" s="72">
        <f t="shared" si="100"/>
        <v>0</v>
      </c>
      <c r="BZ45" s="73"/>
      <c r="CA45" s="72">
        <f t="shared" si="101"/>
        <v>0</v>
      </c>
      <c r="CB45" s="95"/>
      <c r="CC45" s="73">
        <f t="shared" si="102"/>
        <v>0</v>
      </c>
      <c r="CD45" s="73">
        <v>0</v>
      </c>
      <c r="CE45" s="72">
        <f t="shared" si="103"/>
        <v>0</v>
      </c>
      <c r="CF45" s="73"/>
      <c r="CG45" s="72">
        <f t="shared" si="104"/>
        <v>0</v>
      </c>
      <c r="CH45" s="73"/>
      <c r="CI45" s="72">
        <f t="shared" si="105"/>
        <v>0</v>
      </c>
      <c r="CJ45" s="73"/>
      <c r="CK45" s="72">
        <f t="shared" si="106"/>
        <v>0</v>
      </c>
      <c r="CL45" s="73"/>
      <c r="CM45" s="72">
        <f t="shared" si="107"/>
        <v>0</v>
      </c>
      <c r="CN45" s="73"/>
      <c r="CO45" s="72">
        <f t="shared" si="108"/>
        <v>0</v>
      </c>
      <c r="CP45" s="73"/>
      <c r="CQ45" s="72">
        <f t="shared" si="109"/>
        <v>0</v>
      </c>
      <c r="CR45" s="73"/>
      <c r="CS45" s="72">
        <f t="shared" si="110"/>
        <v>0</v>
      </c>
      <c r="CT45" s="73">
        <v>0</v>
      </c>
      <c r="CU45" s="72">
        <f t="shared" si="111"/>
        <v>0</v>
      </c>
      <c r="CV45" s="93">
        <v>0</v>
      </c>
      <c r="CW45" s="72">
        <f t="shared" si="112"/>
        <v>0</v>
      </c>
      <c r="CX45" s="73">
        <v>0</v>
      </c>
      <c r="CY45" s="79">
        <f t="shared" si="113"/>
        <v>0</v>
      </c>
      <c r="CZ45" s="73">
        <v>0</v>
      </c>
      <c r="DA45" s="72">
        <f t="shared" si="114"/>
        <v>0</v>
      </c>
      <c r="DB45" s="95"/>
      <c r="DC45" s="72">
        <f t="shared" si="115"/>
        <v>0</v>
      </c>
      <c r="DD45" s="73"/>
      <c r="DE45" s="72">
        <f t="shared" si="116"/>
        <v>0</v>
      </c>
      <c r="DF45" s="73"/>
      <c r="DG45" s="72">
        <f t="shared" si="117"/>
        <v>0</v>
      </c>
      <c r="DH45" s="73"/>
      <c r="DI45" s="84">
        <f t="shared" si="118"/>
        <v>0</v>
      </c>
      <c r="DJ45" s="85">
        <f t="shared" si="119"/>
        <v>699</v>
      </c>
      <c r="DK45" s="84">
        <f t="shared" si="119"/>
        <v>86494744.952000007</v>
      </c>
    </row>
    <row r="46" spans="1:115" ht="60" customHeight="1" x14ac:dyDescent="0.25">
      <c r="A46" s="89"/>
      <c r="B46" s="90">
        <v>30</v>
      </c>
      <c r="C46" s="283" t="s">
        <v>568</v>
      </c>
      <c r="D46" s="65" t="s">
        <v>169</v>
      </c>
      <c r="E46" s="54">
        <v>23150</v>
      </c>
      <c r="F46" s="91">
        <v>2.0499999999999998</v>
      </c>
      <c r="G46" s="67">
        <v>1</v>
      </c>
      <c r="H46" s="69">
        <v>1.4</v>
      </c>
      <c r="I46" s="69">
        <v>1.68</v>
      </c>
      <c r="J46" s="69">
        <v>2.23</v>
      </c>
      <c r="K46" s="70">
        <v>2.57</v>
      </c>
      <c r="L46" s="73">
        <v>0</v>
      </c>
      <c r="M46" s="72">
        <f t="shared" si="68"/>
        <v>0</v>
      </c>
      <c r="N46" s="73"/>
      <c r="O46" s="73">
        <f t="shared" si="69"/>
        <v>0</v>
      </c>
      <c r="P46" s="73"/>
      <c r="Q46" s="72">
        <f t="shared" si="70"/>
        <v>0</v>
      </c>
      <c r="R46" s="73"/>
      <c r="S46" s="72">
        <f t="shared" si="71"/>
        <v>0</v>
      </c>
      <c r="T46" s="73"/>
      <c r="U46" s="72">
        <f t="shared" si="72"/>
        <v>0</v>
      </c>
      <c r="V46" s="73"/>
      <c r="W46" s="72">
        <f t="shared" si="73"/>
        <v>0</v>
      </c>
      <c r="X46" s="73"/>
      <c r="Y46" s="72">
        <f t="shared" si="74"/>
        <v>0</v>
      </c>
      <c r="Z46" s="73"/>
      <c r="AA46" s="72">
        <f t="shared" si="75"/>
        <v>0</v>
      </c>
      <c r="AB46" s="73"/>
      <c r="AC46" s="72">
        <f t="shared" si="76"/>
        <v>0</v>
      </c>
      <c r="AD46" s="73"/>
      <c r="AE46" s="72">
        <f t="shared" si="77"/>
        <v>0</v>
      </c>
      <c r="AF46" s="80"/>
      <c r="AG46" s="72">
        <f t="shared" si="78"/>
        <v>0</v>
      </c>
      <c r="AH46" s="73"/>
      <c r="AI46" s="72">
        <f t="shared" si="79"/>
        <v>0</v>
      </c>
      <c r="AJ46" s="73"/>
      <c r="AK46" s="73">
        <f t="shared" si="80"/>
        <v>0</v>
      </c>
      <c r="AL46" s="73"/>
      <c r="AM46" s="72">
        <f t="shared" si="81"/>
        <v>0</v>
      </c>
      <c r="AN46" s="93"/>
      <c r="AO46" s="72">
        <f t="shared" si="82"/>
        <v>0</v>
      </c>
      <c r="AP46" s="73"/>
      <c r="AQ46" s="79">
        <f t="shared" si="83"/>
        <v>0</v>
      </c>
      <c r="AR46" s="73"/>
      <c r="AS46" s="72">
        <f t="shared" si="84"/>
        <v>0</v>
      </c>
      <c r="AT46" s="73"/>
      <c r="AU46" s="73">
        <f t="shared" si="85"/>
        <v>0</v>
      </c>
      <c r="AV46" s="73"/>
      <c r="AW46" s="72">
        <f t="shared" si="86"/>
        <v>0</v>
      </c>
      <c r="AX46" s="73"/>
      <c r="AY46" s="72">
        <f t="shared" si="87"/>
        <v>0</v>
      </c>
      <c r="AZ46" s="73"/>
      <c r="BA46" s="72">
        <f t="shared" si="88"/>
        <v>0</v>
      </c>
      <c r="BB46" s="73"/>
      <c r="BC46" s="72">
        <f t="shared" si="89"/>
        <v>0</v>
      </c>
      <c r="BD46" s="73"/>
      <c r="BE46" s="72">
        <f t="shared" si="90"/>
        <v>0</v>
      </c>
      <c r="BF46" s="73"/>
      <c r="BG46" s="72">
        <f t="shared" si="91"/>
        <v>0</v>
      </c>
      <c r="BH46" s="73"/>
      <c r="BI46" s="72">
        <f t="shared" si="92"/>
        <v>0</v>
      </c>
      <c r="BJ46" s="73"/>
      <c r="BK46" s="72">
        <f t="shared" si="93"/>
        <v>0</v>
      </c>
      <c r="BL46" s="73"/>
      <c r="BM46" s="72">
        <f t="shared" si="94"/>
        <v>0</v>
      </c>
      <c r="BN46" s="73"/>
      <c r="BO46" s="72">
        <f t="shared" si="95"/>
        <v>0</v>
      </c>
      <c r="BP46" s="73"/>
      <c r="BQ46" s="72">
        <f t="shared" si="96"/>
        <v>0</v>
      </c>
      <c r="BR46" s="73"/>
      <c r="BS46" s="79">
        <f t="shared" si="97"/>
        <v>0</v>
      </c>
      <c r="BT46" s="94"/>
      <c r="BU46" s="72">
        <f t="shared" si="98"/>
        <v>0</v>
      </c>
      <c r="BV46" s="73"/>
      <c r="BW46" s="72">
        <f t="shared" si="99"/>
        <v>0</v>
      </c>
      <c r="BX46" s="73"/>
      <c r="BY46" s="72">
        <f t="shared" si="100"/>
        <v>0</v>
      </c>
      <c r="BZ46" s="73"/>
      <c r="CA46" s="72">
        <f t="shared" si="101"/>
        <v>0</v>
      </c>
      <c r="CB46" s="95"/>
      <c r="CC46" s="73">
        <f t="shared" si="102"/>
        <v>0</v>
      </c>
      <c r="CD46" s="73"/>
      <c r="CE46" s="72">
        <f t="shared" si="103"/>
        <v>0</v>
      </c>
      <c r="CF46" s="73"/>
      <c r="CG46" s="72">
        <f t="shared" si="104"/>
        <v>0</v>
      </c>
      <c r="CH46" s="73"/>
      <c r="CI46" s="72">
        <f t="shared" si="105"/>
        <v>0</v>
      </c>
      <c r="CJ46" s="73"/>
      <c r="CK46" s="72">
        <f t="shared" si="106"/>
        <v>0</v>
      </c>
      <c r="CL46" s="73"/>
      <c r="CM46" s="72">
        <f t="shared" si="107"/>
        <v>0</v>
      </c>
      <c r="CN46" s="73"/>
      <c r="CO46" s="72">
        <f t="shared" si="108"/>
        <v>0</v>
      </c>
      <c r="CP46" s="73"/>
      <c r="CQ46" s="72">
        <f t="shared" si="109"/>
        <v>0</v>
      </c>
      <c r="CR46" s="73"/>
      <c r="CS46" s="72">
        <f t="shared" si="110"/>
        <v>0</v>
      </c>
      <c r="CT46" s="73"/>
      <c r="CU46" s="72">
        <f t="shared" si="111"/>
        <v>0</v>
      </c>
      <c r="CV46" s="93"/>
      <c r="CW46" s="72">
        <f t="shared" si="112"/>
        <v>0</v>
      </c>
      <c r="CX46" s="73"/>
      <c r="CY46" s="79">
        <f t="shared" si="113"/>
        <v>0</v>
      </c>
      <c r="CZ46" s="73"/>
      <c r="DA46" s="72">
        <f t="shared" si="114"/>
        <v>0</v>
      </c>
      <c r="DB46" s="95"/>
      <c r="DC46" s="72">
        <f t="shared" si="115"/>
        <v>0</v>
      </c>
      <c r="DD46" s="73"/>
      <c r="DE46" s="72">
        <f t="shared" si="116"/>
        <v>0</v>
      </c>
      <c r="DF46" s="73"/>
      <c r="DG46" s="72">
        <f t="shared" si="117"/>
        <v>0</v>
      </c>
      <c r="DH46" s="73"/>
      <c r="DI46" s="84">
        <f t="shared" si="118"/>
        <v>0</v>
      </c>
      <c r="DJ46" s="85">
        <f t="shared" si="119"/>
        <v>0</v>
      </c>
      <c r="DK46" s="84">
        <f t="shared" si="119"/>
        <v>0</v>
      </c>
    </row>
    <row r="47" spans="1:115" ht="60" customHeight="1" x14ac:dyDescent="0.25">
      <c r="A47" s="89"/>
      <c r="B47" s="90">
        <v>31</v>
      </c>
      <c r="C47" s="283" t="s">
        <v>569</v>
      </c>
      <c r="D47" s="65" t="s">
        <v>170</v>
      </c>
      <c r="E47" s="54">
        <v>23150</v>
      </c>
      <c r="F47" s="91">
        <v>7.92</v>
      </c>
      <c r="G47" s="67">
        <v>1</v>
      </c>
      <c r="H47" s="69">
        <v>1.4</v>
      </c>
      <c r="I47" s="69">
        <v>1.68</v>
      </c>
      <c r="J47" s="69">
        <v>2.23</v>
      </c>
      <c r="K47" s="70">
        <v>2.57</v>
      </c>
      <c r="L47" s="73">
        <v>100</v>
      </c>
      <c r="M47" s="72">
        <f t="shared" si="68"/>
        <v>28235592.000000004</v>
      </c>
      <c r="N47" s="73"/>
      <c r="O47" s="73">
        <f t="shared" si="69"/>
        <v>0</v>
      </c>
      <c r="P47" s="73">
        <v>16</v>
      </c>
      <c r="Q47" s="72">
        <f t="shared" si="70"/>
        <v>4517694.72</v>
      </c>
      <c r="R47" s="73"/>
      <c r="S47" s="72">
        <f t="shared" si="71"/>
        <v>0</v>
      </c>
      <c r="T47" s="73">
        <v>50</v>
      </c>
      <c r="U47" s="72">
        <f t="shared" si="72"/>
        <v>14117796.000000002</v>
      </c>
      <c r="V47" s="73"/>
      <c r="W47" s="72">
        <f t="shared" si="73"/>
        <v>0</v>
      </c>
      <c r="X47" s="73"/>
      <c r="Y47" s="72">
        <f t="shared" si="74"/>
        <v>0</v>
      </c>
      <c r="Z47" s="73"/>
      <c r="AA47" s="72">
        <f t="shared" si="75"/>
        <v>0</v>
      </c>
      <c r="AB47" s="73"/>
      <c r="AC47" s="72">
        <f t="shared" si="76"/>
        <v>0</v>
      </c>
      <c r="AD47" s="73"/>
      <c r="AE47" s="72">
        <f t="shared" si="77"/>
        <v>0</v>
      </c>
      <c r="AF47" s="80"/>
      <c r="AG47" s="72">
        <f t="shared" si="78"/>
        <v>0</v>
      </c>
      <c r="AH47" s="73"/>
      <c r="AI47" s="72">
        <f t="shared" si="79"/>
        <v>0</v>
      </c>
      <c r="AJ47" s="73"/>
      <c r="AK47" s="73">
        <f t="shared" si="80"/>
        <v>0</v>
      </c>
      <c r="AL47" s="73"/>
      <c r="AM47" s="72">
        <f t="shared" si="81"/>
        <v>0</v>
      </c>
      <c r="AN47" s="93">
        <v>54</v>
      </c>
      <c r="AO47" s="72">
        <f t="shared" si="82"/>
        <v>18296663.616</v>
      </c>
      <c r="AP47" s="73"/>
      <c r="AQ47" s="79">
        <f t="shared" si="83"/>
        <v>0</v>
      </c>
      <c r="AR47" s="73"/>
      <c r="AS47" s="72">
        <f t="shared" si="84"/>
        <v>0</v>
      </c>
      <c r="AT47" s="73"/>
      <c r="AU47" s="73">
        <f t="shared" si="85"/>
        <v>0</v>
      </c>
      <c r="AV47" s="73"/>
      <c r="AW47" s="72">
        <f t="shared" si="86"/>
        <v>0</v>
      </c>
      <c r="AX47" s="73"/>
      <c r="AY47" s="72">
        <f t="shared" si="87"/>
        <v>0</v>
      </c>
      <c r="AZ47" s="73"/>
      <c r="BA47" s="72">
        <f t="shared" si="88"/>
        <v>0</v>
      </c>
      <c r="BB47" s="73"/>
      <c r="BC47" s="72">
        <f t="shared" si="89"/>
        <v>0</v>
      </c>
      <c r="BD47" s="73"/>
      <c r="BE47" s="72">
        <f t="shared" si="90"/>
        <v>0</v>
      </c>
      <c r="BF47" s="73"/>
      <c r="BG47" s="72">
        <f t="shared" si="91"/>
        <v>0</v>
      </c>
      <c r="BH47" s="73"/>
      <c r="BI47" s="72">
        <f t="shared" si="92"/>
        <v>0</v>
      </c>
      <c r="BJ47" s="73"/>
      <c r="BK47" s="72">
        <f t="shared" si="93"/>
        <v>0</v>
      </c>
      <c r="BL47" s="73"/>
      <c r="BM47" s="72">
        <f t="shared" si="94"/>
        <v>0</v>
      </c>
      <c r="BN47" s="73"/>
      <c r="BO47" s="72">
        <f t="shared" si="95"/>
        <v>0</v>
      </c>
      <c r="BP47" s="73"/>
      <c r="BQ47" s="72">
        <f t="shared" si="96"/>
        <v>0</v>
      </c>
      <c r="BR47" s="73"/>
      <c r="BS47" s="79">
        <f t="shared" si="97"/>
        <v>0</v>
      </c>
      <c r="BT47" s="94"/>
      <c r="BU47" s="72">
        <f t="shared" si="98"/>
        <v>0</v>
      </c>
      <c r="BV47" s="73"/>
      <c r="BW47" s="72">
        <f t="shared" si="99"/>
        <v>0</v>
      </c>
      <c r="BX47" s="73"/>
      <c r="BY47" s="72">
        <f t="shared" si="100"/>
        <v>0</v>
      </c>
      <c r="BZ47" s="73"/>
      <c r="CA47" s="72">
        <f t="shared" si="101"/>
        <v>0</v>
      </c>
      <c r="CB47" s="95"/>
      <c r="CC47" s="73">
        <f t="shared" si="102"/>
        <v>0</v>
      </c>
      <c r="CD47" s="73"/>
      <c r="CE47" s="72">
        <f t="shared" si="103"/>
        <v>0</v>
      </c>
      <c r="CF47" s="73"/>
      <c r="CG47" s="72">
        <f t="shared" si="104"/>
        <v>0</v>
      </c>
      <c r="CH47" s="73"/>
      <c r="CI47" s="72">
        <f t="shared" si="105"/>
        <v>0</v>
      </c>
      <c r="CJ47" s="73"/>
      <c r="CK47" s="72">
        <f t="shared" si="106"/>
        <v>0</v>
      </c>
      <c r="CL47" s="73"/>
      <c r="CM47" s="72">
        <f t="shared" si="107"/>
        <v>0</v>
      </c>
      <c r="CN47" s="73"/>
      <c r="CO47" s="72">
        <f t="shared" si="108"/>
        <v>0</v>
      </c>
      <c r="CP47" s="73"/>
      <c r="CQ47" s="72">
        <f t="shared" si="109"/>
        <v>0</v>
      </c>
      <c r="CR47" s="73"/>
      <c r="CS47" s="72">
        <f t="shared" si="110"/>
        <v>0</v>
      </c>
      <c r="CT47" s="73"/>
      <c r="CU47" s="72">
        <f t="shared" si="111"/>
        <v>0</v>
      </c>
      <c r="CV47" s="93">
        <v>0</v>
      </c>
      <c r="CW47" s="72">
        <f t="shared" si="112"/>
        <v>0</v>
      </c>
      <c r="CX47" s="73"/>
      <c r="CY47" s="79">
        <f t="shared" si="113"/>
        <v>0</v>
      </c>
      <c r="CZ47" s="73"/>
      <c r="DA47" s="72">
        <f t="shared" si="114"/>
        <v>0</v>
      </c>
      <c r="DB47" s="95"/>
      <c r="DC47" s="72">
        <f t="shared" si="115"/>
        <v>0</v>
      </c>
      <c r="DD47" s="73"/>
      <c r="DE47" s="72">
        <f t="shared" si="116"/>
        <v>0</v>
      </c>
      <c r="DF47" s="73"/>
      <c r="DG47" s="72">
        <f t="shared" si="117"/>
        <v>0</v>
      </c>
      <c r="DH47" s="73"/>
      <c r="DI47" s="84">
        <f t="shared" si="118"/>
        <v>0</v>
      </c>
      <c r="DJ47" s="85">
        <f t="shared" si="119"/>
        <v>220</v>
      </c>
      <c r="DK47" s="84">
        <f t="shared" si="119"/>
        <v>65167746.33600001</v>
      </c>
    </row>
    <row r="48" spans="1:115" ht="30" customHeight="1" x14ac:dyDescent="0.25">
      <c r="A48" s="89"/>
      <c r="B48" s="90">
        <v>32</v>
      </c>
      <c r="C48" s="283" t="s">
        <v>570</v>
      </c>
      <c r="D48" s="65" t="s">
        <v>171</v>
      </c>
      <c r="E48" s="54">
        <v>23150</v>
      </c>
      <c r="F48" s="91">
        <v>7.82</v>
      </c>
      <c r="G48" s="67">
        <v>1</v>
      </c>
      <c r="H48" s="69">
        <v>1.4</v>
      </c>
      <c r="I48" s="69">
        <v>1.68</v>
      </c>
      <c r="J48" s="69">
        <v>2.23</v>
      </c>
      <c r="K48" s="70">
        <v>2.57</v>
      </c>
      <c r="L48" s="73"/>
      <c r="M48" s="72">
        <f t="shared" si="68"/>
        <v>0</v>
      </c>
      <c r="N48" s="73"/>
      <c r="O48" s="73">
        <f t="shared" si="69"/>
        <v>0</v>
      </c>
      <c r="P48" s="73">
        <v>73</v>
      </c>
      <c r="Q48" s="72">
        <f t="shared" si="70"/>
        <v>20351729.859999999</v>
      </c>
      <c r="R48" s="73"/>
      <c r="S48" s="72">
        <f t="shared" si="71"/>
        <v>0</v>
      </c>
      <c r="T48" s="73"/>
      <c r="U48" s="72">
        <f t="shared" si="72"/>
        <v>0</v>
      </c>
      <c r="V48" s="73"/>
      <c r="W48" s="72">
        <f t="shared" si="73"/>
        <v>0</v>
      </c>
      <c r="X48" s="73"/>
      <c r="Y48" s="72">
        <f t="shared" si="74"/>
        <v>0</v>
      </c>
      <c r="Z48" s="73"/>
      <c r="AA48" s="72">
        <f t="shared" si="75"/>
        <v>0</v>
      </c>
      <c r="AB48" s="73"/>
      <c r="AC48" s="72">
        <f t="shared" si="76"/>
        <v>0</v>
      </c>
      <c r="AD48" s="73"/>
      <c r="AE48" s="72">
        <f t="shared" si="77"/>
        <v>0</v>
      </c>
      <c r="AF48" s="75"/>
      <c r="AG48" s="72">
        <f t="shared" si="78"/>
        <v>0</v>
      </c>
      <c r="AH48" s="73"/>
      <c r="AI48" s="72">
        <f t="shared" si="79"/>
        <v>0</v>
      </c>
      <c r="AJ48" s="73"/>
      <c r="AK48" s="73">
        <f t="shared" si="80"/>
        <v>0</v>
      </c>
      <c r="AL48" s="73"/>
      <c r="AM48" s="72">
        <f t="shared" si="81"/>
        <v>0</v>
      </c>
      <c r="AN48" s="93"/>
      <c r="AO48" s="72">
        <f t="shared" si="82"/>
        <v>0</v>
      </c>
      <c r="AP48" s="73"/>
      <c r="AQ48" s="72">
        <f t="shared" si="83"/>
        <v>0</v>
      </c>
      <c r="AR48" s="73"/>
      <c r="AS48" s="72">
        <f t="shared" si="84"/>
        <v>0</v>
      </c>
      <c r="AT48" s="73"/>
      <c r="AU48" s="73">
        <f t="shared" si="85"/>
        <v>0</v>
      </c>
      <c r="AV48" s="73"/>
      <c r="AW48" s="72">
        <f t="shared" si="86"/>
        <v>0</v>
      </c>
      <c r="AX48" s="73"/>
      <c r="AY48" s="72">
        <f t="shared" si="87"/>
        <v>0</v>
      </c>
      <c r="AZ48" s="73"/>
      <c r="BA48" s="72">
        <f t="shared" si="88"/>
        <v>0</v>
      </c>
      <c r="BB48" s="73"/>
      <c r="BC48" s="72">
        <f t="shared" si="89"/>
        <v>0</v>
      </c>
      <c r="BD48" s="73"/>
      <c r="BE48" s="72">
        <f t="shared" si="90"/>
        <v>0</v>
      </c>
      <c r="BF48" s="73"/>
      <c r="BG48" s="72">
        <f t="shared" si="91"/>
        <v>0</v>
      </c>
      <c r="BH48" s="73"/>
      <c r="BI48" s="72">
        <f t="shared" si="92"/>
        <v>0</v>
      </c>
      <c r="BJ48" s="73"/>
      <c r="BK48" s="72">
        <f t="shared" si="93"/>
        <v>0</v>
      </c>
      <c r="BL48" s="73"/>
      <c r="BM48" s="72">
        <f t="shared" si="94"/>
        <v>0</v>
      </c>
      <c r="BN48" s="73"/>
      <c r="BO48" s="72">
        <f t="shared" si="95"/>
        <v>0</v>
      </c>
      <c r="BP48" s="73"/>
      <c r="BQ48" s="72">
        <f t="shared" si="96"/>
        <v>0</v>
      </c>
      <c r="BR48" s="73"/>
      <c r="BS48" s="79">
        <f t="shared" si="97"/>
        <v>0</v>
      </c>
      <c r="BT48" s="94"/>
      <c r="BU48" s="72">
        <f t="shared" si="98"/>
        <v>0</v>
      </c>
      <c r="BV48" s="73"/>
      <c r="BW48" s="72">
        <f t="shared" si="99"/>
        <v>0</v>
      </c>
      <c r="BX48" s="73"/>
      <c r="BY48" s="72">
        <f t="shared" si="100"/>
        <v>0</v>
      </c>
      <c r="BZ48" s="73"/>
      <c r="CA48" s="72">
        <f t="shared" si="101"/>
        <v>0</v>
      </c>
      <c r="CB48" s="95"/>
      <c r="CC48" s="73">
        <f t="shared" si="102"/>
        <v>0</v>
      </c>
      <c r="CD48" s="73"/>
      <c r="CE48" s="72">
        <f t="shared" si="103"/>
        <v>0</v>
      </c>
      <c r="CF48" s="73"/>
      <c r="CG48" s="72">
        <f t="shared" si="104"/>
        <v>0</v>
      </c>
      <c r="CH48" s="73"/>
      <c r="CI48" s="72">
        <f t="shared" si="105"/>
        <v>0</v>
      </c>
      <c r="CJ48" s="73"/>
      <c r="CK48" s="72">
        <f t="shared" si="106"/>
        <v>0</v>
      </c>
      <c r="CL48" s="73"/>
      <c r="CM48" s="72">
        <f t="shared" si="107"/>
        <v>0</v>
      </c>
      <c r="CN48" s="73"/>
      <c r="CO48" s="72">
        <f t="shared" si="108"/>
        <v>0</v>
      </c>
      <c r="CP48" s="73"/>
      <c r="CQ48" s="72">
        <f t="shared" si="109"/>
        <v>0</v>
      </c>
      <c r="CR48" s="73"/>
      <c r="CS48" s="72">
        <f t="shared" si="110"/>
        <v>0</v>
      </c>
      <c r="CT48" s="73"/>
      <c r="CU48" s="72">
        <f t="shared" si="111"/>
        <v>0</v>
      </c>
      <c r="CV48" s="93"/>
      <c r="CW48" s="72">
        <f t="shared" si="112"/>
        <v>0</v>
      </c>
      <c r="CX48" s="73"/>
      <c r="CY48" s="79">
        <f t="shared" si="113"/>
        <v>0</v>
      </c>
      <c r="CZ48" s="73"/>
      <c r="DA48" s="72">
        <f t="shared" si="114"/>
        <v>0</v>
      </c>
      <c r="DB48" s="95"/>
      <c r="DC48" s="72">
        <f t="shared" si="115"/>
        <v>0</v>
      </c>
      <c r="DD48" s="73"/>
      <c r="DE48" s="72">
        <f t="shared" si="116"/>
        <v>0</v>
      </c>
      <c r="DF48" s="73"/>
      <c r="DG48" s="72">
        <f t="shared" si="117"/>
        <v>0</v>
      </c>
      <c r="DH48" s="73"/>
      <c r="DI48" s="72">
        <f t="shared" si="118"/>
        <v>0</v>
      </c>
      <c r="DJ48" s="85">
        <f t="shared" si="119"/>
        <v>73</v>
      </c>
      <c r="DK48" s="84">
        <f t="shared" si="119"/>
        <v>20351729.859999999</v>
      </c>
    </row>
    <row r="49" spans="1:115" ht="30" customHeight="1" x14ac:dyDescent="0.25">
      <c r="A49" s="89"/>
      <c r="B49" s="90">
        <v>33</v>
      </c>
      <c r="C49" s="283" t="s">
        <v>571</v>
      </c>
      <c r="D49" s="65" t="s">
        <v>172</v>
      </c>
      <c r="E49" s="54">
        <v>23150</v>
      </c>
      <c r="F49" s="100">
        <v>5.68</v>
      </c>
      <c r="G49" s="67">
        <v>1</v>
      </c>
      <c r="H49" s="69">
        <v>1.4</v>
      </c>
      <c r="I49" s="69">
        <v>1.68</v>
      </c>
      <c r="J49" s="69">
        <v>2.23</v>
      </c>
      <c r="K49" s="70">
        <v>2.57</v>
      </c>
      <c r="L49" s="73"/>
      <c r="M49" s="72">
        <f t="shared" si="68"/>
        <v>0</v>
      </c>
      <c r="N49" s="73"/>
      <c r="O49" s="73">
        <f t="shared" si="69"/>
        <v>0</v>
      </c>
      <c r="P49" s="73">
        <v>13</v>
      </c>
      <c r="Q49" s="72">
        <f t="shared" si="70"/>
        <v>2632469.8400000003</v>
      </c>
      <c r="R49" s="73"/>
      <c r="S49" s="72">
        <f t="shared" si="71"/>
        <v>0</v>
      </c>
      <c r="T49" s="73"/>
      <c r="U49" s="72">
        <f t="shared" si="72"/>
        <v>0</v>
      </c>
      <c r="V49" s="73"/>
      <c r="W49" s="72">
        <f t="shared" si="73"/>
        <v>0</v>
      </c>
      <c r="X49" s="73"/>
      <c r="Y49" s="72">
        <f t="shared" si="74"/>
        <v>0</v>
      </c>
      <c r="Z49" s="73"/>
      <c r="AA49" s="72">
        <f t="shared" si="75"/>
        <v>0</v>
      </c>
      <c r="AB49" s="73"/>
      <c r="AC49" s="72">
        <f t="shared" si="76"/>
        <v>0</v>
      </c>
      <c r="AD49" s="73"/>
      <c r="AE49" s="72">
        <f t="shared" si="77"/>
        <v>0</v>
      </c>
      <c r="AF49" s="75"/>
      <c r="AG49" s="72">
        <f t="shared" si="78"/>
        <v>0</v>
      </c>
      <c r="AH49" s="73"/>
      <c r="AI49" s="72">
        <f t="shared" si="79"/>
        <v>0</v>
      </c>
      <c r="AJ49" s="73"/>
      <c r="AK49" s="73">
        <f t="shared" si="80"/>
        <v>0</v>
      </c>
      <c r="AL49" s="73"/>
      <c r="AM49" s="72">
        <f t="shared" si="81"/>
        <v>0</v>
      </c>
      <c r="AN49" s="93"/>
      <c r="AO49" s="72">
        <f t="shared" si="82"/>
        <v>0</v>
      </c>
      <c r="AP49" s="73"/>
      <c r="AQ49" s="72">
        <f t="shared" si="83"/>
        <v>0</v>
      </c>
      <c r="AR49" s="73"/>
      <c r="AS49" s="72">
        <f t="shared" si="84"/>
        <v>0</v>
      </c>
      <c r="AT49" s="73"/>
      <c r="AU49" s="73">
        <f t="shared" si="85"/>
        <v>0</v>
      </c>
      <c r="AV49" s="73"/>
      <c r="AW49" s="72">
        <f t="shared" si="86"/>
        <v>0</v>
      </c>
      <c r="AX49" s="73"/>
      <c r="AY49" s="72">
        <f t="shared" si="87"/>
        <v>0</v>
      </c>
      <c r="AZ49" s="73"/>
      <c r="BA49" s="72">
        <f t="shared" si="88"/>
        <v>0</v>
      </c>
      <c r="BB49" s="73"/>
      <c r="BC49" s="72">
        <f t="shared" si="89"/>
        <v>0</v>
      </c>
      <c r="BD49" s="73"/>
      <c r="BE49" s="72">
        <f t="shared" si="90"/>
        <v>0</v>
      </c>
      <c r="BF49" s="73"/>
      <c r="BG49" s="72">
        <f t="shared" si="91"/>
        <v>0</v>
      </c>
      <c r="BH49" s="73"/>
      <c r="BI49" s="72">
        <f t="shared" si="92"/>
        <v>0</v>
      </c>
      <c r="BJ49" s="73"/>
      <c r="BK49" s="72">
        <f t="shared" si="93"/>
        <v>0</v>
      </c>
      <c r="BL49" s="73"/>
      <c r="BM49" s="72">
        <f t="shared" si="94"/>
        <v>0</v>
      </c>
      <c r="BN49" s="73"/>
      <c r="BO49" s="72">
        <f t="shared" si="95"/>
        <v>0</v>
      </c>
      <c r="BP49" s="73"/>
      <c r="BQ49" s="72">
        <f t="shared" si="96"/>
        <v>0</v>
      </c>
      <c r="BR49" s="73"/>
      <c r="BS49" s="79">
        <f t="shared" si="97"/>
        <v>0</v>
      </c>
      <c r="BT49" s="94"/>
      <c r="BU49" s="72">
        <f t="shared" si="98"/>
        <v>0</v>
      </c>
      <c r="BV49" s="73"/>
      <c r="BW49" s="72">
        <f t="shared" si="99"/>
        <v>0</v>
      </c>
      <c r="BX49" s="73"/>
      <c r="BY49" s="72">
        <f t="shared" si="100"/>
        <v>0</v>
      </c>
      <c r="BZ49" s="73"/>
      <c r="CA49" s="72">
        <f t="shared" si="101"/>
        <v>0</v>
      </c>
      <c r="CB49" s="95"/>
      <c r="CC49" s="73">
        <f t="shared" si="102"/>
        <v>0</v>
      </c>
      <c r="CD49" s="73"/>
      <c r="CE49" s="72">
        <f t="shared" si="103"/>
        <v>0</v>
      </c>
      <c r="CF49" s="73"/>
      <c r="CG49" s="72">
        <f t="shared" si="104"/>
        <v>0</v>
      </c>
      <c r="CH49" s="73"/>
      <c r="CI49" s="72">
        <f t="shared" si="105"/>
        <v>0</v>
      </c>
      <c r="CJ49" s="73"/>
      <c r="CK49" s="72">
        <f t="shared" si="106"/>
        <v>0</v>
      </c>
      <c r="CL49" s="73"/>
      <c r="CM49" s="72">
        <f t="shared" si="107"/>
        <v>0</v>
      </c>
      <c r="CN49" s="73"/>
      <c r="CO49" s="72">
        <f t="shared" si="108"/>
        <v>0</v>
      </c>
      <c r="CP49" s="73"/>
      <c r="CQ49" s="72">
        <f t="shared" si="109"/>
        <v>0</v>
      </c>
      <c r="CR49" s="73"/>
      <c r="CS49" s="72">
        <f t="shared" si="110"/>
        <v>0</v>
      </c>
      <c r="CT49" s="73"/>
      <c r="CU49" s="72">
        <f t="shared" si="111"/>
        <v>0</v>
      </c>
      <c r="CV49" s="93"/>
      <c r="CW49" s="72">
        <f t="shared" si="112"/>
        <v>0</v>
      </c>
      <c r="CX49" s="73"/>
      <c r="CY49" s="79">
        <f t="shared" si="113"/>
        <v>0</v>
      </c>
      <c r="CZ49" s="73"/>
      <c r="DA49" s="72">
        <f t="shared" si="114"/>
        <v>0</v>
      </c>
      <c r="DB49" s="95"/>
      <c r="DC49" s="72">
        <f t="shared" si="115"/>
        <v>0</v>
      </c>
      <c r="DD49" s="73"/>
      <c r="DE49" s="72">
        <f t="shared" si="116"/>
        <v>0</v>
      </c>
      <c r="DF49" s="73"/>
      <c r="DG49" s="72">
        <f t="shared" si="117"/>
        <v>0</v>
      </c>
      <c r="DH49" s="73"/>
      <c r="DI49" s="72">
        <f t="shared" si="118"/>
        <v>0</v>
      </c>
      <c r="DJ49" s="85">
        <f t="shared" si="119"/>
        <v>13</v>
      </c>
      <c r="DK49" s="84">
        <f t="shared" si="119"/>
        <v>2632469.8400000003</v>
      </c>
    </row>
    <row r="50" spans="1:115" s="194" customFormat="1" ht="15.75" customHeight="1" x14ac:dyDescent="0.25">
      <c r="A50" s="89">
        <v>6</v>
      </c>
      <c r="B50" s="98"/>
      <c r="C50" s="98"/>
      <c r="D50" s="53" t="s">
        <v>173</v>
      </c>
      <c r="E50" s="54">
        <v>23150</v>
      </c>
      <c r="F50" s="57">
        <v>0.8</v>
      </c>
      <c r="G50" s="86">
        <v>1</v>
      </c>
      <c r="H50" s="87">
        <v>1.4</v>
      </c>
      <c r="I50" s="87">
        <v>1.68</v>
      </c>
      <c r="J50" s="87">
        <v>2.23</v>
      </c>
      <c r="K50" s="88">
        <v>2.57</v>
      </c>
      <c r="L50" s="59">
        <f>SUM(L51:L53)</f>
        <v>40</v>
      </c>
      <c r="M50" s="59">
        <f t="shared" ref="M50:BX50" si="120">SUM(M51:M53)</f>
        <v>996374.14799999993</v>
      </c>
      <c r="N50" s="59">
        <f t="shared" si="120"/>
        <v>8</v>
      </c>
      <c r="O50" s="59">
        <f t="shared" si="120"/>
        <v>211053.91999999998</v>
      </c>
      <c r="P50" s="59">
        <f t="shared" si="120"/>
        <v>47</v>
      </c>
      <c r="Q50" s="59">
        <f t="shared" si="120"/>
        <v>1177358.07</v>
      </c>
      <c r="R50" s="59">
        <f t="shared" si="120"/>
        <v>0</v>
      </c>
      <c r="S50" s="59">
        <f t="shared" si="120"/>
        <v>0</v>
      </c>
      <c r="T50" s="59">
        <f t="shared" si="120"/>
        <v>0</v>
      </c>
      <c r="U50" s="59">
        <f t="shared" si="120"/>
        <v>0</v>
      </c>
      <c r="V50" s="59">
        <f t="shared" si="120"/>
        <v>0</v>
      </c>
      <c r="W50" s="59">
        <f t="shared" si="120"/>
        <v>0</v>
      </c>
      <c r="X50" s="59">
        <f t="shared" si="120"/>
        <v>1415</v>
      </c>
      <c r="Y50" s="59">
        <f t="shared" si="120"/>
        <v>56432324.409999996</v>
      </c>
      <c r="Z50" s="59">
        <f t="shared" si="120"/>
        <v>0</v>
      </c>
      <c r="AA50" s="59">
        <f t="shared" si="120"/>
        <v>0</v>
      </c>
      <c r="AB50" s="59">
        <f t="shared" si="120"/>
        <v>61</v>
      </c>
      <c r="AC50" s="59">
        <f t="shared" si="120"/>
        <v>1447430.6</v>
      </c>
      <c r="AD50" s="59">
        <f t="shared" si="120"/>
        <v>0</v>
      </c>
      <c r="AE50" s="59">
        <f t="shared" si="120"/>
        <v>0</v>
      </c>
      <c r="AF50" s="59">
        <f t="shared" si="120"/>
        <v>5</v>
      </c>
      <c r="AG50" s="59">
        <f t="shared" si="120"/>
        <v>131908.69999999998</v>
      </c>
      <c r="AH50" s="59">
        <f t="shared" si="120"/>
        <v>84</v>
      </c>
      <c r="AI50" s="59">
        <f t="shared" si="120"/>
        <v>1844407.7259999998</v>
      </c>
      <c r="AJ50" s="59">
        <f t="shared" si="120"/>
        <v>209</v>
      </c>
      <c r="AK50" s="59">
        <f t="shared" si="120"/>
        <v>4641961.142</v>
      </c>
      <c r="AL50" s="59">
        <f t="shared" si="120"/>
        <v>5</v>
      </c>
      <c r="AM50" s="59">
        <f t="shared" si="120"/>
        <v>158290.44</v>
      </c>
      <c r="AN50" s="59">
        <f t="shared" si="120"/>
        <v>0</v>
      </c>
      <c r="AO50" s="59">
        <f t="shared" si="120"/>
        <v>0</v>
      </c>
      <c r="AP50" s="59">
        <f t="shared" si="120"/>
        <v>0</v>
      </c>
      <c r="AQ50" s="59">
        <f t="shared" si="120"/>
        <v>0</v>
      </c>
      <c r="AR50" s="59">
        <f t="shared" si="120"/>
        <v>2</v>
      </c>
      <c r="AS50" s="59">
        <f t="shared" si="120"/>
        <v>47966.799999999996</v>
      </c>
      <c r="AT50" s="59">
        <f t="shared" si="120"/>
        <v>0</v>
      </c>
      <c r="AU50" s="59">
        <f t="shared" si="120"/>
        <v>0</v>
      </c>
      <c r="AV50" s="59">
        <f>SUM(AV51:AV53)</f>
        <v>0</v>
      </c>
      <c r="AW50" s="59">
        <f>SUM(AW51:AW53)</f>
        <v>0</v>
      </c>
      <c r="AX50" s="59">
        <f t="shared" ref="AX50" si="121">SUM(AX51:AX53)</f>
        <v>0</v>
      </c>
      <c r="AY50" s="59">
        <f t="shared" si="120"/>
        <v>0</v>
      </c>
      <c r="AZ50" s="59">
        <f t="shared" si="120"/>
        <v>0</v>
      </c>
      <c r="BA50" s="59">
        <f t="shared" si="120"/>
        <v>0</v>
      </c>
      <c r="BB50" s="59">
        <f t="shared" si="120"/>
        <v>0</v>
      </c>
      <c r="BC50" s="59">
        <f t="shared" si="120"/>
        <v>0</v>
      </c>
      <c r="BD50" s="59">
        <f t="shared" si="120"/>
        <v>19</v>
      </c>
      <c r="BE50" s="59">
        <f t="shared" si="120"/>
        <v>373933.61599999998</v>
      </c>
      <c r="BF50" s="59">
        <f t="shared" si="120"/>
        <v>6</v>
      </c>
      <c r="BG50" s="59">
        <f t="shared" si="120"/>
        <v>172680.47999999998</v>
      </c>
      <c r="BH50" s="59">
        <f t="shared" si="120"/>
        <v>142</v>
      </c>
      <c r="BI50" s="59">
        <f t="shared" si="120"/>
        <v>3427653.0791999996</v>
      </c>
      <c r="BJ50" s="59">
        <f t="shared" si="120"/>
        <v>0</v>
      </c>
      <c r="BK50" s="59">
        <f t="shared" si="120"/>
        <v>0</v>
      </c>
      <c r="BL50" s="59">
        <f t="shared" si="120"/>
        <v>27</v>
      </c>
      <c r="BM50" s="59">
        <f t="shared" si="120"/>
        <v>741592.65599999996</v>
      </c>
      <c r="BN50" s="59">
        <f t="shared" si="120"/>
        <v>31</v>
      </c>
      <c r="BO50" s="59">
        <f t="shared" si="120"/>
        <v>878780.29680000001</v>
      </c>
      <c r="BP50" s="59">
        <f t="shared" si="120"/>
        <v>27</v>
      </c>
      <c r="BQ50" s="59">
        <f t="shared" si="120"/>
        <v>834777.88799999992</v>
      </c>
      <c r="BR50" s="59">
        <f t="shared" si="120"/>
        <v>49</v>
      </c>
      <c r="BS50" s="61">
        <f t="shared" si="120"/>
        <v>1021537.272</v>
      </c>
      <c r="BT50" s="62">
        <f t="shared" si="120"/>
        <v>226</v>
      </c>
      <c r="BU50" s="59">
        <f t="shared" si="120"/>
        <v>6016475.7239999995</v>
      </c>
      <c r="BV50" s="59">
        <f t="shared" si="120"/>
        <v>187</v>
      </c>
      <c r="BW50" s="59">
        <f t="shared" si="120"/>
        <v>3034217.7179999999</v>
      </c>
      <c r="BX50" s="59">
        <f t="shared" si="120"/>
        <v>0</v>
      </c>
      <c r="BY50" s="59">
        <f t="shared" ref="BY50:DK50" si="122">SUM(BY51:BY53)</f>
        <v>0</v>
      </c>
      <c r="BZ50" s="59">
        <f>SUM(BZ51:BZ53)</f>
        <v>96</v>
      </c>
      <c r="CA50" s="59">
        <f>SUM(CA51:CA53)</f>
        <v>3150096.432</v>
      </c>
      <c r="CB50" s="63">
        <f t="shared" si="122"/>
        <v>0</v>
      </c>
      <c r="CC50" s="59">
        <f t="shared" si="122"/>
        <v>0</v>
      </c>
      <c r="CD50" s="59">
        <f t="shared" si="122"/>
        <v>0</v>
      </c>
      <c r="CE50" s="59">
        <f t="shared" si="122"/>
        <v>0</v>
      </c>
      <c r="CF50" s="59">
        <f t="shared" si="122"/>
        <v>0</v>
      </c>
      <c r="CG50" s="59">
        <f t="shared" si="122"/>
        <v>0</v>
      </c>
      <c r="CH50" s="59">
        <f t="shared" si="122"/>
        <v>50</v>
      </c>
      <c r="CI50" s="59">
        <f t="shared" si="122"/>
        <v>747244.96</v>
      </c>
      <c r="CJ50" s="59">
        <f t="shared" si="122"/>
        <v>25</v>
      </c>
      <c r="CK50" s="59">
        <f t="shared" si="122"/>
        <v>651052.07999999996</v>
      </c>
      <c r="CL50" s="59">
        <f t="shared" si="122"/>
        <v>30</v>
      </c>
      <c r="CM50" s="59">
        <f t="shared" si="122"/>
        <v>845123.15999999992</v>
      </c>
      <c r="CN50" s="59">
        <f t="shared" si="122"/>
        <v>15</v>
      </c>
      <c r="CO50" s="59">
        <f t="shared" si="122"/>
        <v>555167.74320000003</v>
      </c>
      <c r="CP50" s="59">
        <f t="shared" si="122"/>
        <v>27</v>
      </c>
      <c r="CQ50" s="59">
        <f t="shared" si="122"/>
        <v>557477.92800000007</v>
      </c>
      <c r="CR50" s="59">
        <f t="shared" si="122"/>
        <v>13</v>
      </c>
      <c r="CS50" s="59">
        <f t="shared" si="122"/>
        <v>448969.24799999996</v>
      </c>
      <c r="CT50" s="59">
        <f t="shared" si="122"/>
        <v>0</v>
      </c>
      <c r="CU50" s="59">
        <f t="shared" si="122"/>
        <v>0</v>
      </c>
      <c r="CV50" s="59">
        <f t="shared" si="122"/>
        <v>10</v>
      </c>
      <c r="CW50" s="59">
        <f t="shared" si="122"/>
        <v>259020.72</v>
      </c>
      <c r="CX50" s="59">
        <f t="shared" si="122"/>
        <v>2</v>
      </c>
      <c r="CY50" s="59">
        <f t="shared" si="122"/>
        <v>51804.144</v>
      </c>
      <c r="CZ50" s="59">
        <f t="shared" si="122"/>
        <v>8</v>
      </c>
      <c r="DA50" s="59">
        <f t="shared" si="122"/>
        <v>171124.8</v>
      </c>
      <c r="DB50" s="59">
        <f t="shared" si="122"/>
        <v>7</v>
      </c>
      <c r="DC50" s="59">
        <f t="shared" si="122"/>
        <v>256142.71199999997</v>
      </c>
      <c r="DD50" s="59">
        <f t="shared" si="122"/>
        <v>10</v>
      </c>
      <c r="DE50" s="59">
        <f t="shared" si="122"/>
        <v>345360.95999999996</v>
      </c>
      <c r="DF50" s="59">
        <f t="shared" si="122"/>
        <v>6</v>
      </c>
      <c r="DG50" s="59">
        <f t="shared" si="122"/>
        <v>275055.33600000001</v>
      </c>
      <c r="DH50" s="59">
        <f t="shared" si="122"/>
        <v>32</v>
      </c>
      <c r="DI50" s="59">
        <f t="shared" si="122"/>
        <v>1897593.50367</v>
      </c>
      <c r="DJ50" s="59">
        <f t="shared" si="122"/>
        <v>2921</v>
      </c>
      <c r="DK50" s="59">
        <f t="shared" si="122"/>
        <v>93801958.41287002</v>
      </c>
    </row>
    <row r="51" spans="1:115" ht="18.75" x14ac:dyDescent="0.25">
      <c r="A51" s="89"/>
      <c r="B51" s="90">
        <v>34</v>
      </c>
      <c r="C51" s="283" t="s">
        <v>572</v>
      </c>
      <c r="D51" s="65" t="s">
        <v>174</v>
      </c>
      <c r="E51" s="54">
        <v>23150</v>
      </c>
      <c r="F51" s="91">
        <v>1.72</v>
      </c>
      <c r="G51" s="137">
        <v>0.85</v>
      </c>
      <c r="H51" s="69">
        <v>1.4</v>
      </c>
      <c r="I51" s="69">
        <v>1.68</v>
      </c>
      <c r="J51" s="69">
        <v>2.23</v>
      </c>
      <c r="K51" s="70">
        <v>2.57</v>
      </c>
      <c r="L51" s="73">
        <v>4</v>
      </c>
      <c r="M51" s="72">
        <f>(L51*$E51*$F51*$G51*$H51*$M$10)</f>
        <v>208487.04799999998</v>
      </c>
      <c r="N51" s="73"/>
      <c r="O51" s="73">
        <f>(N51*$E51*$F51*$G51*$H51*$O$10)</f>
        <v>0</v>
      </c>
      <c r="P51" s="73">
        <v>5</v>
      </c>
      <c r="Q51" s="72">
        <f>(P51*$E51*$F51*$G51*$H51*$Q$10)</f>
        <v>260608.81</v>
      </c>
      <c r="R51" s="73"/>
      <c r="S51" s="72">
        <f>(R51*$E51*$F51*$G51*$H51*$S$10)</f>
        <v>0</v>
      </c>
      <c r="T51" s="73">
        <v>0</v>
      </c>
      <c r="U51" s="72">
        <f>(T51*$E51*$F51*$G51*$H51*$U$10)</f>
        <v>0</v>
      </c>
      <c r="V51" s="73">
        <v>0</v>
      </c>
      <c r="W51" s="72">
        <f>(V51*$E51*$F51*$G51*$H51*$W$10)</f>
        <v>0</v>
      </c>
      <c r="X51" s="73">
        <v>805</v>
      </c>
      <c r="Y51" s="72">
        <f>(X51*$E51*$F51*$G51*$H51*$Y$10)</f>
        <v>41958018.409999996</v>
      </c>
      <c r="Z51" s="73">
        <v>0</v>
      </c>
      <c r="AA51" s="72">
        <f>(Z51*$E51*$F51*$G51*$H51*$AA$10)</f>
        <v>0</v>
      </c>
      <c r="AB51" s="73"/>
      <c r="AC51" s="72">
        <f>(AB51*$E51*$F51*$G51*$H51*$AC$10)</f>
        <v>0</v>
      </c>
      <c r="AD51" s="73">
        <v>0</v>
      </c>
      <c r="AE51" s="72">
        <f>(AD51*$E51*$F51*$G51*$H51*$AE$10)</f>
        <v>0</v>
      </c>
      <c r="AF51" s="75"/>
      <c r="AG51" s="72">
        <f>(AF51*$E51*$F51*$G51*$H51*$AG$10)</f>
        <v>0</v>
      </c>
      <c r="AH51" s="73">
        <v>13</v>
      </c>
      <c r="AI51" s="72">
        <f>(AH51*$E51*$F51*$G51*$H51*$AI$10)</f>
        <v>677582.90599999996</v>
      </c>
      <c r="AJ51" s="73">
        <v>1</v>
      </c>
      <c r="AK51" s="73">
        <f>(AJ51*$E51*$F51*$G51*$H51*$AK$10)</f>
        <v>52121.761999999995</v>
      </c>
      <c r="AL51" s="73"/>
      <c r="AM51" s="72">
        <f>(AL51*$E51*$F51*$G51*$I51*$AM$10)</f>
        <v>0</v>
      </c>
      <c r="AN51" s="93">
        <v>0</v>
      </c>
      <c r="AO51" s="72">
        <f>(AN51*$E51*$F51*$G51*$I51*$AO$10)</f>
        <v>0</v>
      </c>
      <c r="AP51" s="73"/>
      <c r="AQ51" s="79">
        <f>(AP51*$E51*$F51*$G51*$I51*$AQ$10)</f>
        <v>0</v>
      </c>
      <c r="AR51" s="73">
        <v>0</v>
      </c>
      <c r="AS51" s="72">
        <f>(AR51*$E51*$F51*$G51*$H51*$AS$10)</f>
        <v>0</v>
      </c>
      <c r="AT51" s="73">
        <v>0</v>
      </c>
      <c r="AU51" s="73">
        <f>(AT51*$E51*$F51*$G51*$H51*$AU$10)</f>
        <v>0</v>
      </c>
      <c r="AV51" s="73"/>
      <c r="AW51" s="72">
        <f>(AV51*$E51*$F51*$G51*$H51*$AW$10)</f>
        <v>0</v>
      </c>
      <c r="AX51" s="73">
        <v>0</v>
      </c>
      <c r="AY51" s="72">
        <f>(AX51*$E51*$F51*$G51*$H51*$AY$10)</f>
        <v>0</v>
      </c>
      <c r="AZ51" s="73">
        <v>0</v>
      </c>
      <c r="BA51" s="72">
        <f>(AZ51*$E51*$F51*$G51*$H51*$BA$10)</f>
        <v>0</v>
      </c>
      <c r="BB51" s="73">
        <v>0</v>
      </c>
      <c r="BC51" s="72">
        <f>(BB51*$E51*$F51*$G51*$H51*$BC$10)</f>
        <v>0</v>
      </c>
      <c r="BD51" s="73"/>
      <c r="BE51" s="72">
        <f>(BD51*$E51*$F51*$G51*$H51*$BE$10)</f>
        <v>0</v>
      </c>
      <c r="BF51" s="73"/>
      <c r="BG51" s="72">
        <f>(BF51*$E51*$F51*$G51*$I51*$BG$10)</f>
        <v>0</v>
      </c>
      <c r="BH51" s="73">
        <v>2</v>
      </c>
      <c r="BI51" s="72">
        <f>(BH51*$E51*$F51*$G51*$I51*$BI$10)</f>
        <v>130778.23919999997</v>
      </c>
      <c r="BJ51" s="73">
        <v>0</v>
      </c>
      <c r="BK51" s="72">
        <f>(BJ51*$E51*$F51*$G51*$I51*$BK$10)</f>
        <v>0</v>
      </c>
      <c r="BL51" s="73">
        <v>4</v>
      </c>
      <c r="BM51" s="72">
        <f>(BL51*$E51*$F51*$G51*$I51*$BM$10)</f>
        <v>227440.41599999997</v>
      </c>
      <c r="BN51" s="73">
        <v>3</v>
      </c>
      <c r="BO51" s="72">
        <f>(BN51*$E51*$F51*$G51*$I51*$BO$10)</f>
        <v>153522.28079999998</v>
      </c>
      <c r="BP51" s="73"/>
      <c r="BQ51" s="72">
        <f>(BP51*$E51*$F51*$G51*$I51*$BQ$10)</f>
        <v>0</v>
      </c>
      <c r="BR51" s="73"/>
      <c r="BS51" s="79">
        <f>(BR51*$E51*$F51*$G51*$I51*$BS$10)</f>
        <v>0</v>
      </c>
      <c r="BT51" s="94"/>
      <c r="BU51" s="72">
        <f>(BT51*$E51*$F51*$G51*$H51*$BU$10)</f>
        <v>0</v>
      </c>
      <c r="BV51" s="73"/>
      <c r="BW51" s="72">
        <f>(BV51*$E51*$F51*$G51*$H51*$BW$10)</f>
        <v>0</v>
      </c>
      <c r="BX51" s="73">
        <v>0</v>
      </c>
      <c r="BY51" s="72">
        <f>(BX51*$E51*$F51*$G51*$H51*$BY$10)</f>
        <v>0</v>
      </c>
      <c r="BZ51" s="73">
        <v>18</v>
      </c>
      <c r="CA51" s="72">
        <f>(BZ51*$E51*$F51*$G51*$I51*$CA$10)</f>
        <v>1023481.872</v>
      </c>
      <c r="CB51" s="95"/>
      <c r="CC51" s="73">
        <f>(CB51*$E51*$F51*$G51*$H51*$CC$10)</f>
        <v>0</v>
      </c>
      <c r="CD51" s="73"/>
      <c r="CE51" s="72">
        <f>(CD51*$E51*$F51*$G51*$H51*$CE$10)</f>
        <v>0</v>
      </c>
      <c r="CF51" s="73"/>
      <c r="CG51" s="72">
        <f>(CF51*$E51*$F51*$G51*$H51*$CG$10)</f>
        <v>0</v>
      </c>
      <c r="CH51" s="73"/>
      <c r="CI51" s="72">
        <f>(CH51*$E51*$F51*$G51*$H51*$CI$10)</f>
        <v>0</v>
      </c>
      <c r="CJ51" s="73"/>
      <c r="CK51" s="72">
        <f>(CJ51*$E51*$F51*$G51*$H51*$CK$10)</f>
        <v>0</v>
      </c>
      <c r="CL51" s="73">
        <v>8</v>
      </c>
      <c r="CM51" s="72">
        <f>(CL51*$E51*$F51*$G51*$H51*$CM$10)</f>
        <v>379067.35999999993</v>
      </c>
      <c r="CN51" s="73">
        <v>6</v>
      </c>
      <c r="CO51" s="72">
        <f>(CN51*$E51*$F51*$G51*$H51*$CO$10)</f>
        <v>315573.5772</v>
      </c>
      <c r="CP51" s="73">
        <v>0</v>
      </c>
      <c r="CQ51" s="72">
        <f>(CP51*$E51*$F51*$G51*$I51*$CQ$10)</f>
        <v>0</v>
      </c>
      <c r="CR51" s="73"/>
      <c r="CS51" s="72">
        <f>(CR51*$E51*$F51*$G51*$I51*$CS$10)</f>
        <v>0</v>
      </c>
      <c r="CT51" s="73"/>
      <c r="CU51" s="72">
        <f>(CT51*$E51*$F51*$G51*$I51*$CU$10)</f>
        <v>0</v>
      </c>
      <c r="CV51" s="93">
        <v>0</v>
      </c>
      <c r="CW51" s="72">
        <f>(CV51*$E51*$F51*$G51*$I51*$CW$10)</f>
        <v>0</v>
      </c>
      <c r="CX51" s="73">
        <v>0</v>
      </c>
      <c r="CY51" s="79">
        <f>(CX51*$E51*$F51*$G51*$I51*$CY$10)</f>
        <v>0</v>
      </c>
      <c r="CZ51" s="73">
        <v>0</v>
      </c>
      <c r="DA51" s="72">
        <f>(CZ51*$E51*$F51*$G51*$I51*$DA$10)</f>
        <v>0</v>
      </c>
      <c r="DB51" s="95">
        <v>3</v>
      </c>
      <c r="DC51" s="72">
        <f>(DB51*$E51*$F51*$G51*$I51*$DC$10)</f>
        <v>170580.31199999998</v>
      </c>
      <c r="DD51" s="73"/>
      <c r="DE51" s="72">
        <f>(DD51*$E51*$F51*$G51*$I51*$DE$10)</f>
        <v>0</v>
      </c>
      <c r="DF51" s="73"/>
      <c r="DG51" s="72">
        <f>(DF51*$E51*$F51*$G51*$J51*$DG$10)</f>
        <v>0</v>
      </c>
      <c r="DH51" s="73">
        <v>7</v>
      </c>
      <c r="DI51" s="84">
        <f>(DH51*$E51*$F51*$G51*$K51*$DI$10)</f>
        <v>675853.41116999998</v>
      </c>
      <c r="DJ51" s="85">
        <f t="shared" ref="DJ51:DK53" si="123">SUM(L51,N51,P51,R51,T51,V51,X51,Z51,AB51,AD51,AF51,AH51,AN51,AR51,AT51,BX51,AJ51,AX51,AZ51,BB51,CN51,BD51,BF51,AL51,BJ51,AP51,CP51,BL51,CR51,BN51,BP51,BR51,BZ51,BT51,BV51,CB51,CD51,CF51,CH51,CJ51,CL51,CT51,CV51,BH51,AV51,CX51,CZ51,DB51,DD51,DF51,DH51)</f>
        <v>879</v>
      </c>
      <c r="DK51" s="84">
        <f t="shared" si="123"/>
        <v>46233116.40437001</v>
      </c>
    </row>
    <row r="52" spans="1:115" ht="33.75" customHeight="1" x14ac:dyDescent="0.25">
      <c r="A52" s="89"/>
      <c r="B52" s="90">
        <v>35</v>
      </c>
      <c r="C52" s="283" t="s">
        <v>573</v>
      </c>
      <c r="D52" s="65" t="s">
        <v>175</v>
      </c>
      <c r="E52" s="54">
        <v>23150</v>
      </c>
      <c r="F52" s="91">
        <v>0.74</v>
      </c>
      <c r="G52" s="67">
        <v>1</v>
      </c>
      <c r="H52" s="69">
        <v>1.4</v>
      </c>
      <c r="I52" s="69">
        <v>1.68</v>
      </c>
      <c r="J52" s="69">
        <v>2.23</v>
      </c>
      <c r="K52" s="70">
        <v>2.57</v>
      </c>
      <c r="L52" s="73">
        <v>25</v>
      </c>
      <c r="M52" s="72">
        <f>(L52*$E52*$F52*$G52*$H52*$M$10)</f>
        <v>659543.5</v>
      </c>
      <c r="N52" s="73">
        <v>8</v>
      </c>
      <c r="O52" s="73">
        <f>(N52*$E52*$F52*$G52*$H52*$O$10)</f>
        <v>211053.91999999998</v>
      </c>
      <c r="P52" s="73">
        <v>29</v>
      </c>
      <c r="Q52" s="72">
        <f>(P52*$E52*$F52*$G52*$H52*$Q$10)</f>
        <v>765070.46000000008</v>
      </c>
      <c r="R52" s="73"/>
      <c r="S52" s="72">
        <f>(R52*$E52*$F52*$G52*$H52*$S$10)</f>
        <v>0</v>
      </c>
      <c r="T52" s="73">
        <v>0</v>
      </c>
      <c r="U52" s="72">
        <f>(T52*$E52*$F52*$G52*$H52*$U$10)</f>
        <v>0</v>
      </c>
      <c r="V52" s="73">
        <v>0</v>
      </c>
      <c r="W52" s="72">
        <f>(V52*$E52*$F52*$G52*$H52*$W$10)</f>
        <v>0</v>
      </c>
      <c r="X52" s="73">
        <v>500</v>
      </c>
      <c r="Y52" s="72">
        <f>(X52*$E52*$F52*$G52*$H52*$Y$10)</f>
        <v>13190870.000000002</v>
      </c>
      <c r="Z52" s="73">
        <v>0</v>
      </c>
      <c r="AA52" s="72">
        <f>(Z52*$E52*$F52*$G52*$H52*$AA$10)</f>
        <v>0</v>
      </c>
      <c r="AB52" s="73">
        <v>50</v>
      </c>
      <c r="AC52" s="72">
        <f>(AB52*$E52*$F52*$G52*$H52*$AC$10)</f>
        <v>1319087</v>
      </c>
      <c r="AD52" s="73">
        <v>0</v>
      </c>
      <c r="AE52" s="72">
        <f>(AD52*$E52*$F52*$G52*$H52*$AE$10)</f>
        <v>0</v>
      </c>
      <c r="AF52" s="73">
        <v>5</v>
      </c>
      <c r="AG52" s="72">
        <f>(AF52*$E52*$F52*$G52*$H52*$AG$10)</f>
        <v>131908.69999999998</v>
      </c>
      <c r="AH52" s="73">
        <v>23</v>
      </c>
      <c r="AI52" s="72">
        <f>(AH52*$E52*$F52*$G52*$H52*$AI$10)</f>
        <v>606780.02</v>
      </c>
      <c r="AJ52" s="73">
        <v>147</v>
      </c>
      <c r="AK52" s="73">
        <f>(AJ52*$E52*$F52*$G52*$H52*$AK$10)</f>
        <v>3878115.7800000003</v>
      </c>
      <c r="AL52" s="73">
        <v>5</v>
      </c>
      <c r="AM52" s="72">
        <f>(AL52*$E52*$F52*$G52*$I52*$AM$10)</f>
        <v>158290.44</v>
      </c>
      <c r="AN52" s="93"/>
      <c r="AO52" s="72">
        <f>(AN52*$E52*$F52*$G52*$I52*$AO$10)</f>
        <v>0</v>
      </c>
      <c r="AP52" s="73"/>
      <c r="AQ52" s="79">
        <f>(AP52*$E52*$F52*$G52*$I52*$AQ$10)</f>
        <v>0</v>
      </c>
      <c r="AR52" s="73">
        <v>2</v>
      </c>
      <c r="AS52" s="72">
        <f>(AR52*$E52*$F52*$G52*$H52*$AS$10)</f>
        <v>47966.799999999996</v>
      </c>
      <c r="AT52" s="73"/>
      <c r="AU52" s="73">
        <f>(AT52*$E52*$F52*$G52*$H52*$AU$10)</f>
        <v>0</v>
      </c>
      <c r="AV52" s="73"/>
      <c r="AW52" s="72">
        <f>(AV52*$E52*$F52*$G52*$H52*$AW$10)</f>
        <v>0</v>
      </c>
      <c r="AX52" s="73">
        <v>0</v>
      </c>
      <c r="AY52" s="72">
        <f>(AX52*$E52*$F52*$G52*$H52*$AY$10)</f>
        <v>0</v>
      </c>
      <c r="AZ52" s="73">
        <v>0</v>
      </c>
      <c r="BA52" s="72">
        <f>(AZ52*$E52*$F52*$G52*$H52*$BA$10)</f>
        <v>0</v>
      </c>
      <c r="BB52" s="73">
        <v>0</v>
      </c>
      <c r="BC52" s="72">
        <f>(BB52*$E52*$F52*$G52*$H52*$BC$10)</f>
        <v>0</v>
      </c>
      <c r="BD52" s="73">
        <v>8</v>
      </c>
      <c r="BE52" s="72">
        <f>(BD52*$E52*$F52*$G52*$H52*$BE$10)</f>
        <v>245590.01599999997</v>
      </c>
      <c r="BF52" s="73">
        <v>6</v>
      </c>
      <c r="BG52" s="72">
        <f>(BF52*$E52*$F52*$G52*$I52*$BG$10)</f>
        <v>172680.47999999998</v>
      </c>
      <c r="BH52" s="73">
        <v>70</v>
      </c>
      <c r="BI52" s="72">
        <f>(BH52*$E52*$F52*$G52*$I52*$BI$10)</f>
        <v>2316796.4399999995</v>
      </c>
      <c r="BJ52" s="73">
        <v>0</v>
      </c>
      <c r="BK52" s="72">
        <f>(BJ52*$E52*$F52*$G52*$I52*$BK$10)</f>
        <v>0</v>
      </c>
      <c r="BL52" s="73">
        <v>13</v>
      </c>
      <c r="BM52" s="72">
        <f>(BL52*$E52*$F52*$G52*$I52*$BM$10)</f>
        <v>374141.04</v>
      </c>
      <c r="BN52" s="73">
        <v>28</v>
      </c>
      <c r="BO52" s="72">
        <f>(BN52*$E52*$F52*$G52*$I52*$BO$10)</f>
        <v>725258.01600000006</v>
      </c>
      <c r="BP52" s="73">
        <v>20</v>
      </c>
      <c r="BQ52" s="72">
        <f>(BP52*$E52*$F52*$G52*$I52*$BQ$10)</f>
        <v>736770.04799999995</v>
      </c>
      <c r="BR52" s="73">
        <v>19</v>
      </c>
      <c r="BS52" s="79">
        <f>(BR52*$E52*$F52*$G52*$I52*$BS$10)</f>
        <v>601503.67200000002</v>
      </c>
      <c r="BT52" s="94">
        <v>226</v>
      </c>
      <c r="BU52" s="72">
        <f>(BT52*$E52*$F52*$G52*$H52*$BU$10)</f>
        <v>6016475.7239999995</v>
      </c>
      <c r="BV52" s="73">
        <v>57</v>
      </c>
      <c r="BW52" s="72">
        <f>(BV52*$E52*$F52*$G52*$H52*$BW$10)</f>
        <v>1517429.7179999999</v>
      </c>
      <c r="BX52" s="73">
        <v>0</v>
      </c>
      <c r="BY52" s="72">
        <f>(BX52*$E52*$F52*$G52*$H52*$BY$10)</f>
        <v>0</v>
      </c>
      <c r="BZ52" s="73">
        <v>70</v>
      </c>
      <c r="CA52" s="72">
        <f>(BZ52*$E52*$F52*$G52*$I52*$CA$10)</f>
        <v>2014605.5999999999</v>
      </c>
      <c r="CB52" s="95"/>
      <c r="CC52" s="73">
        <f>(CB52*$E52*$F52*$G52*$H52*$CC$10)</f>
        <v>0</v>
      </c>
      <c r="CD52" s="73"/>
      <c r="CE52" s="72">
        <f>(CD52*$E52*$F52*$G52*$H52*$CE$10)</f>
        <v>0</v>
      </c>
      <c r="CF52" s="73"/>
      <c r="CG52" s="72">
        <f>(CF52*$E52*$F52*$G52*$H52*$CG$10)</f>
        <v>0</v>
      </c>
      <c r="CH52" s="73">
        <v>32</v>
      </c>
      <c r="CI52" s="72">
        <f>(CH52*$E52*$F52*$G52*$H52*$CI$10)</f>
        <v>537228.15999999992</v>
      </c>
      <c r="CJ52" s="73">
        <v>21</v>
      </c>
      <c r="CK52" s="72">
        <f>(CJ52*$E52*$F52*$G52*$H52*$CK$10)</f>
        <v>604381.67999999993</v>
      </c>
      <c r="CL52" s="73">
        <v>17</v>
      </c>
      <c r="CM52" s="72">
        <f>(CL52*$E52*$F52*$G52*$H52*$CM$10)</f>
        <v>407717.8</v>
      </c>
      <c r="CN52" s="73">
        <v>9</v>
      </c>
      <c r="CO52" s="72">
        <f>(CN52*$E52*$F52*$G52*$H52*$CO$10)</f>
        <v>239594.166</v>
      </c>
      <c r="CP52" s="73">
        <v>10</v>
      </c>
      <c r="CQ52" s="72">
        <f>(CP52*$E52*$F52*$G52*$I52*$CQ$10)</f>
        <v>319458.88800000004</v>
      </c>
      <c r="CR52" s="73">
        <v>13</v>
      </c>
      <c r="CS52" s="72">
        <f>(CR52*$E52*$F52*$G52*$I52*$CS$10)</f>
        <v>448969.24799999996</v>
      </c>
      <c r="CT52" s="73"/>
      <c r="CU52" s="72">
        <f>(CT52*$E52*$F52*$G52*$I52*$CU$10)</f>
        <v>0</v>
      </c>
      <c r="CV52" s="93">
        <v>10</v>
      </c>
      <c r="CW52" s="72">
        <f>(CV52*$E52*$F52*$G52*$I52*$CW$10)</f>
        <v>259020.72</v>
      </c>
      <c r="CX52" s="73">
        <v>2</v>
      </c>
      <c r="CY52" s="79">
        <f>(CX52*$E52*$F52*$G52*$I52*$CY$10)</f>
        <v>51804.144</v>
      </c>
      <c r="CZ52" s="73">
        <v>4</v>
      </c>
      <c r="DA52" s="72">
        <f>(CZ52*$E52*$F52*$G52*$I52*$DA$10)</f>
        <v>115120.31999999999</v>
      </c>
      <c r="DB52" s="95">
        <v>2</v>
      </c>
      <c r="DC52" s="72">
        <f>(DB52*$E52*$F52*$G52*$I52*$DC$10)</f>
        <v>57560.159999999996</v>
      </c>
      <c r="DD52" s="73">
        <v>10</v>
      </c>
      <c r="DE52" s="72">
        <f>(DD52*$E52*$F52*$G52*$I52*$DE$10)</f>
        <v>345360.95999999996</v>
      </c>
      <c r="DF52" s="73">
        <v>6</v>
      </c>
      <c r="DG52" s="72">
        <f>(DF52*$E52*$F52*$G52*$J52*$DG$10)</f>
        <v>275055.33600000001</v>
      </c>
      <c r="DH52" s="73">
        <v>25</v>
      </c>
      <c r="DI52" s="84">
        <f>(DH52*$E52*$F52*$G52*$K52*$DI$10)</f>
        <v>1221740.0925</v>
      </c>
      <c r="DJ52" s="85">
        <f t="shared" si="123"/>
        <v>1472</v>
      </c>
      <c r="DK52" s="84">
        <f t="shared" si="123"/>
        <v>40572949.048499994</v>
      </c>
    </row>
    <row r="53" spans="1:115" ht="27" customHeight="1" x14ac:dyDescent="0.25">
      <c r="A53" s="89"/>
      <c r="B53" s="90">
        <v>36</v>
      </c>
      <c r="C53" s="283" t="s">
        <v>574</v>
      </c>
      <c r="D53" s="65" t="s">
        <v>176</v>
      </c>
      <c r="E53" s="54">
        <v>23150</v>
      </c>
      <c r="F53" s="91">
        <v>0.36</v>
      </c>
      <c r="G53" s="67">
        <v>1</v>
      </c>
      <c r="H53" s="69">
        <v>1.4</v>
      </c>
      <c r="I53" s="69">
        <v>1.68</v>
      </c>
      <c r="J53" s="69">
        <v>2.23</v>
      </c>
      <c r="K53" s="70">
        <v>2.57</v>
      </c>
      <c r="L53" s="73">
        <v>11</v>
      </c>
      <c r="M53" s="72">
        <f>(L53*$E53*$F53*$G53*$H53)</f>
        <v>128343.59999999999</v>
      </c>
      <c r="N53" s="73"/>
      <c r="O53" s="73">
        <f>(N53*$E53*$F53*$G53*$H53)</f>
        <v>0</v>
      </c>
      <c r="P53" s="73">
        <v>13</v>
      </c>
      <c r="Q53" s="72">
        <f>(P53*$E53*$F53*$G53*$H53)</f>
        <v>151678.79999999999</v>
      </c>
      <c r="R53" s="73"/>
      <c r="S53" s="72">
        <f>(R53*$E53*$F53*$G53*$H53)</f>
        <v>0</v>
      </c>
      <c r="T53" s="73">
        <v>0</v>
      </c>
      <c r="U53" s="72">
        <f>(T53*$E53*$F53*$G53*$H53)</f>
        <v>0</v>
      </c>
      <c r="V53" s="73">
        <v>0</v>
      </c>
      <c r="W53" s="72">
        <f>(V53*$E53*$F53*$G53*$H53)</f>
        <v>0</v>
      </c>
      <c r="X53" s="73">
        <v>110</v>
      </c>
      <c r="Y53" s="72">
        <f>(X53*$E53*$F53*$G53*$H53)</f>
        <v>1283436</v>
      </c>
      <c r="Z53" s="73">
        <v>0</v>
      </c>
      <c r="AA53" s="72">
        <f>(Z53*$E53*$F53*$G53*$H53)</f>
        <v>0</v>
      </c>
      <c r="AB53" s="73">
        <v>11</v>
      </c>
      <c r="AC53" s="72">
        <f>(AB53*$E53*$F53*$G53*$H53)</f>
        <v>128343.59999999999</v>
      </c>
      <c r="AD53" s="73">
        <v>0</v>
      </c>
      <c r="AE53" s="72">
        <f>(AD53*$E53*$F53*$G53*$H53)</f>
        <v>0</v>
      </c>
      <c r="AF53" s="75"/>
      <c r="AG53" s="72">
        <f>(AF53*$E53*$F53*$G53*$H53)</f>
        <v>0</v>
      </c>
      <c r="AH53" s="73">
        <v>48</v>
      </c>
      <c r="AI53" s="72">
        <f>(AH53*$E53*$F53*$G53*$H53)</f>
        <v>560044.79999999993</v>
      </c>
      <c r="AJ53" s="73">
        <v>61</v>
      </c>
      <c r="AK53" s="73">
        <f>(AJ53*$E53*$F53*$G53*$H53)</f>
        <v>711723.6</v>
      </c>
      <c r="AL53" s="73"/>
      <c r="AM53" s="72">
        <f>(AL53*$E53*$F53*$G53*$I53)</f>
        <v>0</v>
      </c>
      <c r="AN53" s="93">
        <v>0</v>
      </c>
      <c r="AO53" s="72">
        <f>(AN53*$E53*$F53*$G53*$I53)</f>
        <v>0</v>
      </c>
      <c r="AP53" s="73"/>
      <c r="AQ53" s="79">
        <f>(AP53*$E53*$F53*$G53*$I53)</f>
        <v>0</v>
      </c>
      <c r="AR53" s="73"/>
      <c r="AS53" s="72">
        <f>(AR53*$E53*$F53*$G53*$H53)</f>
        <v>0</v>
      </c>
      <c r="AT53" s="73"/>
      <c r="AU53" s="73">
        <f>(AT53*$E53*$F53*$G53*$H53)</f>
        <v>0</v>
      </c>
      <c r="AV53" s="73"/>
      <c r="AW53" s="72">
        <f>(AV53*$E53*$F53*$G53*$H53)</f>
        <v>0</v>
      </c>
      <c r="AX53" s="73">
        <v>0</v>
      </c>
      <c r="AY53" s="72">
        <f>(AX53*$E53*$F53*$G53*$H53)</f>
        <v>0</v>
      </c>
      <c r="AZ53" s="73">
        <v>0</v>
      </c>
      <c r="BA53" s="72">
        <f>(AZ53*$E53*$F53*$G53*$H53)</f>
        <v>0</v>
      </c>
      <c r="BB53" s="73">
        <v>0</v>
      </c>
      <c r="BC53" s="72">
        <f>(BB53*$E53*$F53*$G53*$H53)</f>
        <v>0</v>
      </c>
      <c r="BD53" s="73">
        <v>11</v>
      </c>
      <c r="BE53" s="72">
        <f>(BD53*$E53*$F53*$G53*$H53)</f>
        <v>128343.59999999999</v>
      </c>
      <c r="BF53" s="73"/>
      <c r="BG53" s="72">
        <f>(BF53*$E53*$F53*$G53*$I53)</f>
        <v>0</v>
      </c>
      <c r="BH53" s="73">
        <v>70</v>
      </c>
      <c r="BI53" s="72">
        <f>(BH53*$E53*$F53*$G53*$I53)</f>
        <v>980078.39999999991</v>
      </c>
      <c r="BJ53" s="73">
        <v>0</v>
      </c>
      <c r="BK53" s="72">
        <f>(BJ53*$E53*$F53*$G53*$I53)</f>
        <v>0</v>
      </c>
      <c r="BL53" s="73">
        <v>10</v>
      </c>
      <c r="BM53" s="72">
        <f>(BL53*$E53*$F53*$G53*$I53)</f>
        <v>140011.19999999998</v>
      </c>
      <c r="BN53" s="73"/>
      <c r="BO53" s="72">
        <f>(BN53*$E53*$F53*$G53*$I53)</f>
        <v>0</v>
      </c>
      <c r="BP53" s="73">
        <v>7</v>
      </c>
      <c r="BQ53" s="72">
        <f>(BP53*$E53*$F53*$G53*$I53)</f>
        <v>98007.84</v>
      </c>
      <c r="BR53" s="73">
        <v>30</v>
      </c>
      <c r="BS53" s="79">
        <f>(BR53*$E53*$F53*$G53*$I53)</f>
        <v>420033.6</v>
      </c>
      <c r="BT53" s="94"/>
      <c r="BU53" s="72">
        <f>(BT53*$E53*$F53*$G53*$H53)</f>
        <v>0</v>
      </c>
      <c r="BV53" s="73">
        <v>130</v>
      </c>
      <c r="BW53" s="72">
        <f>(BV53*$E53*$F53*$G53*$H53)</f>
        <v>1516788</v>
      </c>
      <c r="BX53" s="73">
        <v>0</v>
      </c>
      <c r="BY53" s="72">
        <f>(BX53*$E53*$F53*$G53*$H53)</f>
        <v>0</v>
      </c>
      <c r="BZ53" s="73">
        <v>8</v>
      </c>
      <c r="CA53" s="72">
        <f>(BZ53*$E53*$F53*$G53*$I53)</f>
        <v>112008.95999999999</v>
      </c>
      <c r="CB53" s="95"/>
      <c r="CC53" s="73">
        <f>(CB53*$E53*$F53*$G53*$H53)</f>
        <v>0</v>
      </c>
      <c r="CD53" s="73"/>
      <c r="CE53" s="72">
        <f>(CD53*$E53*$F53*$G53*$H53)</f>
        <v>0</v>
      </c>
      <c r="CF53" s="73"/>
      <c r="CG53" s="72">
        <f>(CF53*$E53*$F53*$G53*$H53)</f>
        <v>0</v>
      </c>
      <c r="CH53" s="73">
        <v>18</v>
      </c>
      <c r="CI53" s="72">
        <f>(CH53*$E53*$F53*$G53*$H53)</f>
        <v>210016.8</v>
      </c>
      <c r="CJ53" s="73">
        <v>4</v>
      </c>
      <c r="CK53" s="72">
        <f>(CJ53*$E53*$F53*$G53*$H53)</f>
        <v>46670.399999999994</v>
      </c>
      <c r="CL53" s="73">
        <v>5</v>
      </c>
      <c r="CM53" s="72">
        <f>(CL53*$E53*$F53*$G53*$H53)</f>
        <v>58337.999999999993</v>
      </c>
      <c r="CN53" s="73"/>
      <c r="CO53" s="72">
        <f>(CN53*$E53*$F53*$G53*$H53)</f>
        <v>0</v>
      </c>
      <c r="CP53" s="73">
        <v>17</v>
      </c>
      <c r="CQ53" s="72">
        <f>(CP53*$E53*$F53*$G53*$I53)</f>
        <v>238019.03999999998</v>
      </c>
      <c r="CR53" s="73"/>
      <c r="CS53" s="72">
        <f>(CR53*$E53*$F53*$G53*$I53)</f>
        <v>0</v>
      </c>
      <c r="CT53" s="73"/>
      <c r="CU53" s="72">
        <f>(CT53*$E53*$F53*$G53*$I53)</f>
        <v>0</v>
      </c>
      <c r="CV53" s="93">
        <v>0</v>
      </c>
      <c r="CW53" s="72">
        <f>(CV53*$E53*$F53*$G53*$I53)</f>
        <v>0</v>
      </c>
      <c r="CX53" s="73"/>
      <c r="CY53" s="79">
        <f>(CX53*$E53*$F53*$G53*$I53)</f>
        <v>0</v>
      </c>
      <c r="CZ53" s="73">
        <v>4</v>
      </c>
      <c r="DA53" s="72">
        <f>(CZ53*$E53*$F53*$G53*$I53)</f>
        <v>56004.479999999996</v>
      </c>
      <c r="DB53" s="95">
        <v>2</v>
      </c>
      <c r="DC53" s="72">
        <f>(DB53*$E53*$F53*$G53*$I53)</f>
        <v>28002.239999999998</v>
      </c>
      <c r="DD53" s="73"/>
      <c r="DE53" s="72">
        <f>(DD53*$E53*$F53*$G53*$I53)</f>
        <v>0</v>
      </c>
      <c r="DF53" s="73"/>
      <c r="DG53" s="72">
        <f>(DF53*$E53*$F53*$G53*$J53)</f>
        <v>0</v>
      </c>
      <c r="DH53" s="73"/>
      <c r="DI53" s="84">
        <f>(DH53*$E53*$F53*$G53*$K53)</f>
        <v>0</v>
      </c>
      <c r="DJ53" s="85">
        <f t="shared" si="123"/>
        <v>570</v>
      </c>
      <c r="DK53" s="84">
        <f t="shared" si="123"/>
        <v>6995892.9600000009</v>
      </c>
    </row>
    <row r="54" spans="1:115" s="194" customFormat="1" ht="15.75" customHeight="1" x14ac:dyDescent="0.25">
      <c r="A54" s="89">
        <v>7</v>
      </c>
      <c r="B54" s="98"/>
      <c r="C54" s="98"/>
      <c r="D54" s="53" t="s">
        <v>177</v>
      </c>
      <c r="E54" s="54">
        <v>23150</v>
      </c>
      <c r="F54" s="99">
        <v>1.84</v>
      </c>
      <c r="G54" s="86">
        <v>1</v>
      </c>
      <c r="H54" s="87">
        <v>1.4</v>
      </c>
      <c r="I54" s="87">
        <v>1.68</v>
      </c>
      <c r="J54" s="87">
        <v>2.23</v>
      </c>
      <c r="K54" s="88">
        <v>2.57</v>
      </c>
      <c r="L54" s="59">
        <f>SUM(L55)</f>
        <v>0</v>
      </c>
      <c r="M54" s="59">
        <f t="shared" ref="M54:BX54" si="124">SUM(M55)</f>
        <v>0</v>
      </c>
      <c r="N54" s="59">
        <f t="shared" si="124"/>
        <v>0</v>
      </c>
      <c r="O54" s="59">
        <f t="shared" si="124"/>
        <v>0</v>
      </c>
      <c r="P54" s="59">
        <f t="shared" si="124"/>
        <v>17</v>
      </c>
      <c r="Q54" s="59">
        <f t="shared" si="124"/>
        <v>1115163.28</v>
      </c>
      <c r="R54" s="59">
        <f t="shared" si="124"/>
        <v>30</v>
      </c>
      <c r="S54" s="59">
        <f t="shared" si="124"/>
        <v>2146838.4</v>
      </c>
      <c r="T54" s="59">
        <f t="shared" si="124"/>
        <v>0</v>
      </c>
      <c r="U54" s="59">
        <f t="shared" si="124"/>
        <v>0</v>
      </c>
      <c r="V54" s="59">
        <f t="shared" si="124"/>
        <v>0</v>
      </c>
      <c r="W54" s="59">
        <f t="shared" si="124"/>
        <v>0</v>
      </c>
      <c r="X54" s="59">
        <f t="shared" si="124"/>
        <v>0</v>
      </c>
      <c r="Y54" s="59">
        <f t="shared" si="124"/>
        <v>0</v>
      </c>
      <c r="Z54" s="59">
        <f t="shared" si="124"/>
        <v>0</v>
      </c>
      <c r="AA54" s="59">
        <f t="shared" si="124"/>
        <v>0</v>
      </c>
      <c r="AB54" s="59">
        <f t="shared" si="124"/>
        <v>0</v>
      </c>
      <c r="AC54" s="59">
        <f t="shared" si="124"/>
        <v>0</v>
      </c>
      <c r="AD54" s="59">
        <f t="shared" si="124"/>
        <v>50</v>
      </c>
      <c r="AE54" s="59">
        <f t="shared" si="124"/>
        <v>4174407.9999999995</v>
      </c>
      <c r="AF54" s="59">
        <f t="shared" si="124"/>
        <v>0</v>
      </c>
      <c r="AG54" s="59">
        <f t="shared" si="124"/>
        <v>0</v>
      </c>
      <c r="AH54" s="59">
        <f t="shared" si="124"/>
        <v>0</v>
      </c>
      <c r="AI54" s="59">
        <f t="shared" si="124"/>
        <v>0</v>
      </c>
      <c r="AJ54" s="59">
        <f t="shared" si="124"/>
        <v>0</v>
      </c>
      <c r="AK54" s="59">
        <f t="shared" si="124"/>
        <v>0</v>
      </c>
      <c r="AL54" s="59">
        <f t="shared" si="124"/>
        <v>0</v>
      </c>
      <c r="AM54" s="59">
        <f t="shared" si="124"/>
        <v>0</v>
      </c>
      <c r="AN54" s="59">
        <f t="shared" si="124"/>
        <v>0</v>
      </c>
      <c r="AO54" s="59">
        <f t="shared" si="124"/>
        <v>0</v>
      </c>
      <c r="AP54" s="59">
        <f t="shared" si="124"/>
        <v>0</v>
      </c>
      <c r="AQ54" s="59">
        <f t="shared" si="124"/>
        <v>0</v>
      </c>
      <c r="AR54" s="59">
        <f t="shared" si="124"/>
        <v>0</v>
      </c>
      <c r="AS54" s="59">
        <f t="shared" si="124"/>
        <v>0</v>
      </c>
      <c r="AT54" s="59">
        <f t="shared" si="124"/>
        <v>0</v>
      </c>
      <c r="AU54" s="59">
        <f t="shared" si="124"/>
        <v>0</v>
      </c>
      <c r="AV54" s="59">
        <f>SUM(AV55)</f>
        <v>0</v>
      </c>
      <c r="AW54" s="59">
        <f>SUM(AW55)</f>
        <v>0</v>
      </c>
      <c r="AX54" s="59">
        <f t="shared" ref="AX54" si="125">SUM(AX55)</f>
        <v>0</v>
      </c>
      <c r="AY54" s="59">
        <f t="shared" si="124"/>
        <v>0</v>
      </c>
      <c r="AZ54" s="59">
        <f t="shared" si="124"/>
        <v>0</v>
      </c>
      <c r="BA54" s="59">
        <f t="shared" si="124"/>
        <v>0</v>
      </c>
      <c r="BB54" s="59">
        <f t="shared" si="124"/>
        <v>0</v>
      </c>
      <c r="BC54" s="59">
        <f t="shared" si="124"/>
        <v>0</v>
      </c>
      <c r="BD54" s="59">
        <f t="shared" si="124"/>
        <v>0</v>
      </c>
      <c r="BE54" s="59">
        <f t="shared" si="124"/>
        <v>0</v>
      </c>
      <c r="BF54" s="59">
        <f t="shared" si="124"/>
        <v>0</v>
      </c>
      <c r="BG54" s="59">
        <f t="shared" si="124"/>
        <v>0</v>
      </c>
      <c r="BH54" s="59">
        <f t="shared" si="124"/>
        <v>20</v>
      </c>
      <c r="BI54" s="59">
        <f t="shared" si="124"/>
        <v>1645909.4399999997</v>
      </c>
      <c r="BJ54" s="59">
        <f t="shared" si="124"/>
        <v>0</v>
      </c>
      <c r="BK54" s="59">
        <f t="shared" si="124"/>
        <v>0</v>
      </c>
      <c r="BL54" s="59">
        <f t="shared" si="124"/>
        <v>0</v>
      </c>
      <c r="BM54" s="59">
        <f t="shared" si="124"/>
        <v>0</v>
      </c>
      <c r="BN54" s="59">
        <f t="shared" si="124"/>
        <v>0</v>
      </c>
      <c r="BO54" s="59">
        <f t="shared" si="124"/>
        <v>0</v>
      </c>
      <c r="BP54" s="59">
        <f t="shared" si="124"/>
        <v>0</v>
      </c>
      <c r="BQ54" s="59">
        <f t="shared" si="124"/>
        <v>0</v>
      </c>
      <c r="BR54" s="59">
        <f t="shared" si="124"/>
        <v>0</v>
      </c>
      <c r="BS54" s="61">
        <f t="shared" si="124"/>
        <v>0</v>
      </c>
      <c r="BT54" s="62">
        <f t="shared" si="124"/>
        <v>0</v>
      </c>
      <c r="BU54" s="59">
        <f t="shared" si="124"/>
        <v>0</v>
      </c>
      <c r="BV54" s="59">
        <f t="shared" si="124"/>
        <v>0</v>
      </c>
      <c r="BW54" s="59">
        <f t="shared" si="124"/>
        <v>0</v>
      </c>
      <c r="BX54" s="59">
        <f t="shared" si="124"/>
        <v>0</v>
      </c>
      <c r="BY54" s="59">
        <f t="shared" ref="BY54:DK54" si="126">SUM(BY55)</f>
        <v>0</v>
      </c>
      <c r="BZ54" s="59">
        <f>SUM(BZ55)</f>
        <v>2</v>
      </c>
      <c r="CA54" s="59">
        <f>SUM(CA55)</f>
        <v>143122.56</v>
      </c>
      <c r="CB54" s="63">
        <f t="shared" si="126"/>
        <v>0</v>
      </c>
      <c r="CC54" s="59">
        <f t="shared" si="126"/>
        <v>0</v>
      </c>
      <c r="CD54" s="59">
        <f t="shared" si="126"/>
        <v>0</v>
      </c>
      <c r="CE54" s="59">
        <f t="shared" si="126"/>
        <v>0</v>
      </c>
      <c r="CF54" s="59">
        <f t="shared" si="126"/>
        <v>0</v>
      </c>
      <c r="CG54" s="59">
        <f t="shared" si="126"/>
        <v>0</v>
      </c>
      <c r="CH54" s="59">
        <f t="shared" si="126"/>
        <v>0</v>
      </c>
      <c r="CI54" s="59">
        <f t="shared" si="126"/>
        <v>0</v>
      </c>
      <c r="CJ54" s="59">
        <f t="shared" si="126"/>
        <v>0</v>
      </c>
      <c r="CK54" s="59">
        <f t="shared" si="126"/>
        <v>0</v>
      </c>
      <c r="CL54" s="59">
        <f t="shared" si="126"/>
        <v>0</v>
      </c>
      <c r="CM54" s="59">
        <f t="shared" si="126"/>
        <v>0</v>
      </c>
      <c r="CN54" s="59">
        <f t="shared" si="126"/>
        <v>0</v>
      </c>
      <c r="CO54" s="59">
        <f t="shared" si="126"/>
        <v>0</v>
      </c>
      <c r="CP54" s="59">
        <f t="shared" si="126"/>
        <v>0</v>
      </c>
      <c r="CQ54" s="59">
        <f t="shared" si="126"/>
        <v>0</v>
      </c>
      <c r="CR54" s="59">
        <f t="shared" si="126"/>
        <v>0</v>
      </c>
      <c r="CS54" s="59">
        <f t="shared" si="126"/>
        <v>0</v>
      </c>
      <c r="CT54" s="59">
        <f t="shared" si="126"/>
        <v>0</v>
      </c>
      <c r="CU54" s="59">
        <f t="shared" si="126"/>
        <v>0</v>
      </c>
      <c r="CV54" s="59">
        <f t="shared" si="126"/>
        <v>0</v>
      </c>
      <c r="CW54" s="59">
        <f t="shared" si="126"/>
        <v>0</v>
      </c>
      <c r="CX54" s="59">
        <f t="shared" si="126"/>
        <v>0</v>
      </c>
      <c r="CY54" s="59">
        <f t="shared" si="126"/>
        <v>0</v>
      </c>
      <c r="CZ54" s="59">
        <f t="shared" si="126"/>
        <v>0</v>
      </c>
      <c r="DA54" s="59">
        <f t="shared" si="126"/>
        <v>0</v>
      </c>
      <c r="DB54" s="59">
        <f t="shared" si="126"/>
        <v>0</v>
      </c>
      <c r="DC54" s="59">
        <f t="shared" si="126"/>
        <v>0</v>
      </c>
      <c r="DD54" s="59">
        <f t="shared" si="126"/>
        <v>0</v>
      </c>
      <c r="DE54" s="59">
        <f t="shared" si="126"/>
        <v>0</v>
      </c>
      <c r="DF54" s="59">
        <f t="shared" si="126"/>
        <v>0</v>
      </c>
      <c r="DG54" s="59">
        <f t="shared" si="126"/>
        <v>0</v>
      </c>
      <c r="DH54" s="59">
        <f t="shared" si="126"/>
        <v>0</v>
      </c>
      <c r="DI54" s="59">
        <f t="shared" si="126"/>
        <v>0</v>
      </c>
      <c r="DJ54" s="59">
        <f t="shared" si="126"/>
        <v>119</v>
      </c>
      <c r="DK54" s="59">
        <f t="shared" si="126"/>
        <v>9225441.6799999997</v>
      </c>
    </row>
    <row r="55" spans="1:115" ht="30" customHeight="1" x14ac:dyDescent="0.25">
      <c r="A55" s="89"/>
      <c r="B55" s="90">
        <v>37</v>
      </c>
      <c r="C55" s="283" t="s">
        <v>575</v>
      </c>
      <c r="D55" s="65" t="s">
        <v>178</v>
      </c>
      <c r="E55" s="54">
        <v>23150</v>
      </c>
      <c r="F55" s="91">
        <v>1.84</v>
      </c>
      <c r="G55" s="67">
        <v>1</v>
      </c>
      <c r="H55" s="69">
        <v>1.4</v>
      </c>
      <c r="I55" s="69">
        <v>1.68</v>
      </c>
      <c r="J55" s="69">
        <v>2.23</v>
      </c>
      <c r="K55" s="70">
        <v>2.57</v>
      </c>
      <c r="L55" s="73"/>
      <c r="M55" s="72">
        <f>(L55*$E55*$F55*$G55*$H55*$M$10)</f>
        <v>0</v>
      </c>
      <c r="N55" s="73"/>
      <c r="O55" s="73">
        <f>(N55*$E55*$F55*$G55*$H55*$O$10)</f>
        <v>0</v>
      </c>
      <c r="P55" s="73">
        <v>17</v>
      </c>
      <c r="Q55" s="72">
        <f>(P55*$E55*$F55*$G55*$H55*$Q$10)</f>
        <v>1115163.28</v>
      </c>
      <c r="R55" s="73">
        <v>30</v>
      </c>
      <c r="S55" s="72">
        <f>(R55*$E55*$F55*$G55*$H55*$S$10)</f>
        <v>2146838.4</v>
      </c>
      <c r="T55" s="73"/>
      <c r="U55" s="72">
        <f>(T55*$E55*$F55*$G55*$H55*$U$10)</f>
        <v>0</v>
      </c>
      <c r="V55" s="73"/>
      <c r="W55" s="72">
        <f>(V55*$E55*$F55*$G55*$H55*$W$10)</f>
        <v>0</v>
      </c>
      <c r="X55" s="73"/>
      <c r="Y55" s="72">
        <f>(X55*$E55*$F55*$G55*$H55*$Y$10)</f>
        <v>0</v>
      </c>
      <c r="Z55" s="73"/>
      <c r="AA55" s="72">
        <f>(Z55*$E55*$F55*$G55*$H55*$AA$10)</f>
        <v>0</v>
      </c>
      <c r="AB55" s="73"/>
      <c r="AC55" s="72">
        <f>(AB55*$E55*$F55*$G55*$H55*$AC$10)</f>
        <v>0</v>
      </c>
      <c r="AD55" s="73">
        <v>50</v>
      </c>
      <c r="AE55" s="72">
        <f>(AD55*$E55*$F55*$G55*$H55*$AE$10)</f>
        <v>4174407.9999999995</v>
      </c>
      <c r="AF55" s="75"/>
      <c r="AG55" s="72">
        <f>(AF55*$E55*$F55*$G55*$H55*$AG$10)</f>
        <v>0</v>
      </c>
      <c r="AH55" s="73"/>
      <c r="AI55" s="72">
        <f>(AH55*$E55*$F55*$G55*$H55*$AI$10)</f>
        <v>0</v>
      </c>
      <c r="AJ55" s="73"/>
      <c r="AK55" s="73">
        <f>(AJ55*$E55*$F55*$G55*$H55*$AK$10)</f>
        <v>0</v>
      </c>
      <c r="AL55" s="73"/>
      <c r="AM55" s="72">
        <f>(AL55*$E55*$F55*$G55*$I55*$AM$10)</f>
        <v>0</v>
      </c>
      <c r="AN55" s="93">
        <v>0</v>
      </c>
      <c r="AO55" s="72">
        <f>(AN55*$E55*$F55*$G55*$I55*$AO$10)</f>
        <v>0</v>
      </c>
      <c r="AP55" s="73"/>
      <c r="AQ55" s="72">
        <f>(AP55*$E55*$F55*$G55*$I55*$AQ$10)</f>
        <v>0</v>
      </c>
      <c r="AR55" s="73"/>
      <c r="AS55" s="72">
        <f>(AR55*$E55*$F55*$G55*$H55*$AS$10)</f>
        <v>0</v>
      </c>
      <c r="AT55" s="73"/>
      <c r="AU55" s="73">
        <f>(AT55*$E55*$F55*$G55*$H55*$AU$10)</f>
        <v>0</v>
      </c>
      <c r="AV55" s="73"/>
      <c r="AW55" s="72">
        <f>(AV55*$E55*$F55*$G55*$H55*$AW$10)</f>
        <v>0</v>
      </c>
      <c r="AX55" s="73"/>
      <c r="AY55" s="72">
        <f>(AX55*$E55*$F55*$G55*$H55*$AY$10)</f>
        <v>0</v>
      </c>
      <c r="AZ55" s="73"/>
      <c r="BA55" s="72">
        <f>(AZ55*$E55*$F55*$G55*$H55*$BA$10)</f>
        <v>0</v>
      </c>
      <c r="BB55" s="73"/>
      <c r="BC55" s="72">
        <f>(BB55*$E55*$F55*$G55*$H55*$BC$10)</f>
        <v>0</v>
      </c>
      <c r="BD55" s="73"/>
      <c r="BE55" s="72">
        <f>(BD55*$E55*$F55*$G55*$H55*$BE$10)</f>
        <v>0</v>
      </c>
      <c r="BF55" s="73"/>
      <c r="BG55" s="72">
        <f>(BF55*$E55*$F55*$G55*$I55*$BG$10)</f>
        <v>0</v>
      </c>
      <c r="BH55" s="73">
        <v>20</v>
      </c>
      <c r="BI55" s="72">
        <f>(BH55*$E55*$F55*$G55*$I55*$BI$10)</f>
        <v>1645909.4399999997</v>
      </c>
      <c r="BJ55" s="73"/>
      <c r="BK55" s="72">
        <f>(BJ55*$E55*$F55*$G55*$I55*$BK$10)</f>
        <v>0</v>
      </c>
      <c r="BL55" s="73"/>
      <c r="BM55" s="72">
        <f>(BL55*$E55*$F55*$G55*$I55*$BM$10)</f>
        <v>0</v>
      </c>
      <c r="BN55" s="73"/>
      <c r="BO55" s="72">
        <f>(BN55*$E55*$F55*$G55*$I55*$BO$10)</f>
        <v>0</v>
      </c>
      <c r="BP55" s="73">
        <v>0</v>
      </c>
      <c r="BQ55" s="72">
        <f>(BP55*$E55*$F55*$G55*$I55*$BQ$10)</f>
        <v>0</v>
      </c>
      <c r="BR55" s="73"/>
      <c r="BS55" s="79">
        <f>(BR55*$E55*$F55*$G55*$I55*$BS$10)</f>
        <v>0</v>
      </c>
      <c r="BT55" s="94"/>
      <c r="BU55" s="72">
        <f>(BT55*$E55*$F55*$G55*$H55*$BU$10)</f>
        <v>0</v>
      </c>
      <c r="BV55" s="73"/>
      <c r="BW55" s="72">
        <f>(BV55*$E55*$F55*$G55*$H55*$BW$10)</f>
        <v>0</v>
      </c>
      <c r="BX55" s="73"/>
      <c r="BY55" s="72">
        <f>(BX55*$E55*$F55*$G55*$H55*$BY$10)</f>
        <v>0</v>
      </c>
      <c r="BZ55" s="73">
        <v>2</v>
      </c>
      <c r="CA55" s="72">
        <f>(BZ55*$E55*$F55*$G55*$I55*$CA$10)</f>
        <v>143122.56</v>
      </c>
      <c r="CB55" s="95"/>
      <c r="CC55" s="73">
        <f>(CB55*$E55*$F55*$G55*$H55*$CC$10)</f>
        <v>0</v>
      </c>
      <c r="CD55" s="73"/>
      <c r="CE55" s="72">
        <f>(CD55*$E55*$F55*$G55*$H55*$CE$10)</f>
        <v>0</v>
      </c>
      <c r="CF55" s="73"/>
      <c r="CG55" s="72">
        <f>(CF55*$E55*$F55*$G55*$H55*$CG$10)</f>
        <v>0</v>
      </c>
      <c r="CH55" s="73"/>
      <c r="CI55" s="72">
        <f>(CH55*$E55*$F55*$G55*$H55*$CI$10)</f>
        <v>0</v>
      </c>
      <c r="CJ55" s="73"/>
      <c r="CK55" s="72">
        <f>(CJ55*$E55*$F55*$G55*$H55*$CK$10)</f>
        <v>0</v>
      </c>
      <c r="CL55" s="73"/>
      <c r="CM55" s="72">
        <f>(CL55*$E55*$F55*$G55*$H55*$CM$10)</f>
        <v>0</v>
      </c>
      <c r="CN55" s="73"/>
      <c r="CO55" s="72">
        <f>(CN55*$E55*$F55*$G55*$H55*$CO$10)</f>
        <v>0</v>
      </c>
      <c r="CP55" s="73"/>
      <c r="CQ55" s="72">
        <f>(CP55*$E55*$F55*$G55*$I55*$CQ$10)</f>
        <v>0</v>
      </c>
      <c r="CR55" s="73"/>
      <c r="CS55" s="72">
        <f>(CR55*$E55*$F55*$G55*$I55*$CS$10)</f>
        <v>0</v>
      </c>
      <c r="CT55" s="73"/>
      <c r="CU55" s="72">
        <f>(CT55*$E55*$F55*$G55*$I55*$CU$10)</f>
        <v>0</v>
      </c>
      <c r="CV55" s="93">
        <v>0</v>
      </c>
      <c r="CW55" s="72">
        <f>(CV55*$E55*$F55*$G55*$I55*$CW$10)</f>
        <v>0</v>
      </c>
      <c r="CX55" s="73"/>
      <c r="CY55" s="79">
        <f>(CX55*$E55*$F55*$G55*$I55*$CY$10)</f>
        <v>0</v>
      </c>
      <c r="CZ55" s="73"/>
      <c r="DA55" s="72">
        <f>(CZ55*$E55*$F55*$G55*$I55*$DA$10)</f>
        <v>0</v>
      </c>
      <c r="DB55" s="95"/>
      <c r="DC55" s="72">
        <f>(DB55*$E55*$F55*$G55*$I55*$DC$10)</f>
        <v>0</v>
      </c>
      <c r="DD55" s="73"/>
      <c r="DE55" s="72">
        <f>(DD55*$E55*$F55*$G55*$I55*$DE$10)</f>
        <v>0</v>
      </c>
      <c r="DF55" s="73"/>
      <c r="DG55" s="72">
        <f>(DF55*$E55*$F55*$G55*$J55*$DG$10)</f>
        <v>0</v>
      </c>
      <c r="DH55" s="73"/>
      <c r="DI55" s="72">
        <f>(DH55*$E55*$F55*$G55*$K55*$DI$10)</f>
        <v>0</v>
      </c>
      <c r="DJ55" s="85">
        <f>SUM(L55,N55,P55,R55,T55,V55,X55,Z55,AB55,AD55,AF55,AH55,AN55,AR55,AT55,BX55,AJ55,AX55,AZ55,BB55,CN55,BD55,BF55,AL55,BJ55,AP55,CP55,BL55,CR55,BN55,BP55,BR55,BZ55,BT55,BV55,CB55,CD55,CF55,CH55,CJ55,CL55,CT55,CV55,BH55,AV55,CX55,CZ55,DB55,DD55,DF55,DH55)</f>
        <v>119</v>
      </c>
      <c r="DK55" s="84">
        <f>SUM(M55,O55,Q55,S55,U55,W55,Y55,AA55,AC55,AE55,AG55,AI55,AO55,AS55,AU55,BY55,AK55,AY55,BA55,BC55,CO55,BE55,BG55,AM55,BK55,AQ55,CQ55,BM55,CS55,BO55,BQ55,BS55,CA55,BU55,BW55,CC55,CE55,CG55,CI55,CK55,CM55,CU55,CW55,BI55,AW55,CY55,DA55,DC55,DE55,DG55,DI55)</f>
        <v>9225441.6799999997</v>
      </c>
    </row>
    <row r="56" spans="1:115" s="194" customFormat="1" ht="15.75" customHeight="1" x14ac:dyDescent="0.25">
      <c r="A56" s="89">
        <v>8</v>
      </c>
      <c r="B56" s="98"/>
      <c r="C56" s="98"/>
      <c r="D56" s="53" t="s">
        <v>179</v>
      </c>
      <c r="E56" s="54">
        <v>23150</v>
      </c>
      <c r="F56" s="99">
        <v>4.37</v>
      </c>
      <c r="G56" s="86">
        <v>1</v>
      </c>
      <c r="H56" s="87">
        <v>1.4</v>
      </c>
      <c r="I56" s="87">
        <v>1.68</v>
      </c>
      <c r="J56" s="87">
        <v>2.23</v>
      </c>
      <c r="K56" s="88">
        <v>2.57</v>
      </c>
      <c r="L56" s="59">
        <f>L57</f>
        <v>0</v>
      </c>
      <c r="M56" s="59">
        <f t="shared" ref="M56:BX56" si="127">M57</f>
        <v>0</v>
      </c>
      <c r="N56" s="59">
        <f t="shared" si="127"/>
        <v>0</v>
      </c>
      <c r="O56" s="59">
        <f t="shared" si="127"/>
        <v>0</v>
      </c>
      <c r="P56" s="59">
        <f t="shared" si="127"/>
        <v>76</v>
      </c>
      <c r="Q56" s="59">
        <f t="shared" si="127"/>
        <v>11840410.120000001</v>
      </c>
      <c r="R56" s="59">
        <f t="shared" si="127"/>
        <v>0</v>
      </c>
      <c r="S56" s="59">
        <f t="shared" si="127"/>
        <v>0</v>
      </c>
      <c r="T56" s="59">
        <f t="shared" si="127"/>
        <v>0</v>
      </c>
      <c r="U56" s="59">
        <f t="shared" si="127"/>
        <v>0</v>
      </c>
      <c r="V56" s="59">
        <f t="shared" si="127"/>
        <v>0</v>
      </c>
      <c r="W56" s="59">
        <f t="shared" si="127"/>
        <v>0</v>
      </c>
      <c r="X56" s="59">
        <f t="shared" si="127"/>
        <v>0</v>
      </c>
      <c r="Y56" s="59">
        <f t="shared" si="127"/>
        <v>0</v>
      </c>
      <c r="Z56" s="59">
        <f t="shared" si="127"/>
        <v>0</v>
      </c>
      <c r="AA56" s="59">
        <f t="shared" si="127"/>
        <v>0</v>
      </c>
      <c r="AB56" s="59">
        <f t="shared" si="127"/>
        <v>0</v>
      </c>
      <c r="AC56" s="59">
        <f t="shared" si="127"/>
        <v>0</v>
      </c>
      <c r="AD56" s="59">
        <f t="shared" si="127"/>
        <v>0</v>
      </c>
      <c r="AE56" s="59">
        <f t="shared" si="127"/>
        <v>0</v>
      </c>
      <c r="AF56" s="59">
        <f t="shared" si="127"/>
        <v>0</v>
      </c>
      <c r="AG56" s="59">
        <f t="shared" si="127"/>
        <v>0</v>
      </c>
      <c r="AH56" s="59">
        <f t="shared" si="127"/>
        <v>0</v>
      </c>
      <c r="AI56" s="59">
        <f t="shared" si="127"/>
        <v>0</v>
      </c>
      <c r="AJ56" s="59">
        <f t="shared" si="127"/>
        <v>0</v>
      </c>
      <c r="AK56" s="59">
        <f t="shared" si="127"/>
        <v>0</v>
      </c>
      <c r="AL56" s="59">
        <f t="shared" si="127"/>
        <v>0</v>
      </c>
      <c r="AM56" s="59">
        <f t="shared" si="127"/>
        <v>0</v>
      </c>
      <c r="AN56" s="59">
        <f t="shared" si="127"/>
        <v>0</v>
      </c>
      <c r="AO56" s="59">
        <f t="shared" si="127"/>
        <v>0</v>
      </c>
      <c r="AP56" s="59">
        <f t="shared" si="127"/>
        <v>0</v>
      </c>
      <c r="AQ56" s="59">
        <f t="shared" si="127"/>
        <v>0</v>
      </c>
      <c r="AR56" s="59">
        <f t="shared" si="127"/>
        <v>0</v>
      </c>
      <c r="AS56" s="59">
        <f t="shared" si="127"/>
        <v>0</v>
      </c>
      <c r="AT56" s="59">
        <f t="shared" si="127"/>
        <v>0</v>
      </c>
      <c r="AU56" s="59">
        <f t="shared" si="127"/>
        <v>0</v>
      </c>
      <c r="AV56" s="59">
        <f>AV57</f>
        <v>0</v>
      </c>
      <c r="AW56" s="59">
        <f>AW57</f>
        <v>0</v>
      </c>
      <c r="AX56" s="59">
        <f t="shared" ref="AX56" si="128">AX57</f>
        <v>0</v>
      </c>
      <c r="AY56" s="59">
        <f t="shared" si="127"/>
        <v>0</v>
      </c>
      <c r="AZ56" s="59">
        <f t="shared" si="127"/>
        <v>0</v>
      </c>
      <c r="BA56" s="59">
        <f t="shared" si="127"/>
        <v>0</v>
      </c>
      <c r="BB56" s="59">
        <f t="shared" si="127"/>
        <v>0</v>
      </c>
      <c r="BC56" s="59">
        <f t="shared" si="127"/>
        <v>0</v>
      </c>
      <c r="BD56" s="59">
        <f t="shared" si="127"/>
        <v>0</v>
      </c>
      <c r="BE56" s="59">
        <f t="shared" si="127"/>
        <v>0</v>
      </c>
      <c r="BF56" s="59">
        <f t="shared" si="127"/>
        <v>0</v>
      </c>
      <c r="BG56" s="59">
        <f t="shared" si="127"/>
        <v>0</v>
      </c>
      <c r="BH56" s="59">
        <f t="shared" si="127"/>
        <v>0</v>
      </c>
      <c r="BI56" s="59">
        <f t="shared" si="127"/>
        <v>0</v>
      </c>
      <c r="BJ56" s="59">
        <f t="shared" si="127"/>
        <v>0</v>
      </c>
      <c r="BK56" s="59">
        <f t="shared" si="127"/>
        <v>0</v>
      </c>
      <c r="BL56" s="59">
        <f t="shared" si="127"/>
        <v>0</v>
      </c>
      <c r="BM56" s="59">
        <f t="shared" si="127"/>
        <v>0</v>
      </c>
      <c r="BN56" s="59">
        <f t="shared" si="127"/>
        <v>0</v>
      </c>
      <c r="BO56" s="59">
        <f t="shared" si="127"/>
        <v>0</v>
      </c>
      <c r="BP56" s="59">
        <f t="shared" si="127"/>
        <v>0</v>
      </c>
      <c r="BQ56" s="59">
        <f t="shared" si="127"/>
        <v>0</v>
      </c>
      <c r="BR56" s="59">
        <f t="shared" si="127"/>
        <v>0</v>
      </c>
      <c r="BS56" s="61">
        <f t="shared" si="127"/>
        <v>0</v>
      </c>
      <c r="BT56" s="62">
        <f t="shared" si="127"/>
        <v>0</v>
      </c>
      <c r="BU56" s="59">
        <f t="shared" si="127"/>
        <v>0</v>
      </c>
      <c r="BV56" s="59">
        <f t="shared" si="127"/>
        <v>0</v>
      </c>
      <c r="BW56" s="59">
        <f t="shared" si="127"/>
        <v>0</v>
      </c>
      <c r="BX56" s="59">
        <f t="shared" si="127"/>
        <v>0</v>
      </c>
      <c r="BY56" s="59">
        <f t="shared" ref="BY56:DK56" si="129">BY57</f>
        <v>0</v>
      </c>
      <c r="BZ56" s="59">
        <f>BZ57</f>
        <v>0</v>
      </c>
      <c r="CA56" s="59">
        <f>CA57</f>
        <v>0</v>
      </c>
      <c r="CB56" s="63">
        <f t="shared" si="129"/>
        <v>0</v>
      </c>
      <c r="CC56" s="59">
        <f t="shared" si="129"/>
        <v>0</v>
      </c>
      <c r="CD56" s="59">
        <f t="shared" si="129"/>
        <v>0</v>
      </c>
      <c r="CE56" s="59">
        <f t="shared" si="129"/>
        <v>0</v>
      </c>
      <c r="CF56" s="59">
        <f t="shared" si="129"/>
        <v>0</v>
      </c>
      <c r="CG56" s="59">
        <f t="shared" si="129"/>
        <v>0</v>
      </c>
      <c r="CH56" s="59">
        <f t="shared" si="129"/>
        <v>0</v>
      </c>
      <c r="CI56" s="59">
        <f t="shared" si="129"/>
        <v>0</v>
      </c>
      <c r="CJ56" s="59">
        <f t="shared" si="129"/>
        <v>0</v>
      </c>
      <c r="CK56" s="59">
        <f t="shared" si="129"/>
        <v>0</v>
      </c>
      <c r="CL56" s="59">
        <f t="shared" si="129"/>
        <v>0</v>
      </c>
      <c r="CM56" s="59">
        <f t="shared" si="129"/>
        <v>0</v>
      </c>
      <c r="CN56" s="59">
        <f t="shared" si="129"/>
        <v>0</v>
      </c>
      <c r="CO56" s="59">
        <f t="shared" si="129"/>
        <v>0</v>
      </c>
      <c r="CP56" s="59">
        <f t="shared" si="129"/>
        <v>0</v>
      </c>
      <c r="CQ56" s="59">
        <f t="shared" si="129"/>
        <v>0</v>
      </c>
      <c r="CR56" s="59">
        <f t="shared" si="129"/>
        <v>0</v>
      </c>
      <c r="CS56" s="59">
        <f t="shared" si="129"/>
        <v>0</v>
      </c>
      <c r="CT56" s="59">
        <f t="shared" si="129"/>
        <v>0</v>
      </c>
      <c r="CU56" s="59">
        <f t="shared" si="129"/>
        <v>0</v>
      </c>
      <c r="CV56" s="59">
        <f t="shared" si="129"/>
        <v>0</v>
      </c>
      <c r="CW56" s="59">
        <f t="shared" si="129"/>
        <v>0</v>
      </c>
      <c r="CX56" s="59">
        <f t="shared" si="129"/>
        <v>0</v>
      </c>
      <c r="CY56" s="59">
        <f t="shared" si="129"/>
        <v>0</v>
      </c>
      <c r="CZ56" s="59">
        <f t="shared" si="129"/>
        <v>0</v>
      </c>
      <c r="DA56" s="59">
        <f t="shared" si="129"/>
        <v>0</v>
      </c>
      <c r="DB56" s="59">
        <f t="shared" si="129"/>
        <v>0</v>
      </c>
      <c r="DC56" s="59">
        <f t="shared" si="129"/>
        <v>0</v>
      </c>
      <c r="DD56" s="59">
        <f t="shared" si="129"/>
        <v>0</v>
      </c>
      <c r="DE56" s="59">
        <f t="shared" si="129"/>
        <v>0</v>
      </c>
      <c r="DF56" s="59">
        <f t="shared" si="129"/>
        <v>0</v>
      </c>
      <c r="DG56" s="59">
        <f t="shared" si="129"/>
        <v>0</v>
      </c>
      <c r="DH56" s="59">
        <f t="shared" si="129"/>
        <v>0</v>
      </c>
      <c r="DI56" s="59">
        <f t="shared" si="129"/>
        <v>0</v>
      </c>
      <c r="DJ56" s="59">
        <f t="shared" si="129"/>
        <v>76</v>
      </c>
      <c r="DK56" s="59">
        <f t="shared" si="129"/>
        <v>11840410.120000001</v>
      </c>
    </row>
    <row r="57" spans="1:115" ht="45" customHeight="1" x14ac:dyDescent="0.25">
      <c r="A57" s="89"/>
      <c r="B57" s="90">
        <v>38</v>
      </c>
      <c r="C57" s="283" t="s">
        <v>576</v>
      </c>
      <c r="D57" s="65" t="s">
        <v>180</v>
      </c>
      <c r="E57" s="54">
        <v>23150</v>
      </c>
      <c r="F57" s="91">
        <v>4.37</v>
      </c>
      <c r="G57" s="67">
        <v>1</v>
      </c>
      <c r="H57" s="69">
        <v>1.4</v>
      </c>
      <c r="I57" s="69">
        <v>1.68</v>
      </c>
      <c r="J57" s="69">
        <v>2.23</v>
      </c>
      <c r="K57" s="70">
        <v>2.57</v>
      </c>
      <c r="L57" s="73"/>
      <c r="M57" s="72">
        <f>(L57*$E57*$F57*$G57*$H57*$M$10)</f>
        <v>0</v>
      </c>
      <c r="N57" s="73"/>
      <c r="O57" s="73">
        <f>(N57*$E57*$F57*$G57*$H57*$O$10)</f>
        <v>0</v>
      </c>
      <c r="P57" s="73">
        <v>76</v>
      </c>
      <c r="Q57" s="72">
        <f>(P57*$E57*$F57*$G57*$H57*$Q$10)</f>
        <v>11840410.120000001</v>
      </c>
      <c r="R57" s="73"/>
      <c r="S57" s="72">
        <f>(R57*$E57*$F57*$G57*$H57*$S$10)</f>
        <v>0</v>
      </c>
      <c r="T57" s="73"/>
      <c r="U57" s="72">
        <f>(T57*$E57*$F57*$G57*$H57*$U$10)</f>
        <v>0</v>
      </c>
      <c r="V57" s="73"/>
      <c r="W57" s="72">
        <f>(V57*$E57*$F57*$G57*$H57*$W$10)</f>
        <v>0</v>
      </c>
      <c r="X57" s="73"/>
      <c r="Y57" s="72">
        <f>(X57*$E57*$F57*$G57*$H57*$Y$10)</f>
        <v>0</v>
      </c>
      <c r="Z57" s="73"/>
      <c r="AA57" s="72">
        <f>(Z57*$E57*$F57*$G57*$H57*$AA$10)</f>
        <v>0</v>
      </c>
      <c r="AB57" s="73"/>
      <c r="AC57" s="72">
        <f>(AB57*$E57*$F57*$G57*$H57*$AC$10)</f>
        <v>0</v>
      </c>
      <c r="AD57" s="73"/>
      <c r="AE57" s="72">
        <f>(AD57*$E57*$F57*$G57*$H57*$AE$10)</f>
        <v>0</v>
      </c>
      <c r="AF57" s="75"/>
      <c r="AG57" s="72">
        <f>(AF57*$E57*$F57*$G57*$H57*$AG$10)</f>
        <v>0</v>
      </c>
      <c r="AH57" s="73"/>
      <c r="AI57" s="72">
        <f>(AH57*$E57*$F57*$G57*$H57*$AI$10)</f>
        <v>0</v>
      </c>
      <c r="AJ57" s="73"/>
      <c r="AK57" s="73">
        <f>(AJ57*$E57*$F57*$G57*$H57*$AK$10)</f>
        <v>0</v>
      </c>
      <c r="AL57" s="73"/>
      <c r="AM57" s="72">
        <f>(AL57*$E57*$F57*$G57*$I57*$AM$10)</f>
        <v>0</v>
      </c>
      <c r="AN57" s="93">
        <v>0</v>
      </c>
      <c r="AO57" s="72">
        <f>(AN57*$E57*$F57*$G57*$I57*$AO$10)</f>
        <v>0</v>
      </c>
      <c r="AP57" s="73"/>
      <c r="AQ57" s="72">
        <f>(AP57*$E57*$F57*$G57*$I57*$AQ$10)</f>
        <v>0</v>
      </c>
      <c r="AR57" s="73"/>
      <c r="AS57" s="72">
        <f>(AR57*$E57*$F57*$G57*$H57*$AS$10)</f>
        <v>0</v>
      </c>
      <c r="AT57" s="73"/>
      <c r="AU57" s="73">
        <f>(AT57*$E57*$F57*$G57*$H57*$AU$10)</f>
        <v>0</v>
      </c>
      <c r="AV57" s="73"/>
      <c r="AW57" s="72">
        <f>(AV57*$E57*$F57*$G57*$H57*$AW$10)</f>
        <v>0</v>
      </c>
      <c r="AX57" s="73"/>
      <c r="AY57" s="72">
        <f>(AX57*$E57*$F57*$G57*$H57*$AY$10)</f>
        <v>0</v>
      </c>
      <c r="AZ57" s="73"/>
      <c r="BA57" s="72">
        <f>(AZ57*$E57*$F57*$G57*$H57*$BA$10)</f>
        <v>0</v>
      </c>
      <c r="BB57" s="73"/>
      <c r="BC57" s="72">
        <f>(BB57*$E57*$F57*$G57*$H57*$BC$10)</f>
        <v>0</v>
      </c>
      <c r="BD57" s="73"/>
      <c r="BE57" s="72">
        <f>(BD57*$E57*$F57*$G57*$H57*$BE$10)</f>
        <v>0</v>
      </c>
      <c r="BF57" s="73"/>
      <c r="BG57" s="72">
        <f>(BF57*$E57*$F57*$G57*$I57*$BG$10)</f>
        <v>0</v>
      </c>
      <c r="BH57" s="73"/>
      <c r="BI57" s="72">
        <f>(BH57*$E57*$F57*$G57*$I57*$BI$10)</f>
        <v>0</v>
      </c>
      <c r="BJ57" s="73"/>
      <c r="BK57" s="72">
        <f>(BJ57*$E57*$F57*$G57*$I57*$BK$10)</f>
        <v>0</v>
      </c>
      <c r="BL57" s="73"/>
      <c r="BM57" s="72">
        <f>(BL57*$E57*$F57*$G57*$I57*$BM$10)</f>
        <v>0</v>
      </c>
      <c r="BN57" s="73"/>
      <c r="BO57" s="72">
        <f>(BN57*$E57*$F57*$G57*$I57*$BO$10)</f>
        <v>0</v>
      </c>
      <c r="BP57" s="73"/>
      <c r="BQ57" s="72">
        <f>(BP57*$E57*$F57*$G57*$I57*$BQ$10)</f>
        <v>0</v>
      </c>
      <c r="BR57" s="73"/>
      <c r="BS57" s="79">
        <f>(BR57*$E57*$F57*$G57*$I57*$BS$10)</f>
        <v>0</v>
      </c>
      <c r="BT57" s="94"/>
      <c r="BU57" s="72">
        <f>(BT57*$E57*$F57*$G57*$H57*$BU$10)</f>
        <v>0</v>
      </c>
      <c r="BV57" s="73"/>
      <c r="BW57" s="72">
        <f>(BV57*$E57*$F57*$G57*$H57*$BW$10)</f>
        <v>0</v>
      </c>
      <c r="BX57" s="73"/>
      <c r="BY57" s="72">
        <f>(BX57*$E57*$F57*$G57*$H57*$BY$10)</f>
        <v>0</v>
      </c>
      <c r="BZ57" s="73"/>
      <c r="CA57" s="72">
        <f>(BZ57*$E57*$F57*$G57*$I57*$CA$10)</f>
        <v>0</v>
      </c>
      <c r="CB57" s="95"/>
      <c r="CC57" s="73">
        <f>(CB57*$E57*$F57*$G57*$H57*$CC$10)</f>
        <v>0</v>
      </c>
      <c r="CD57" s="73"/>
      <c r="CE57" s="72">
        <f>(CD57*$E57*$F57*$G57*$H57*$CE$10)</f>
        <v>0</v>
      </c>
      <c r="CF57" s="73"/>
      <c r="CG57" s="72">
        <f>(CF57*$E57*$F57*$G57*$H57*$CG$10)</f>
        <v>0</v>
      </c>
      <c r="CH57" s="73"/>
      <c r="CI57" s="72">
        <f>(CH57*$E57*$F57*$G57*$H57*$CI$10)</f>
        <v>0</v>
      </c>
      <c r="CJ57" s="73"/>
      <c r="CK57" s="72">
        <f>(CJ57*$E57*$F57*$G57*$H57*$CK$10)</f>
        <v>0</v>
      </c>
      <c r="CL57" s="73"/>
      <c r="CM57" s="72">
        <f>(CL57*$E57*$F57*$G57*$H57*$CM$10)</f>
        <v>0</v>
      </c>
      <c r="CN57" s="73"/>
      <c r="CO57" s="72">
        <f>(CN57*$E57*$F57*$G57*$H57*$CO$10)</f>
        <v>0</v>
      </c>
      <c r="CP57" s="73"/>
      <c r="CQ57" s="72">
        <f>(CP57*$E57*$F57*$G57*$I57*$CQ$10)</f>
        <v>0</v>
      </c>
      <c r="CR57" s="73"/>
      <c r="CS57" s="72">
        <f>(CR57*$E57*$F57*$G57*$I57*$CS$10)</f>
        <v>0</v>
      </c>
      <c r="CT57" s="73"/>
      <c r="CU57" s="72">
        <f>(CT57*$E57*$F57*$G57*$I57*$CU$10)</f>
        <v>0</v>
      </c>
      <c r="CV57" s="93">
        <v>0</v>
      </c>
      <c r="CW57" s="72">
        <f>(CV57*$E57*$F57*$G57*$I57*$CW$10)</f>
        <v>0</v>
      </c>
      <c r="CX57" s="73"/>
      <c r="CY57" s="79">
        <f>(CX57*$E57*$F57*$G57*$I57*$CY$10)</f>
        <v>0</v>
      </c>
      <c r="CZ57" s="73"/>
      <c r="DA57" s="72">
        <f>(CZ57*$E57*$F57*$G57*$I57*$DA$10)</f>
        <v>0</v>
      </c>
      <c r="DB57" s="95"/>
      <c r="DC57" s="72">
        <f>(DB57*$E57*$F57*$G57*$I57*$DC$10)</f>
        <v>0</v>
      </c>
      <c r="DD57" s="73"/>
      <c r="DE57" s="72">
        <f>(DD57*$E57*$F57*$G57*$I57*$DE$10)</f>
        <v>0</v>
      </c>
      <c r="DF57" s="73"/>
      <c r="DG57" s="72">
        <f>(DF57*$E57*$F57*$G57*$J57*$DG$10)</f>
        <v>0</v>
      </c>
      <c r="DH57" s="73"/>
      <c r="DI57" s="72">
        <f>(DH57*$E57*$F57*$G57*$K57*$DI$10)</f>
        <v>0</v>
      </c>
      <c r="DJ57" s="85">
        <f>SUM(L57,N57,P57,R57,T57,V57,X57,Z57,AB57,AD57,AF57,AH57,AN57,AR57,AT57,BX57,AJ57,AX57,AZ57,BB57,CN57,BD57,BF57,AL57,BJ57,AP57,CP57,BL57,CR57,BN57,BP57,BR57,BZ57,BT57,BV57,CB57,CD57,CF57,CH57,CJ57,CL57,CT57,CV57,BH57,AV57,CX57,CZ57,DB57,DD57,DF57,DH57)</f>
        <v>76</v>
      </c>
      <c r="DK57" s="84">
        <f>SUM(M57,O57,Q57,S57,U57,W57,Y57,AA57,AC57,AE57,AG57,AI57,AO57,AS57,AU57,BY57,AK57,AY57,BA57,BC57,CO57,BE57,BG57,AM57,BK57,AQ57,CQ57,BM57,CS57,BO57,BQ57,BS57,CA57,BU57,BW57,CC57,CE57,CG57,CI57,CK57,CM57,CU57,CW57,BI57,AW57,CY57,DA57,DC57,DE57,DG57,DI57)</f>
        <v>11840410.120000001</v>
      </c>
    </row>
    <row r="58" spans="1:115" s="194" customFormat="1" ht="15.75" customHeight="1" x14ac:dyDescent="0.25">
      <c r="A58" s="89">
        <v>9</v>
      </c>
      <c r="B58" s="98"/>
      <c r="C58" s="98"/>
      <c r="D58" s="53" t="s">
        <v>181</v>
      </c>
      <c r="E58" s="54">
        <v>23150</v>
      </c>
      <c r="F58" s="99">
        <v>1.1499999999999999</v>
      </c>
      <c r="G58" s="86">
        <v>1</v>
      </c>
      <c r="H58" s="87">
        <v>1.4</v>
      </c>
      <c r="I58" s="87">
        <v>1.68</v>
      </c>
      <c r="J58" s="87">
        <v>2.23</v>
      </c>
      <c r="K58" s="88">
        <v>2.57</v>
      </c>
      <c r="L58" s="59">
        <f>SUM(L59:L68)</f>
        <v>0</v>
      </c>
      <c r="M58" s="59">
        <f t="shared" ref="M58:BX58" si="130">SUM(M59:M68)</f>
        <v>0</v>
      </c>
      <c r="N58" s="59">
        <f t="shared" si="130"/>
        <v>0</v>
      </c>
      <c r="O58" s="59">
        <f t="shared" si="130"/>
        <v>0</v>
      </c>
      <c r="P58" s="59">
        <f t="shared" si="130"/>
        <v>842</v>
      </c>
      <c r="Q58" s="59">
        <f t="shared" si="130"/>
        <v>40693477.439999998</v>
      </c>
      <c r="R58" s="59">
        <f t="shared" si="130"/>
        <v>5</v>
      </c>
      <c r="S58" s="59">
        <f t="shared" si="130"/>
        <v>237241.19999999998</v>
      </c>
      <c r="T58" s="59">
        <f t="shared" si="130"/>
        <v>0</v>
      </c>
      <c r="U58" s="59">
        <f t="shared" si="130"/>
        <v>0</v>
      </c>
      <c r="V58" s="59">
        <f t="shared" si="130"/>
        <v>0</v>
      </c>
      <c r="W58" s="59">
        <f t="shared" si="130"/>
        <v>0</v>
      </c>
      <c r="X58" s="59">
        <f t="shared" si="130"/>
        <v>0</v>
      </c>
      <c r="Y58" s="59">
        <f t="shared" si="130"/>
        <v>0</v>
      </c>
      <c r="Z58" s="59">
        <f t="shared" si="130"/>
        <v>0</v>
      </c>
      <c r="AA58" s="59">
        <f t="shared" si="130"/>
        <v>0</v>
      </c>
      <c r="AB58" s="59">
        <f t="shared" si="130"/>
        <v>0</v>
      </c>
      <c r="AC58" s="59">
        <f t="shared" si="130"/>
        <v>0</v>
      </c>
      <c r="AD58" s="59">
        <f t="shared" si="130"/>
        <v>0</v>
      </c>
      <c r="AE58" s="59">
        <f t="shared" si="130"/>
        <v>0</v>
      </c>
      <c r="AF58" s="59">
        <f t="shared" si="130"/>
        <v>0</v>
      </c>
      <c r="AG58" s="59">
        <f t="shared" si="130"/>
        <v>0</v>
      </c>
      <c r="AH58" s="59">
        <f t="shared" si="130"/>
        <v>0</v>
      </c>
      <c r="AI58" s="59">
        <f t="shared" si="130"/>
        <v>0</v>
      </c>
      <c r="AJ58" s="59">
        <f t="shared" si="130"/>
        <v>0</v>
      </c>
      <c r="AK58" s="59">
        <f t="shared" si="130"/>
        <v>0</v>
      </c>
      <c r="AL58" s="59">
        <f t="shared" si="130"/>
        <v>199</v>
      </c>
      <c r="AM58" s="59">
        <f t="shared" si="130"/>
        <v>8933570.1840000004</v>
      </c>
      <c r="AN58" s="59">
        <f t="shared" si="130"/>
        <v>0</v>
      </c>
      <c r="AO58" s="59">
        <f t="shared" si="130"/>
        <v>0</v>
      </c>
      <c r="AP58" s="59">
        <f t="shared" si="130"/>
        <v>0</v>
      </c>
      <c r="AQ58" s="59">
        <f t="shared" si="130"/>
        <v>0</v>
      </c>
      <c r="AR58" s="59">
        <f t="shared" si="130"/>
        <v>0</v>
      </c>
      <c r="AS58" s="59">
        <f t="shared" si="130"/>
        <v>0</v>
      </c>
      <c r="AT58" s="59">
        <f t="shared" si="130"/>
        <v>0</v>
      </c>
      <c r="AU58" s="59">
        <f t="shared" si="130"/>
        <v>0</v>
      </c>
      <c r="AV58" s="59">
        <f>SUM(AV59:AV68)</f>
        <v>0</v>
      </c>
      <c r="AW58" s="59">
        <f>SUM(AW59:AW68)</f>
        <v>0</v>
      </c>
      <c r="AX58" s="59">
        <f t="shared" ref="AX58" si="131">SUM(AX59:AX68)</f>
        <v>0</v>
      </c>
      <c r="AY58" s="59">
        <f t="shared" si="130"/>
        <v>0</v>
      </c>
      <c r="AZ58" s="59">
        <f t="shared" si="130"/>
        <v>0</v>
      </c>
      <c r="BA58" s="59">
        <f t="shared" si="130"/>
        <v>0</v>
      </c>
      <c r="BB58" s="59">
        <f t="shared" si="130"/>
        <v>0</v>
      </c>
      <c r="BC58" s="59">
        <f t="shared" si="130"/>
        <v>0</v>
      </c>
      <c r="BD58" s="59">
        <f t="shared" si="130"/>
        <v>9</v>
      </c>
      <c r="BE58" s="59">
        <f t="shared" si="130"/>
        <v>362162.304</v>
      </c>
      <c r="BF58" s="59">
        <f t="shared" si="130"/>
        <v>0</v>
      </c>
      <c r="BG58" s="59">
        <f t="shared" si="130"/>
        <v>0</v>
      </c>
      <c r="BH58" s="59">
        <f t="shared" si="130"/>
        <v>0</v>
      </c>
      <c r="BI58" s="59">
        <f t="shared" si="130"/>
        <v>0</v>
      </c>
      <c r="BJ58" s="59">
        <f t="shared" si="130"/>
        <v>0</v>
      </c>
      <c r="BK58" s="59">
        <f t="shared" si="130"/>
        <v>0</v>
      </c>
      <c r="BL58" s="59">
        <f t="shared" si="130"/>
        <v>24</v>
      </c>
      <c r="BM58" s="59">
        <f t="shared" si="130"/>
        <v>905405.76</v>
      </c>
      <c r="BN58" s="59">
        <f t="shared" si="130"/>
        <v>0</v>
      </c>
      <c r="BO58" s="59">
        <f t="shared" si="130"/>
        <v>0</v>
      </c>
      <c r="BP58" s="59">
        <f t="shared" si="130"/>
        <v>25</v>
      </c>
      <c r="BQ58" s="59">
        <f t="shared" si="130"/>
        <v>1276404.3263999999</v>
      </c>
      <c r="BR58" s="59">
        <f t="shared" si="130"/>
        <v>3</v>
      </c>
      <c r="BS58" s="61">
        <f t="shared" si="130"/>
        <v>124493.29200000002</v>
      </c>
      <c r="BT58" s="62">
        <f t="shared" si="130"/>
        <v>0</v>
      </c>
      <c r="BU58" s="59">
        <f t="shared" si="130"/>
        <v>0</v>
      </c>
      <c r="BV58" s="59">
        <f t="shared" si="130"/>
        <v>0</v>
      </c>
      <c r="BW58" s="59">
        <f t="shared" si="130"/>
        <v>0</v>
      </c>
      <c r="BX58" s="59">
        <f t="shared" si="130"/>
        <v>0</v>
      </c>
      <c r="BY58" s="59">
        <f t="shared" ref="BY58:DK58" si="132">SUM(BY59:BY68)</f>
        <v>0</v>
      </c>
      <c r="BZ58" s="59">
        <f>SUM(BZ59:BZ68)</f>
        <v>5</v>
      </c>
      <c r="CA58" s="59">
        <f>SUM(CA59:CA68)</f>
        <v>217795.20000000001</v>
      </c>
      <c r="CB58" s="63">
        <f t="shared" si="132"/>
        <v>0</v>
      </c>
      <c r="CC58" s="59">
        <f t="shared" si="132"/>
        <v>0</v>
      </c>
      <c r="CD58" s="59">
        <f t="shared" si="132"/>
        <v>0</v>
      </c>
      <c r="CE58" s="59">
        <f t="shared" si="132"/>
        <v>0</v>
      </c>
      <c r="CF58" s="59">
        <f t="shared" si="132"/>
        <v>0</v>
      </c>
      <c r="CG58" s="59">
        <f t="shared" si="132"/>
        <v>0</v>
      </c>
      <c r="CH58" s="59">
        <f t="shared" si="132"/>
        <v>0</v>
      </c>
      <c r="CI58" s="59">
        <f t="shared" si="132"/>
        <v>0</v>
      </c>
      <c r="CJ58" s="59">
        <f t="shared" si="132"/>
        <v>3</v>
      </c>
      <c r="CK58" s="59">
        <f t="shared" si="132"/>
        <v>113175.71999999999</v>
      </c>
      <c r="CL58" s="59">
        <f t="shared" si="132"/>
        <v>0</v>
      </c>
      <c r="CM58" s="59">
        <f t="shared" si="132"/>
        <v>0</v>
      </c>
      <c r="CN58" s="59">
        <f t="shared" si="132"/>
        <v>1</v>
      </c>
      <c r="CO58" s="59">
        <f t="shared" si="132"/>
        <v>34895.847000000002</v>
      </c>
      <c r="CP58" s="59">
        <f t="shared" si="132"/>
        <v>39</v>
      </c>
      <c r="CQ58" s="59">
        <f t="shared" si="132"/>
        <v>1750980.0672000002</v>
      </c>
      <c r="CR58" s="59">
        <f t="shared" si="132"/>
        <v>4</v>
      </c>
      <c r="CS58" s="59">
        <f t="shared" si="132"/>
        <v>181081.15199999997</v>
      </c>
      <c r="CT58" s="59">
        <f t="shared" si="132"/>
        <v>0</v>
      </c>
      <c r="CU58" s="59">
        <f t="shared" si="132"/>
        <v>0</v>
      </c>
      <c r="CV58" s="59">
        <f t="shared" si="132"/>
        <v>0</v>
      </c>
      <c r="CW58" s="59">
        <f t="shared" si="132"/>
        <v>0</v>
      </c>
      <c r="CX58" s="59">
        <f t="shared" si="132"/>
        <v>0</v>
      </c>
      <c r="CY58" s="59">
        <f t="shared" si="132"/>
        <v>0</v>
      </c>
      <c r="CZ58" s="59">
        <f t="shared" si="132"/>
        <v>0</v>
      </c>
      <c r="DA58" s="59">
        <f t="shared" si="132"/>
        <v>0</v>
      </c>
      <c r="DB58" s="59">
        <f t="shared" si="132"/>
        <v>0</v>
      </c>
      <c r="DC58" s="59">
        <f t="shared" si="132"/>
        <v>0</v>
      </c>
      <c r="DD58" s="59">
        <f t="shared" si="132"/>
        <v>2</v>
      </c>
      <c r="DE58" s="59">
        <f t="shared" si="132"/>
        <v>90540.575999999986</v>
      </c>
      <c r="DF58" s="59">
        <f t="shared" si="132"/>
        <v>0</v>
      </c>
      <c r="DG58" s="59">
        <f t="shared" si="132"/>
        <v>0</v>
      </c>
      <c r="DH58" s="59">
        <f t="shared" si="132"/>
        <v>0</v>
      </c>
      <c r="DI58" s="59">
        <f t="shared" si="132"/>
        <v>0</v>
      </c>
      <c r="DJ58" s="59">
        <f t="shared" si="132"/>
        <v>1161</v>
      </c>
      <c r="DK58" s="59">
        <f t="shared" si="132"/>
        <v>54921223.068599999</v>
      </c>
    </row>
    <row r="59" spans="1:115" ht="30" customHeight="1" x14ac:dyDescent="0.25">
      <c r="A59" s="89"/>
      <c r="B59" s="90">
        <v>39</v>
      </c>
      <c r="C59" s="283" t="s">
        <v>577</v>
      </c>
      <c r="D59" s="65" t="s">
        <v>182</v>
      </c>
      <c r="E59" s="54">
        <v>23150</v>
      </c>
      <c r="F59" s="91">
        <v>0.97</v>
      </c>
      <c r="G59" s="67">
        <v>1</v>
      </c>
      <c r="H59" s="69">
        <v>1.4</v>
      </c>
      <c r="I59" s="69">
        <v>1.68</v>
      </c>
      <c r="J59" s="69">
        <v>2.23</v>
      </c>
      <c r="K59" s="70">
        <v>2.57</v>
      </c>
      <c r="L59" s="73"/>
      <c r="M59" s="72">
        <f t="shared" ref="M59:M68" si="133">(L59*$E59*$F59*$G59*$H59*$M$10)</f>
        <v>0</v>
      </c>
      <c r="N59" s="73"/>
      <c r="O59" s="73">
        <f t="shared" ref="O59:O68" si="134">(N59*$E59*$F59*$G59*$H59*$O$10)</f>
        <v>0</v>
      </c>
      <c r="P59" s="73">
        <v>399</v>
      </c>
      <c r="Q59" s="72">
        <f t="shared" ref="Q59:Q68" si="135">(P59*$E59*$F59*$G59*$H59*$Q$10)</f>
        <v>13798006.529999999</v>
      </c>
      <c r="R59" s="73"/>
      <c r="S59" s="72">
        <f t="shared" ref="S59:S68" si="136">(R59*$E59*$F59*$G59*$H59*$S$10)</f>
        <v>0</v>
      </c>
      <c r="T59" s="73"/>
      <c r="U59" s="72">
        <f t="shared" ref="U59:U68" si="137">(T59*$E59*$F59*$G59*$H59*$U$10)</f>
        <v>0</v>
      </c>
      <c r="V59" s="73"/>
      <c r="W59" s="72">
        <f t="shared" ref="W59:W68" si="138">(V59*$E59*$F59*$G59*$H59*$W$10)</f>
        <v>0</v>
      </c>
      <c r="X59" s="73"/>
      <c r="Y59" s="72">
        <f t="shared" ref="Y59:Y68" si="139">(X59*$E59*$F59*$G59*$H59*$Y$10)</f>
        <v>0</v>
      </c>
      <c r="Z59" s="73"/>
      <c r="AA59" s="72">
        <f t="shared" ref="AA59:AA68" si="140">(Z59*$E59*$F59*$G59*$H59*$AA$10)</f>
        <v>0</v>
      </c>
      <c r="AB59" s="73"/>
      <c r="AC59" s="72">
        <f t="shared" ref="AC59:AC68" si="141">(AB59*$E59*$F59*$G59*$H59*$AC$10)</f>
        <v>0</v>
      </c>
      <c r="AD59" s="73"/>
      <c r="AE59" s="72">
        <f t="shared" ref="AE59:AE68" si="142">(AD59*$E59*$F59*$G59*$H59*$AE$10)</f>
        <v>0</v>
      </c>
      <c r="AF59" s="75"/>
      <c r="AG59" s="72">
        <f t="shared" ref="AG59:AG68" si="143">(AF59*$E59*$F59*$G59*$H59*$AG$10)</f>
        <v>0</v>
      </c>
      <c r="AH59" s="73"/>
      <c r="AI59" s="72">
        <f t="shared" ref="AI59:AI68" si="144">(AH59*$E59*$F59*$G59*$H59*$AI$10)</f>
        <v>0</v>
      </c>
      <c r="AJ59" s="73"/>
      <c r="AK59" s="73">
        <f t="shared" ref="AK59:AK68" si="145">(AJ59*$E59*$F59*$G59*$H59*$AK$10)</f>
        <v>0</v>
      </c>
      <c r="AL59" s="73">
        <v>140</v>
      </c>
      <c r="AM59" s="72">
        <f t="shared" ref="AM59:AM68" si="146">(AL59*$E59*$F59*$G59*$I59*$AM$10)</f>
        <v>5809686.96</v>
      </c>
      <c r="AN59" s="93">
        <v>0</v>
      </c>
      <c r="AO59" s="72">
        <f t="shared" ref="AO59:AO68" si="147">(AN59*$E59*$F59*$G59*$I59*$AO$10)</f>
        <v>0</v>
      </c>
      <c r="AP59" s="73"/>
      <c r="AQ59" s="72">
        <f t="shared" ref="AQ59:AQ68" si="148">(AP59*$E59*$F59*$G59*$I59*$AQ$10)</f>
        <v>0</v>
      </c>
      <c r="AR59" s="101"/>
      <c r="AS59" s="72">
        <f t="shared" ref="AS59:AS68" si="149">(AR59*$E59*$F59*$G59*$H59*$AS$10)</f>
        <v>0</v>
      </c>
      <c r="AT59" s="73"/>
      <c r="AU59" s="73">
        <f t="shared" ref="AU59:AU68" si="150">(AT59*$E59*$F59*$G59*$H59*$AU$10)</f>
        <v>0</v>
      </c>
      <c r="AV59" s="73"/>
      <c r="AW59" s="72">
        <f t="shared" ref="AW59:AW68" si="151">(AV59*$E59*$F59*$G59*$H59*$AW$10)</f>
        <v>0</v>
      </c>
      <c r="AX59" s="73"/>
      <c r="AY59" s="72">
        <f t="shared" ref="AY59:AY68" si="152">(AX59*$E59*$F59*$G59*$H59*$AY$10)</f>
        <v>0</v>
      </c>
      <c r="AZ59" s="73"/>
      <c r="BA59" s="72">
        <f t="shared" ref="BA59:BA68" si="153">(AZ59*$E59*$F59*$G59*$H59*$BA$10)</f>
        <v>0</v>
      </c>
      <c r="BB59" s="73"/>
      <c r="BC59" s="72">
        <f t="shared" ref="BC59:BC68" si="154">(BB59*$E59*$F59*$G59*$H59*$BC$10)</f>
        <v>0</v>
      </c>
      <c r="BD59" s="73">
        <v>9</v>
      </c>
      <c r="BE59" s="72">
        <f t="shared" ref="BE59:BE68" si="155">(BD59*$E59*$F59*$G59*$H59*$BE$10)</f>
        <v>362162.304</v>
      </c>
      <c r="BF59" s="73"/>
      <c r="BG59" s="72">
        <f t="shared" ref="BG59:BG68" si="156">(BF59*$E59*$F59*$G59*$I59*$BG$10)</f>
        <v>0</v>
      </c>
      <c r="BH59" s="73"/>
      <c r="BI59" s="72">
        <f t="shared" ref="BI59:BI68" si="157">(BH59*$E59*$F59*$G59*$I59*$BI$10)</f>
        <v>0</v>
      </c>
      <c r="BJ59" s="73"/>
      <c r="BK59" s="72">
        <f t="shared" ref="BK59:BK68" si="158">(BJ59*$E59*$F59*$G59*$I59*$BK$10)</f>
        <v>0</v>
      </c>
      <c r="BL59" s="73">
        <v>24</v>
      </c>
      <c r="BM59" s="72">
        <f t="shared" ref="BM59:BM68" si="159">(BL59*$E59*$F59*$G59*$I59*$BM$10)</f>
        <v>905405.76</v>
      </c>
      <c r="BN59" s="73"/>
      <c r="BO59" s="72">
        <f t="shared" ref="BO59:BO68" si="160">(BN59*$E59*$F59*$G59*$I59*$BO$10)</f>
        <v>0</v>
      </c>
      <c r="BP59" s="73">
        <v>19</v>
      </c>
      <c r="BQ59" s="72">
        <f t="shared" ref="BQ59:BQ68" si="161">(BP59*$E59*$F59*$G59*$I59*$BQ$10)</f>
        <v>917477.83679999993</v>
      </c>
      <c r="BR59" s="73">
        <v>3</v>
      </c>
      <c r="BS59" s="79">
        <f t="shared" ref="BS59:BS68" si="162">(BR59*$E59*$F59*$G59*$I59*$BS$10)</f>
        <v>124493.29200000002</v>
      </c>
      <c r="BT59" s="94"/>
      <c r="BU59" s="72">
        <f t="shared" ref="BU59:BU68" si="163">(BT59*$E59*$F59*$G59*$H59*$BU$10)</f>
        <v>0</v>
      </c>
      <c r="BV59" s="73"/>
      <c r="BW59" s="72">
        <f t="shared" ref="BW59:BW68" si="164">(BV59*$E59*$F59*$G59*$H59*$BW$10)</f>
        <v>0</v>
      </c>
      <c r="BX59" s="73"/>
      <c r="BY59" s="72">
        <f t="shared" ref="BY59:BY68" si="165">(BX59*$E59*$F59*$G59*$H59*$BY$10)</f>
        <v>0</v>
      </c>
      <c r="BZ59" s="73">
        <v>2</v>
      </c>
      <c r="CA59" s="72">
        <f t="shared" ref="CA59:CA68" si="166">(BZ59*$E59*$F59*$G59*$I59*$CA$10)</f>
        <v>75450.48</v>
      </c>
      <c r="CB59" s="95"/>
      <c r="CC59" s="73">
        <f t="shared" ref="CC59:CC68" si="167">(CB59*$E59*$F59*$G59*$H59*$CC$10)</f>
        <v>0</v>
      </c>
      <c r="CD59" s="73"/>
      <c r="CE59" s="72">
        <f t="shared" ref="CE59:CE68" si="168">(CD59*$E59*$F59*$G59*$H59*$CE$10)</f>
        <v>0</v>
      </c>
      <c r="CF59" s="73"/>
      <c r="CG59" s="72">
        <f t="shared" ref="CG59:CG68" si="169">(CF59*$E59*$F59*$G59*$H59*$CG$10)</f>
        <v>0</v>
      </c>
      <c r="CH59" s="73"/>
      <c r="CI59" s="72">
        <f t="shared" ref="CI59:CI68" si="170">(CH59*$E59*$F59*$G59*$H59*$CI$10)</f>
        <v>0</v>
      </c>
      <c r="CJ59" s="73">
        <v>3</v>
      </c>
      <c r="CK59" s="72">
        <f t="shared" ref="CK59:CK68" si="171">(CJ59*$E59*$F59*$G59*$H59*$CK$10)</f>
        <v>113175.71999999999</v>
      </c>
      <c r="CL59" s="73"/>
      <c r="CM59" s="72">
        <f t="shared" ref="CM59:CM68" si="172">(CL59*$E59*$F59*$G59*$H59*$CM$10)</f>
        <v>0</v>
      </c>
      <c r="CN59" s="73">
        <v>1</v>
      </c>
      <c r="CO59" s="72">
        <f t="shared" ref="CO59:CO68" si="173">(CN59*$E59*$F59*$G59*$H59*$CO$10)</f>
        <v>34895.847000000002</v>
      </c>
      <c r="CP59" s="73">
        <v>24</v>
      </c>
      <c r="CQ59" s="72">
        <f t="shared" ref="CQ59:CQ68" si="174">(CP59*$E59*$F59*$G59*$I59*$CQ$10)</f>
        <v>1005000.3936000001</v>
      </c>
      <c r="CR59" s="73">
        <v>4</v>
      </c>
      <c r="CS59" s="72">
        <f t="shared" ref="CS59:CS68" si="175">(CR59*$E59*$F59*$G59*$I59*$CS$10)</f>
        <v>181081.15199999997</v>
      </c>
      <c r="CT59" s="73"/>
      <c r="CU59" s="72">
        <f t="shared" ref="CU59:CU68" si="176">(CT59*$E59*$F59*$G59*$I59*$CU$10)</f>
        <v>0</v>
      </c>
      <c r="CV59" s="93">
        <v>0</v>
      </c>
      <c r="CW59" s="72">
        <f t="shared" ref="CW59:CW68" si="177">(CV59*$E59*$F59*$G59*$I59*$CW$10)</f>
        <v>0</v>
      </c>
      <c r="CX59" s="73"/>
      <c r="CY59" s="79">
        <f t="shared" ref="CY59:CY68" si="178">(CX59*$E59*$F59*$G59*$I59*$CY$10)</f>
        <v>0</v>
      </c>
      <c r="CZ59" s="73"/>
      <c r="DA59" s="72">
        <f t="shared" ref="DA59:DA68" si="179">(CZ59*$E59*$F59*$G59*$I59*$DA$10)</f>
        <v>0</v>
      </c>
      <c r="DB59" s="95"/>
      <c r="DC59" s="72">
        <f t="shared" ref="DC59:DC68" si="180">(DB59*$E59*$F59*$G59*$I59*$DC$10)</f>
        <v>0</v>
      </c>
      <c r="DD59" s="73">
        <v>2</v>
      </c>
      <c r="DE59" s="72">
        <f t="shared" ref="DE59:DE68" si="181">(DD59*$E59*$F59*$G59*$I59*$DE$10)</f>
        <v>90540.575999999986</v>
      </c>
      <c r="DF59" s="73"/>
      <c r="DG59" s="72">
        <f t="shared" ref="DG59:DG68" si="182">(DF59*$E59*$F59*$G59*$J59*$DG$10)</f>
        <v>0</v>
      </c>
      <c r="DH59" s="73"/>
      <c r="DI59" s="72">
        <f t="shared" ref="DI59:DI68" si="183">(DH59*$E59*$F59*$G59*$K59*$DI$10)</f>
        <v>0</v>
      </c>
      <c r="DJ59" s="85">
        <f t="shared" ref="DJ59:DK68" si="184">SUM(L59,N59,P59,R59,T59,V59,X59,Z59,AB59,AD59,AF59,AH59,AN59,AR59,AT59,BX59,AJ59,AX59,AZ59,BB59,CN59,BD59,BF59,AL59,BJ59,AP59,CP59,BL59,CR59,BN59,BP59,BR59,BZ59,BT59,BV59,CB59,CD59,CF59,CH59,CJ59,CL59,CT59,CV59,BH59,AV59,CX59,CZ59,DB59,DD59,DF59,DH59)</f>
        <v>630</v>
      </c>
      <c r="DK59" s="84">
        <f t="shared" si="184"/>
        <v>23417376.851399999</v>
      </c>
    </row>
    <row r="60" spans="1:115" ht="30" customHeight="1" x14ac:dyDescent="0.25">
      <c r="A60" s="89"/>
      <c r="B60" s="90">
        <v>40</v>
      </c>
      <c r="C60" s="283" t="s">
        <v>578</v>
      </c>
      <c r="D60" s="65" t="s">
        <v>183</v>
      </c>
      <c r="E60" s="54">
        <v>23150</v>
      </c>
      <c r="F60" s="91">
        <v>1.1100000000000001</v>
      </c>
      <c r="G60" s="67">
        <v>1</v>
      </c>
      <c r="H60" s="69">
        <v>1.4</v>
      </c>
      <c r="I60" s="69">
        <v>1.68</v>
      </c>
      <c r="J60" s="69">
        <v>2.23</v>
      </c>
      <c r="K60" s="70">
        <v>2.57</v>
      </c>
      <c r="L60" s="73"/>
      <c r="M60" s="72">
        <f t="shared" si="133"/>
        <v>0</v>
      </c>
      <c r="N60" s="73"/>
      <c r="O60" s="73">
        <f t="shared" si="134"/>
        <v>0</v>
      </c>
      <c r="P60" s="73">
        <v>86</v>
      </c>
      <c r="Q60" s="72">
        <f t="shared" si="135"/>
        <v>3403244.46</v>
      </c>
      <c r="R60" s="73"/>
      <c r="S60" s="72">
        <f t="shared" si="136"/>
        <v>0</v>
      </c>
      <c r="T60" s="73"/>
      <c r="U60" s="72">
        <f t="shared" si="137"/>
        <v>0</v>
      </c>
      <c r="V60" s="73"/>
      <c r="W60" s="72">
        <f t="shared" si="138"/>
        <v>0</v>
      </c>
      <c r="X60" s="73"/>
      <c r="Y60" s="72">
        <f t="shared" si="139"/>
        <v>0</v>
      </c>
      <c r="Z60" s="73"/>
      <c r="AA60" s="72">
        <f t="shared" si="140"/>
        <v>0</v>
      </c>
      <c r="AB60" s="73"/>
      <c r="AC60" s="72">
        <f t="shared" si="141"/>
        <v>0</v>
      </c>
      <c r="AD60" s="73"/>
      <c r="AE60" s="72">
        <f t="shared" si="142"/>
        <v>0</v>
      </c>
      <c r="AF60" s="75"/>
      <c r="AG60" s="72">
        <f t="shared" si="143"/>
        <v>0</v>
      </c>
      <c r="AH60" s="73"/>
      <c r="AI60" s="72">
        <f t="shared" si="144"/>
        <v>0</v>
      </c>
      <c r="AJ60" s="73"/>
      <c r="AK60" s="73">
        <f t="shared" si="145"/>
        <v>0</v>
      </c>
      <c r="AL60" s="73">
        <v>16</v>
      </c>
      <c r="AM60" s="72">
        <f t="shared" si="146"/>
        <v>759794.11200000008</v>
      </c>
      <c r="AN60" s="93">
        <v>0</v>
      </c>
      <c r="AO60" s="72">
        <f t="shared" si="147"/>
        <v>0</v>
      </c>
      <c r="AP60" s="73"/>
      <c r="AQ60" s="72">
        <f t="shared" si="148"/>
        <v>0</v>
      </c>
      <c r="AR60" s="73"/>
      <c r="AS60" s="72">
        <f t="shared" si="149"/>
        <v>0</v>
      </c>
      <c r="AT60" s="73"/>
      <c r="AU60" s="73">
        <f t="shared" si="150"/>
        <v>0</v>
      </c>
      <c r="AV60" s="73"/>
      <c r="AW60" s="72">
        <f t="shared" si="151"/>
        <v>0</v>
      </c>
      <c r="AX60" s="73"/>
      <c r="AY60" s="72">
        <f t="shared" si="152"/>
        <v>0</v>
      </c>
      <c r="AZ60" s="73"/>
      <c r="BA60" s="72">
        <f t="shared" si="153"/>
        <v>0</v>
      </c>
      <c r="BB60" s="73"/>
      <c r="BC60" s="72">
        <f t="shared" si="154"/>
        <v>0</v>
      </c>
      <c r="BD60" s="73"/>
      <c r="BE60" s="72">
        <f t="shared" si="155"/>
        <v>0</v>
      </c>
      <c r="BF60" s="73"/>
      <c r="BG60" s="72">
        <f t="shared" si="156"/>
        <v>0</v>
      </c>
      <c r="BH60" s="73"/>
      <c r="BI60" s="72">
        <f t="shared" si="157"/>
        <v>0</v>
      </c>
      <c r="BJ60" s="73"/>
      <c r="BK60" s="72">
        <f t="shared" si="158"/>
        <v>0</v>
      </c>
      <c r="BL60" s="73"/>
      <c r="BM60" s="72">
        <f t="shared" si="159"/>
        <v>0</v>
      </c>
      <c r="BN60" s="73"/>
      <c r="BO60" s="72">
        <f t="shared" si="160"/>
        <v>0</v>
      </c>
      <c r="BP60" s="73">
        <v>1</v>
      </c>
      <c r="BQ60" s="72">
        <f t="shared" si="161"/>
        <v>55257.753600000004</v>
      </c>
      <c r="BR60" s="73"/>
      <c r="BS60" s="79">
        <f t="shared" si="162"/>
        <v>0</v>
      </c>
      <c r="BT60" s="94"/>
      <c r="BU60" s="72">
        <f t="shared" si="163"/>
        <v>0</v>
      </c>
      <c r="BV60" s="73"/>
      <c r="BW60" s="72">
        <f t="shared" si="164"/>
        <v>0</v>
      </c>
      <c r="BX60" s="73"/>
      <c r="BY60" s="72">
        <f t="shared" si="165"/>
        <v>0</v>
      </c>
      <c r="BZ60" s="73"/>
      <c r="CA60" s="72">
        <f t="shared" si="166"/>
        <v>0</v>
      </c>
      <c r="CB60" s="95"/>
      <c r="CC60" s="73">
        <f t="shared" si="167"/>
        <v>0</v>
      </c>
      <c r="CD60" s="73"/>
      <c r="CE60" s="72">
        <f t="shared" si="168"/>
        <v>0</v>
      </c>
      <c r="CF60" s="73"/>
      <c r="CG60" s="72">
        <f t="shared" si="169"/>
        <v>0</v>
      </c>
      <c r="CH60" s="73"/>
      <c r="CI60" s="72">
        <f t="shared" si="170"/>
        <v>0</v>
      </c>
      <c r="CJ60" s="73"/>
      <c r="CK60" s="72">
        <f t="shared" si="171"/>
        <v>0</v>
      </c>
      <c r="CL60" s="73"/>
      <c r="CM60" s="72">
        <f t="shared" si="172"/>
        <v>0</v>
      </c>
      <c r="CN60" s="73"/>
      <c r="CO60" s="72">
        <f t="shared" si="173"/>
        <v>0</v>
      </c>
      <c r="CP60" s="73">
        <v>8</v>
      </c>
      <c r="CQ60" s="72">
        <f t="shared" si="174"/>
        <v>383350.66560000007</v>
      </c>
      <c r="CR60" s="73"/>
      <c r="CS60" s="72">
        <f t="shared" si="175"/>
        <v>0</v>
      </c>
      <c r="CT60" s="73"/>
      <c r="CU60" s="72">
        <f t="shared" si="176"/>
        <v>0</v>
      </c>
      <c r="CV60" s="93">
        <v>0</v>
      </c>
      <c r="CW60" s="72">
        <f t="shared" si="177"/>
        <v>0</v>
      </c>
      <c r="CX60" s="73"/>
      <c r="CY60" s="79">
        <f t="shared" si="178"/>
        <v>0</v>
      </c>
      <c r="CZ60" s="73"/>
      <c r="DA60" s="72">
        <f t="shared" si="179"/>
        <v>0</v>
      </c>
      <c r="DB60" s="95"/>
      <c r="DC60" s="72">
        <f t="shared" si="180"/>
        <v>0</v>
      </c>
      <c r="DD60" s="73"/>
      <c r="DE60" s="72">
        <f t="shared" si="181"/>
        <v>0</v>
      </c>
      <c r="DF60" s="73"/>
      <c r="DG60" s="72">
        <f t="shared" si="182"/>
        <v>0</v>
      </c>
      <c r="DH60" s="73"/>
      <c r="DI60" s="72">
        <f t="shared" si="183"/>
        <v>0</v>
      </c>
      <c r="DJ60" s="85">
        <f t="shared" si="184"/>
        <v>111</v>
      </c>
      <c r="DK60" s="84">
        <f t="shared" si="184"/>
        <v>4601646.991200001</v>
      </c>
    </row>
    <row r="61" spans="1:115" ht="30" customHeight="1" x14ac:dyDescent="0.25">
      <c r="A61" s="89"/>
      <c r="B61" s="90">
        <v>41</v>
      </c>
      <c r="C61" s="283" t="s">
        <v>579</v>
      </c>
      <c r="D61" s="65" t="s">
        <v>184</v>
      </c>
      <c r="E61" s="54">
        <v>23150</v>
      </c>
      <c r="F61" s="91">
        <v>1.97</v>
      </c>
      <c r="G61" s="67">
        <v>1</v>
      </c>
      <c r="H61" s="69">
        <v>1.4</v>
      </c>
      <c r="I61" s="69">
        <v>1.68</v>
      </c>
      <c r="J61" s="69">
        <v>2.23</v>
      </c>
      <c r="K61" s="70">
        <v>2.57</v>
      </c>
      <c r="L61" s="73"/>
      <c r="M61" s="72">
        <f t="shared" si="133"/>
        <v>0</v>
      </c>
      <c r="N61" s="73"/>
      <c r="O61" s="73">
        <f t="shared" si="134"/>
        <v>0</v>
      </c>
      <c r="P61" s="73">
        <v>4</v>
      </c>
      <c r="Q61" s="72">
        <f t="shared" si="135"/>
        <v>280929.88</v>
      </c>
      <c r="R61" s="73"/>
      <c r="S61" s="72">
        <f t="shared" si="136"/>
        <v>0</v>
      </c>
      <c r="T61" s="73"/>
      <c r="U61" s="72">
        <f t="shared" si="137"/>
        <v>0</v>
      </c>
      <c r="V61" s="73"/>
      <c r="W61" s="72">
        <f t="shared" si="138"/>
        <v>0</v>
      </c>
      <c r="X61" s="73"/>
      <c r="Y61" s="72">
        <f t="shared" si="139"/>
        <v>0</v>
      </c>
      <c r="Z61" s="73"/>
      <c r="AA61" s="72">
        <f t="shared" si="140"/>
        <v>0</v>
      </c>
      <c r="AB61" s="73"/>
      <c r="AC61" s="72">
        <f t="shared" si="141"/>
        <v>0</v>
      </c>
      <c r="AD61" s="73"/>
      <c r="AE61" s="72">
        <f t="shared" si="142"/>
        <v>0</v>
      </c>
      <c r="AF61" s="75"/>
      <c r="AG61" s="72">
        <f t="shared" si="143"/>
        <v>0</v>
      </c>
      <c r="AH61" s="73"/>
      <c r="AI61" s="72">
        <f t="shared" si="144"/>
        <v>0</v>
      </c>
      <c r="AJ61" s="73"/>
      <c r="AK61" s="73">
        <f t="shared" si="145"/>
        <v>0</v>
      </c>
      <c r="AL61" s="73">
        <v>0</v>
      </c>
      <c r="AM61" s="72">
        <f t="shared" si="146"/>
        <v>0</v>
      </c>
      <c r="AN61" s="93">
        <v>0</v>
      </c>
      <c r="AO61" s="72">
        <f t="shared" si="147"/>
        <v>0</v>
      </c>
      <c r="AP61" s="73"/>
      <c r="AQ61" s="79">
        <f t="shared" si="148"/>
        <v>0</v>
      </c>
      <c r="AR61" s="73"/>
      <c r="AS61" s="72">
        <f t="shared" si="149"/>
        <v>0</v>
      </c>
      <c r="AT61" s="73"/>
      <c r="AU61" s="73">
        <f t="shared" si="150"/>
        <v>0</v>
      </c>
      <c r="AV61" s="73"/>
      <c r="AW61" s="72">
        <f t="shared" si="151"/>
        <v>0</v>
      </c>
      <c r="AX61" s="73"/>
      <c r="AY61" s="72">
        <f t="shared" si="152"/>
        <v>0</v>
      </c>
      <c r="AZ61" s="73"/>
      <c r="BA61" s="72">
        <f t="shared" si="153"/>
        <v>0</v>
      </c>
      <c r="BB61" s="73"/>
      <c r="BC61" s="72">
        <f t="shared" si="154"/>
        <v>0</v>
      </c>
      <c r="BD61" s="73"/>
      <c r="BE61" s="72">
        <f t="shared" si="155"/>
        <v>0</v>
      </c>
      <c r="BF61" s="73"/>
      <c r="BG61" s="72">
        <f t="shared" si="156"/>
        <v>0</v>
      </c>
      <c r="BH61" s="73"/>
      <c r="BI61" s="72">
        <f t="shared" si="157"/>
        <v>0</v>
      </c>
      <c r="BJ61" s="73"/>
      <c r="BK61" s="72">
        <f t="shared" si="158"/>
        <v>0</v>
      </c>
      <c r="BL61" s="73"/>
      <c r="BM61" s="72">
        <f t="shared" si="159"/>
        <v>0</v>
      </c>
      <c r="BN61" s="73"/>
      <c r="BO61" s="72">
        <f t="shared" si="160"/>
        <v>0</v>
      </c>
      <c r="BP61" s="73"/>
      <c r="BQ61" s="72">
        <f t="shared" si="161"/>
        <v>0</v>
      </c>
      <c r="BR61" s="73"/>
      <c r="BS61" s="79">
        <f t="shared" si="162"/>
        <v>0</v>
      </c>
      <c r="BT61" s="94"/>
      <c r="BU61" s="72">
        <f t="shared" si="163"/>
        <v>0</v>
      </c>
      <c r="BV61" s="73"/>
      <c r="BW61" s="72">
        <f t="shared" si="164"/>
        <v>0</v>
      </c>
      <c r="BX61" s="73"/>
      <c r="BY61" s="72">
        <f t="shared" si="165"/>
        <v>0</v>
      </c>
      <c r="BZ61" s="73"/>
      <c r="CA61" s="72">
        <f t="shared" si="166"/>
        <v>0</v>
      </c>
      <c r="CB61" s="95"/>
      <c r="CC61" s="73">
        <f t="shared" si="167"/>
        <v>0</v>
      </c>
      <c r="CD61" s="73"/>
      <c r="CE61" s="72">
        <f t="shared" si="168"/>
        <v>0</v>
      </c>
      <c r="CF61" s="73"/>
      <c r="CG61" s="72">
        <f t="shared" si="169"/>
        <v>0</v>
      </c>
      <c r="CH61" s="73"/>
      <c r="CI61" s="72">
        <f t="shared" si="170"/>
        <v>0</v>
      </c>
      <c r="CJ61" s="73"/>
      <c r="CK61" s="72">
        <f t="shared" si="171"/>
        <v>0</v>
      </c>
      <c r="CL61" s="73"/>
      <c r="CM61" s="72">
        <f t="shared" si="172"/>
        <v>0</v>
      </c>
      <c r="CN61" s="73"/>
      <c r="CO61" s="72">
        <f t="shared" si="173"/>
        <v>0</v>
      </c>
      <c r="CP61" s="73">
        <v>0</v>
      </c>
      <c r="CQ61" s="72">
        <f t="shared" si="174"/>
        <v>0</v>
      </c>
      <c r="CR61" s="73"/>
      <c r="CS61" s="72">
        <f t="shared" si="175"/>
        <v>0</v>
      </c>
      <c r="CT61" s="73"/>
      <c r="CU61" s="72">
        <f t="shared" si="176"/>
        <v>0</v>
      </c>
      <c r="CV61" s="93">
        <v>0</v>
      </c>
      <c r="CW61" s="72">
        <f t="shared" si="177"/>
        <v>0</v>
      </c>
      <c r="CX61" s="73"/>
      <c r="CY61" s="79">
        <f t="shared" si="178"/>
        <v>0</v>
      </c>
      <c r="CZ61" s="73"/>
      <c r="DA61" s="72">
        <f t="shared" si="179"/>
        <v>0</v>
      </c>
      <c r="DB61" s="95"/>
      <c r="DC61" s="72">
        <f t="shared" si="180"/>
        <v>0</v>
      </c>
      <c r="DD61" s="73"/>
      <c r="DE61" s="72">
        <f t="shared" si="181"/>
        <v>0</v>
      </c>
      <c r="DF61" s="73"/>
      <c r="DG61" s="72">
        <f t="shared" si="182"/>
        <v>0</v>
      </c>
      <c r="DH61" s="73"/>
      <c r="DI61" s="84">
        <f t="shared" si="183"/>
        <v>0</v>
      </c>
      <c r="DJ61" s="85">
        <f t="shared" si="184"/>
        <v>4</v>
      </c>
      <c r="DK61" s="84">
        <f t="shared" si="184"/>
        <v>280929.88</v>
      </c>
    </row>
    <row r="62" spans="1:115" ht="30" customHeight="1" x14ac:dyDescent="0.25">
      <c r="A62" s="89"/>
      <c r="B62" s="90">
        <v>42</v>
      </c>
      <c r="C62" s="283" t="s">
        <v>580</v>
      </c>
      <c r="D62" s="65" t="s">
        <v>185</v>
      </c>
      <c r="E62" s="54">
        <v>23150</v>
      </c>
      <c r="F62" s="91">
        <v>2.78</v>
      </c>
      <c r="G62" s="67">
        <v>1</v>
      </c>
      <c r="H62" s="69">
        <v>1.4</v>
      </c>
      <c r="I62" s="69">
        <v>1.68</v>
      </c>
      <c r="J62" s="69">
        <v>2.23</v>
      </c>
      <c r="K62" s="70">
        <v>2.57</v>
      </c>
      <c r="L62" s="73"/>
      <c r="M62" s="72">
        <f t="shared" si="133"/>
        <v>0</v>
      </c>
      <c r="N62" s="73"/>
      <c r="O62" s="73">
        <f t="shared" si="134"/>
        <v>0</v>
      </c>
      <c r="P62" s="73">
        <v>23</v>
      </c>
      <c r="Q62" s="72">
        <f t="shared" si="135"/>
        <v>2279524.94</v>
      </c>
      <c r="R62" s="73"/>
      <c r="S62" s="72">
        <f t="shared" si="136"/>
        <v>0</v>
      </c>
      <c r="T62" s="73"/>
      <c r="U62" s="72">
        <f t="shared" si="137"/>
        <v>0</v>
      </c>
      <c r="V62" s="73"/>
      <c r="W62" s="72">
        <f t="shared" si="138"/>
        <v>0</v>
      </c>
      <c r="X62" s="73"/>
      <c r="Y62" s="72">
        <f t="shared" si="139"/>
        <v>0</v>
      </c>
      <c r="Z62" s="73"/>
      <c r="AA62" s="72">
        <f t="shared" si="140"/>
        <v>0</v>
      </c>
      <c r="AB62" s="73"/>
      <c r="AC62" s="72">
        <f t="shared" si="141"/>
        <v>0</v>
      </c>
      <c r="AD62" s="73"/>
      <c r="AE62" s="72">
        <f t="shared" si="142"/>
        <v>0</v>
      </c>
      <c r="AF62" s="75"/>
      <c r="AG62" s="72">
        <f t="shared" si="143"/>
        <v>0</v>
      </c>
      <c r="AH62" s="73"/>
      <c r="AI62" s="72">
        <f t="shared" si="144"/>
        <v>0</v>
      </c>
      <c r="AJ62" s="73"/>
      <c r="AK62" s="73">
        <f t="shared" si="145"/>
        <v>0</v>
      </c>
      <c r="AL62" s="73">
        <v>0</v>
      </c>
      <c r="AM62" s="72">
        <f t="shared" si="146"/>
        <v>0</v>
      </c>
      <c r="AN62" s="93">
        <v>0</v>
      </c>
      <c r="AO62" s="72">
        <f t="shared" si="147"/>
        <v>0</v>
      </c>
      <c r="AP62" s="73"/>
      <c r="AQ62" s="79">
        <f t="shared" si="148"/>
        <v>0</v>
      </c>
      <c r="AR62" s="73"/>
      <c r="AS62" s="72">
        <f t="shared" si="149"/>
        <v>0</v>
      </c>
      <c r="AT62" s="73"/>
      <c r="AU62" s="73">
        <f t="shared" si="150"/>
        <v>0</v>
      </c>
      <c r="AV62" s="73"/>
      <c r="AW62" s="72">
        <f t="shared" si="151"/>
        <v>0</v>
      </c>
      <c r="AX62" s="73"/>
      <c r="AY62" s="72">
        <f t="shared" si="152"/>
        <v>0</v>
      </c>
      <c r="AZ62" s="73"/>
      <c r="BA62" s="72">
        <f t="shared" si="153"/>
        <v>0</v>
      </c>
      <c r="BB62" s="73"/>
      <c r="BC62" s="72">
        <f t="shared" si="154"/>
        <v>0</v>
      </c>
      <c r="BD62" s="73"/>
      <c r="BE62" s="72">
        <f t="shared" si="155"/>
        <v>0</v>
      </c>
      <c r="BF62" s="73"/>
      <c r="BG62" s="72">
        <f t="shared" si="156"/>
        <v>0</v>
      </c>
      <c r="BH62" s="73"/>
      <c r="BI62" s="72">
        <f t="shared" si="157"/>
        <v>0</v>
      </c>
      <c r="BJ62" s="73"/>
      <c r="BK62" s="72">
        <f t="shared" si="158"/>
        <v>0</v>
      </c>
      <c r="BL62" s="73"/>
      <c r="BM62" s="72">
        <f t="shared" si="159"/>
        <v>0</v>
      </c>
      <c r="BN62" s="73"/>
      <c r="BO62" s="72">
        <f t="shared" si="160"/>
        <v>0</v>
      </c>
      <c r="BP62" s="73"/>
      <c r="BQ62" s="72">
        <f t="shared" si="161"/>
        <v>0</v>
      </c>
      <c r="BR62" s="73"/>
      <c r="BS62" s="79">
        <f t="shared" si="162"/>
        <v>0</v>
      </c>
      <c r="BT62" s="94"/>
      <c r="BU62" s="72">
        <f t="shared" si="163"/>
        <v>0</v>
      </c>
      <c r="BV62" s="73"/>
      <c r="BW62" s="72">
        <f t="shared" si="164"/>
        <v>0</v>
      </c>
      <c r="BX62" s="73"/>
      <c r="BY62" s="72">
        <f t="shared" si="165"/>
        <v>0</v>
      </c>
      <c r="BZ62" s="73"/>
      <c r="CA62" s="72">
        <f t="shared" si="166"/>
        <v>0</v>
      </c>
      <c r="CB62" s="95"/>
      <c r="CC62" s="73">
        <f t="shared" si="167"/>
        <v>0</v>
      </c>
      <c r="CD62" s="73"/>
      <c r="CE62" s="72">
        <f t="shared" si="168"/>
        <v>0</v>
      </c>
      <c r="CF62" s="73"/>
      <c r="CG62" s="72">
        <f t="shared" si="169"/>
        <v>0</v>
      </c>
      <c r="CH62" s="73"/>
      <c r="CI62" s="72">
        <f t="shared" si="170"/>
        <v>0</v>
      </c>
      <c r="CJ62" s="73"/>
      <c r="CK62" s="72">
        <f t="shared" si="171"/>
        <v>0</v>
      </c>
      <c r="CL62" s="73"/>
      <c r="CM62" s="72">
        <f t="shared" si="172"/>
        <v>0</v>
      </c>
      <c r="CN62" s="73"/>
      <c r="CO62" s="72">
        <f t="shared" si="173"/>
        <v>0</v>
      </c>
      <c r="CP62" s="73">
        <v>0</v>
      </c>
      <c r="CQ62" s="72">
        <f t="shared" si="174"/>
        <v>0</v>
      </c>
      <c r="CR62" s="73"/>
      <c r="CS62" s="72">
        <f t="shared" si="175"/>
        <v>0</v>
      </c>
      <c r="CT62" s="73"/>
      <c r="CU62" s="72">
        <f t="shared" si="176"/>
        <v>0</v>
      </c>
      <c r="CV62" s="93">
        <v>0</v>
      </c>
      <c r="CW62" s="72">
        <f t="shared" si="177"/>
        <v>0</v>
      </c>
      <c r="CX62" s="73"/>
      <c r="CY62" s="79">
        <f t="shared" si="178"/>
        <v>0</v>
      </c>
      <c r="CZ62" s="73"/>
      <c r="DA62" s="72">
        <f t="shared" si="179"/>
        <v>0</v>
      </c>
      <c r="DB62" s="95"/>
      <c r="DC62" s="72">
        <f t="shared" si="180"/>
        <v>0</v>
      </c>
      <c r="DD62" s="73"/>
      <c r="DE62" s="72">
        <f t="shared" si="181"/>
        <v>0</v>
      </c>
      <c r="DF62" s="73"/>
      <c r="DG62" s="72">
        <f t="shared" si="182"/>
        <v>0</v>
      </c>
      <c r="DH62" s="73"/>
      <c r="DI62" s="84">
        <f t="shared" si="183"/>
        <v>0</v>
      </c>
      <c r="DJ62" s="85">
        <f t="shared" si="184"/>
        <v>23</v>
      </c>
      <c r="DK62" s="84">
        <f t="shared" si="184"/>
        <v>2279524.94</v>
      </c>
    </row>
    <row r="63" spans="1:115" ht="30" customHeight="1" x14ac:dyDescent="0.25">
      <c r="A63" s="89"/>
      <c r="B63" s="90">
        <v>43</v>
      </c>
      <c r="C63" s="283" t="s">
        <v>581</v>
      </c>
      <c r="D63" s="65" t="s">
        <v>186</v>
      </c>
      <c r="E63" s="54">
        <v>23150</v>
      </c>
      <c r="F63" s="91">
        <v>1.1499999999999999</v>
      </c>
      <c r="G63" s="67">
        <v>1</v>
      </c>
      <c r="H63" s="69">
        <v>1.4</v>
      </c>
      <c r="I63" s="69">
        <v>1.68</v>
      </c>
      <c r="J63" s="69">
        <v>2.23</v>
      </c>
      <c r="K63" s="70">
        <v>2.57</v>
      </c>
      <c r="L63" s="73"/>
      <c r="M63" s="72">
        <f t="shared" si="133"/>
        <v>0</v>
      </c>
      <c r="N63" s="73"/>
      <c r="O63" s="73">
        <f t="shared" si="134"/>
        <v>0</v>
      </c>
      <c r="P63" s="73">
        <v>10</v>
      </c>
      <c r="Q63" s="72">
        <f t="shared" si="135"/>
        <v>409986.50000000006</v>
      </c>
      <c r="R63" s="73"/>
      <c r="S63" s="72">
        <f t="shared" si="136"/>
        <v>0</v>
      </c>
      <c r="T63" s="73"/>
      <c r="U63" s="72">
        <f t="shared" si="137"/>
        <v>0</v>
      </c>
      <c r="V63" s="73"/>
      <c r="W63" s="72">
        <f t="shared" si="138"/>
        <v>0</v>
      </c>
      <c r="X63" s="73"/>
      <c r="Y63" s="72">
        <f t="shared" si="139"/>
        <v>0</v>
      </c>
      <c r="Z63" s="73"/>
      <c r="AA63" s="72">
        <f t="shared" si="140"/>
        <v>0</v>
      </c>
      <c r="AB63" s="73"/>
      <c r="AC63" s="72">
        <f t="shared" si="141"/>
        <v>0</v>
      </c>
      <c r="AD63" s="73"/>
      <c r="AE63" s="72">
        <f t="shared" si="142"/>
        <v>0</v>
      </c>
      <c r="AF63" s="75"/>
      <c r="AG63" s="72">
        <f t="shared" si="143"/>
        <v>0</v>
      </c>
      <c r="AH63" s="73"/>
      <c r="AI63" s="72">
        <f t="shared" si="144"/>
        <v>0</v>
      </c>
      <c r="AJ63" s="73"/>
      <c r="AK63" s="73">
        <f t="shared" si="145"/>
        <v>0</v>
      </c>
      <c r="AL63" s="73">
        <v>0</v>
      </c>
      <c r="AM63" s="72">
        <f t="shared" si="146"/>
        <v>0</v>
      </c>
      <c r="AN63" s="93">
        <v>0</v>
      </c>
      <c r="AO63" s="72">
        <f t="shared" si="147"/>
        <v>0</v>
      </c>
      <c r="AP63" s="73"/>
      <c r="AQ63" s="79">
        <f t="shared" si="148"/>
        <v>0</v>
      </c>
      <c r="AR63" s="101"/>
      <c r="AS63" s="72">
        <f t="shared" si="149"/>
        <v>0</v>
      </c>
      <c r="AT63" s="73"/>
      <c r="AU63" s="73">
        <f t="shared" si="150"/>
        <v>0</v>
      </c>
      <c r="AV63" s="73"/>
      <c r="AW63" s="72">
        <f t="shared" si="151"/>
        <v>0</v>
      </c>
      <c r="AX63" s="73"/>
      <c r="AY63" s="72">
        <f t="shared" si="152"/>
        <v>0</v>
      </c>
      <c r="AZ63" s="73"/>
      <c r="BA63" s="72">
        <f t="shared" si="153"/>
        <v>0</v>
      </c>
      <c r="BB63" s="73"/>
      <c r="BC63" s="72">
        <f t="shared" si="154"/>
        <v>0</v>
      </c>
      <c r="BD63" s="73"/>
      <c r="BE63" s="72">
        <f t="shared" si="155"/>
        <v>0</v>
      </c>
      <c r="BF63" s="73"/>
      <c r="BG63" s="72">
        <f t="shared" si="156"/>
        <v>0</v>
      </c>
      <c r="BH63" s="73"/>
      <c r="BI63" s="72">
        <f t="shared" si="157"/>
        <v>0</v>
      </c>
      <c r="BJ63" s="73"/>
      <c r="BK63" s="72">
        <f t="shared" si="158"/>
        <v>0</v>
      </c>
      <c r="BL63" s="73"/>
      <c r="BM63" s="72">
        <f t="shared" si="159"/>
        <v>0</v>
      </c>
      <c r="BN63" s="73"/>
      <c r="BO63" s="72">
        <f t="shared" si="160"/>
        <v>0</v>
      </c>
      <c r="BP63" s="73"/>
      <c r="BQ63" s="72">
        <f t="shared" si="161"/>
        <v>0</v>
      </c>
      <c r="BR63" s="73"/>
      <c r="BS63" s="79">
        <f t="shared" si="162"/>
        <v>0</v>
      </c>
      <c r="BT63" s="94"/>
      <c r="BU63" s="72">
        <f t="shared" si="163"/>
        <v>0</v>
      </c>
      <c r="BV63" s="73"/>
      <c r="BW63" s="72">
        <f t="shared" si="164"/>
        <v>0</v>
      </c>
      <c r="BX63" s="73"/>
      <c r="BY63" s="72">
        <f t="shared" si="165"/>
        <v>0</v>
      </c>
      <c r="BZ63" s="73"/>
      <c r="CA63" s="72">
        <f t="shared" si="166"/>
        <v>0</v>
      </c>
      <c r="CB63" s="95"/>
      <c r="CC63" s="73">
        <f t="shared" si="167"/>
        <v>0</v>
      </c>
      <c r="CD63" s="73"/>
      <c r="CE63" s="72">
        <f t="shared" si="168"/>
        <v>0</v>
      </c>
      <c r="CF63" s="73"/>
      <c r="CG63" s="72">
        <f t="shared" si="169"/>
        <v>0</v>
      </c>
      <c r="CH63" s="73"/>
      <c r="CI63" s="72">
        <f t="shared" si="170"/>
        <v>0</v>
      </c>
      <c r="CJ63" s="73"/>
      <c r="CK63" s="72">
        <f t="shared" si="171"/>
        <v>0</v>
      </c>
      <c r="CL63" s="73"/>
      <c r="CM63" s="72">
        <f t="shared" si="172"/>
        <v>0</v>
      </c>
      <c r="CN63" s="73"/>
      <c r="CO63" s="72">
        <f t="shared" si="173"/>
        <v>0</v>
      </c>
      <c r="CP63" s="73">
        <v>2</v>
      </c>
      <c r="CQ63" s="72">
        <f t="shared" si="174"/>
        <v>99291.275999999998</v>
      </c>
      <c r="CR63" s="73"/>
      <c r="CS63" s="72">
        <f t="shared" si="175"/>
        <v>0</v>
      </c>
      <c r="CT63" s="73"/>
      <c r="CU63" s="72">
        <f t="shared" si="176"/>
        <v>0</v>
      </c>
      <c r="CV63" s="93">
        <v>0</v>
      </c>
      <c r="CW63" s="72">
        <f t="shared" si="177"/>
        <v>0</v>
      </c>
      <c r="CX63" s="73"/>
      <c r="CY63" s="79">
        <f t="shared" si="178"/>
        <v>0</v>
      </c>
      <c r="CZ63" s="73"/>
      <c r="DA63" s="72">
        <f t="shared" si="179"/>
        <v>0</v>
      </c>
      <c r="DB63" s="95"/>
      <c r="DC63" s="72">
        <f t="shared" si="180"/>
        <v>0</v>
      </c>
      <c r="DD63" s="73"/>
      <c r="DE63" s="72">
        <f t="shared" si="181"/>
        <v>0</v>
      </c>
      <c r="DF63" s="73"/>
      <c r="DG63" s="72">
        <f t="shared" si="182"/>
        <v>0</v>
      </c>
      <c r="DH63" s="73"/>
      <c r="DI63" s="84">
        <f t="shared" si="183"/>
        <v>0</v>
      </c>
      <c r="DJ63" s="85">
        <f t="shared" si="184"/>
        <v>12</v>
      </c>
      <c r="DK63" s="84">
        <f t="shared" si="184"/>
        <v>509277.77600000007</v>
      </c>
    </row>
    <row r="64" spans="1:115" ht="30" customHeight="1" x14ac:dyDescent="0.25">
      <c r="A64" s="89"/>
      <c r="B64" s="90">
        <v>44</v>
      </c>
      <c r="C64" s="283" t="s">
        <v>582</v>
      </c>
      <c r="D64" s="65" t="s">
        <v>187</v>
      </c>
      <c r="E64" s="54">
        <v>23150</v>
      </c>
      <c r="F64" s="91">
        <v>1.22</v>
      </c>
      <c r="G64" s="67">
        <v>1</v>
      </c>
      <c r="H64" s="69">
        <v>1.4</v>
      </c>
      <c r="I64" s="69">
        <v>1.68</v>
      </c>
      <c r="J64" s="69">
        <v>2.23</v>
      </c>
      <c r="K64" s="70">
        <v>2.57</v>
      </c>
      <c r="L64" s="73"/>
      <c r="M64" s="72">
        <f t="shared" si="133"/>
        <v>0</v>
      </c>
      <c r="N64" s="73"/>
      <c r="O64" s="73">
        <f t="shared" si="134"/>
        <v>0</v>
      </c>
      <c r="P64" s="73">
        <v>28</v>
      </c>
      <c r="Q64" s="72">
        <f t="shared" si="135"/>
        <v>1217838.1599999999</v>
      </c>
      <c r="R64" s="73">
        <v>5</v>
      </c>
      <c r="S64" s="72">
        <f t="shared" si="136"/>
        <v>237241.19999999998</v>
      </c>
      <c r="T64" s="73"/>
      <c r="U64" s="72">
        <f t="shared" si="137"/>
        <v>0</v>
      </c>
      <c r="V64" s="73"/>
      <c r="W64" s="72">
        <f t="shared" si="138"/>
        <v>0</v>
      </c>
      <c r="X64" s="73"/>
      <c r="Y64" s="72">
        <f t="shared" si="139"/>
        <v>0</v>
      </c>
      <c r="Z64" s="73"/>
      <c r="AA64" s="72">
        <f t="shared" si="140"/>
        <v>0</v>
      </c>
      <c r="AB64" s="73"/>
      <c r="AC64" s="72">
        <f t="shared" si="141"/>
        <v>0</v>
      </c>
      <c r="AD64" s="73"/>
      <c r="AE64" s="72">
        <f t="shared" si="142"/>
        <v>0</v>
      </c>
      <c r="AF64" s="75"/>
      <c r="AG64" s="72">
        <f t="shared" si="143"/>
        <v>0</v>
      </c>
      <c r="AH64" s="73"/>
      <c r="AI64" s="72">
        <f t="shared" si="144"/>
        <v>0</v>
      </c>
      <c r="AJ64" s="73"/>
      <c r="AK64" s="73">
        <f t="shared" si="145"/>
        <v>0</v>
      </c>
      <c r="AL64" s="73">
        <v>38</v>
      </c>
      <c r="AM64" s="72">
        <f t="shared" si="146"/>
        <v>1983336.432</v>
      </c>
      <c r="AN64" s="93">
        <v>0</v>
      </c>
      <c r="AO64" s="72">
        <f t="shared" si="147"/>
        <v>0</v>
      </c>
      <c r="AP64" s="73"/>
      <c r="AQ64" s="79">
        <f t="shared" si="148"/>
        <v>0</v>
      </c>
      <c r="AR64" s="73"/>
      <c r="AS64" s="72">
        <f t="shared" si="149"/>
        <v>0</v>
      </c>
      <c r="AT64" s="73"/>
      <c r="AU64" s="73">
        <f t="shared" si="150"/>
        <v>0</v>
      </c>
      <c r="AV64" s="73"/>
      <c r="AW64" s="72">
        <f t="shared" si="151"/>
        <v>0</v>
      </c>
      <c r="AX64" s="73"/>
      <c r="AY64" s="72">
        <f t="shared" si="152"/>
        <v>0</v>
      </c>
      <c r="AZ64" s="73"/>
      <c r="BA64" s="72">
        <f t="shared" si="153"/>
        <v>0</v>
      </c>
      <c r="BB64" s="73"/>
      <c r="BC64" s="72">
        <f t="shared" si="154"/>
        <v>0</v>
      </c>
      <c r="BD64" s="73"/>
      <c r="BE64" s="72">
        <f t="shared" si="155"/>
        <v>0</v>
      </c>
      <c r="BF64" s="73"/>
      <c r="BG64" s="72">
        <f t="shared" si="156"/>
        <v>0</v>
      </c>
      <c r="BH64" s="73"/>
      <c r="BI64" s="72">
        <f t="shared" si="157"/>
        <v>0</v>
      </c>
      <c r="BJ64" s="73"/>
      <c r="BK64" s="72">
        <f t="shared" si="158"/>
        <v>0</v>
      </c>
      <c r="BL64" s="73"/>
      <c r="BM64" s="72">
        <f t="shared" si="159"/>
        <v>0</v>
      </c>
      <c r="BN64" s="73"/>
      <c r="BO64" s="72">
        <f t="shared" si="160"/>
        <v>0</v>
      </c>
      <c r="BP64" s="73">
        <v>5</v>
      </c>
      <c r="BQ64" s="72">
        <f t="shared" si="161"/>
        <v>303668.73599999998</v>
      </c>
      <c r="BR64" s="73"/>
      <c r="BS64" s="79">
        <f t="shared" si="162"/>
        <v>0</v>
      </c>
      <c r="BT64" s="94"/>
      <c r="BU64" s="72">
        <f t="shared" si="163"/>
        <v>0</v>
      </c>
      <c r="BV64" s="73"/>
      <c r="BW64" s="72">
        <f t="shared" si="164"/>
        <v>0</v>
      </c>
      <c r="BX64" s="73"/>
      <c r="BY64" s="72">
        <f t="shared" si="165"/>
        <v>0</v>
      </c>
      <c r="BZ64" s="73">
        <v>3</v>
      </c>
      <c r="CA64" s="72">
        <f t="shared" si="166"/>
        <v>142344.72</v>
      </c>
      <c r="CB64" s="95"/>
      <c r="CC64" s="73">
        <f t="shared" si="167"/>
        <v>0</v>
      </c>
      <c r="CD64" s="73"/>
      <c r="CE64" s="72">
        <f t="shared" si="168"/>
        <v>0</v>
      </c>
      <c r="CF64" s="73"/>
      <c r="CG64" s="72">
        <f t="shared" si="169"/>
        <v>0</v>
      </c>
      <c r="CH64" s="73"/>
      <c r="CI64" s="72">
        <f t="shared" si="170"/>
        <v>0</v>
      </c>
      <c r="CJ64" s="73"/>
      <c r="CK64" s="72">
        <f t="shared" si="171"/>
        <v>0</v>
      </c>
      <c r="CL64" s="73"/>
      <c r="CM64" s="72">
        <f t="shared" si="172"/>
        <v>0</v>
      </c>
      <c r="CN64" s="73"/>
      <c r="CO64" s="72">
        <f t="shared" si="173"/>
        <v>0</v>
      </c>
      <c r="CP64" s="73">
        <v>5</v>
      </c>
      <c r="CQ64" s="72">
        <f t="shared" si="174"/>
        <v>263337.73200000002</v>
      </c>
      <c r="CR64" s="73"/>
      <c r="CS64" s="72">
        <f t="shared" si="175"/>
        <v>0</v>
      </c>
      <c r="CT64" s="73"/>
      <c r="CU64" s="72">
        <f t="shared" si="176"/>
        <v>0</v>
      </c>
      <c r="CV64" s="93">
        <v>0</v>
      </c>
      <c r="CW64" s="72">
        <f t="shared" si="177"/>
        <v>0</v>
      </c>
      <c r="CX64" s="73"/>
      <c r="CY64" s="79">
        <f t="shared" si="178"/>
        <v>0</v>
      </c>
      <c r="CZ64" s="73"/>
      <c r="DA64" s="72">
        <f t="shared" si="179"/>
        <v>0</v>
      </c>
      <c r="DB64" s="95"/>
      <c r="DC64" s="72">
        <f t="shared" si="180"/>
        <v>0</v>
      </c>
      <c r="DD64" s="73"/>
      <c r="DE64" s="72">
        <f t="shared" si="181"/>
        <v>0</v>
      </c>
      <c r="DF64" s="73"/>
      <c r="DG64" s="72">
        <f t="shared" si="182"/>
        <v>0</v>
      </c>
      <c r="DH64" s="73"/>
      <c r="DI64" s="84">
        <f t="shared" si="183"/>
        <v>0</v>
      </c>
      <c r="DJ64" s="85">
        <f t="shared" si="184"/>
        <v>84</v>
      </c>
      <c r="DK64" s="84">
        <f t="shared" si="184"/>
        <v>4147766.98</v>
      </c>
    </row>
    <row r="65" spans="1:115" ht="30" customHeight="1" x14ac:dyDescent="0.25">
      <c r="A65" s="89"/>
      <c r="B65" s="90">
        <v>45</v>
      </c>
      <c r="C65" s="283" t="s">
        <v>583</v>
      </c>
      <c r="D65" s="65" t="s">
        <v>188</v>
      </c>
      <c r="E65" s="54">
        <v>23150</v>
      </c>
      <c r="F65" s="91">
        <v>1.78</v>
      </c>
      <c r="G65" s="67">
        <v>1</v>
      </c>
      <c r="H65" s="69">
        <v>1.4</v>
      </c>
      <c r="I65" s="69">
        <v>1.68</v>
      </c>
      <c r="J65" s="69">
        <v>2.23</v>
      </c>
      <c r="K65" s="70">
        <v>2.57</v>
      </c>
      <c r="L65" s="73"/>
      <c r="M65" s="72">
        <f t="shared" si="133"/>
        <v>0</v>
      </c>
      <c r="N65" s="73"/>
      <c r="O65" s="73">
        <f t="shared" si="134"/>
        <v>0</v>
      </c>
      <c r="P65" s="73">
        <v>264</v>
      </c>
      <c r="Q65" s="72">
        <f t="shared" si="135"/>
        <v>16753117.92</v>
      </c>
      <c r="R65" s="73"/>
      <c r="S65" s="72">
        <f t="shared" si="136"/>
        <v>0</v>
      </c>
      <c r="T65" s="73"/>
      <c r="U65" s="72">
        <f t="shared" si="137"/>
        <v>0</v>
      </c>
      <c r="V65" s="73"/>
      <c r="W65" s="72">
        <f t="shared" si="138"/>
        <v>0</v>
      </c>
      <c r="X65" s="73"/>
      <c r="Y65" s="72">
        <f t="shared" si="139"/>
        <v>0</v>
      </c>
      <c r="Z65" s="73"/>
      <c r="AA65" s="72">
        <f t="shared" si="140"/>
        <v>0</v>
      </c>
      <c r="AB65" s="73"/>
      <c r="AC65" s="72">
        <f t="shared" si="141"/>
        <v>0</v>
      </c>
      <c r="AD65" s="73"/>
      <c r="AE65" s="72">
        <f t="shared" si="142"/>
        <v>0</v>
      </c>
      <c r="AF65" s="75"/>
      <c r="AG65" s="72">
        <f t="shared" si="143"/>
        <v>0</v>
      </c>
      <c r="AH65" s="73"/>
      <c r="AI65" s="72">
        <f t="shared" si="144"/>
        <v>0</v>
      </c>
      <c r="AJ65" s="73"/>
      <c r="AK65" s="73">
        <f t="shared" si="145"/>
        <v>0</v>
      </c>
      <c r="AL65" s="73">
        <v>5</v>
      </c>
      <c r="AM65" s="72">
        <f t="shared" si="146"/>
        <v>380752.68</v>
      </c>
      <c r="AN65" s="93">
        <v>0</v>
      </c>
      <c r="AO65" s="72">
        <f t="shared" si="147"/>
        <v>0</v>
      </c>
      <c r="AP65" s="73"/>
      <c r="AQ65" s="79">
        <f t="shared" si="148"/>
        <v>0</v>
      </c>
      <c r="AR65" s="101"/>
      <c r="AS65" s="72">
        <f t="shared" si="149"/>
        <v>0</v>
      </c>
      <c r="AT65" s="73"/>
      <c r="AU65" s="73">
        <f t="shared" si="150"/>
        <v>0</v>
      </c>
      <c r="AV65" s="73"/>
      <c r="AW65" s="72">
        <f t="shared" si="151"/>
        <v>0</v>
      </c>
      <c r="AX65" s="73"/>
      <c r="AY65" s="72">
        <f t="shared" si="152"/>
        <v>0</v>
      </c>
      <c r="AZ65" s="73"/>
      <c r="BA65" s="72">
        <f t="shared" si="153"/>
        <v>0</v>
      </c>
      <c r="BB65" s="73"/>
      <c r="BC65" s="72">
        <f t="shared" si="154"/>
        <v>0</v>
      </c>
      <c r="BD65" s="73"/>
      <c r="BE65" s="72">
        <f t="shared" si="155"/>
        <v>0</v>
      </c>
      <c r="BF65" s="73"/>
      <c r="BG65" s="72">
        <f t="shared" si="156"/>
        <v>0</v>
      </c>
      <c r="BH65" s="73"/>
      <c r="BI65" s="72">
        <f t="shared" si="157"/>
        <v>0</v>
      </c>
      <c r="BJ65" s="73"/>
      <c r="BK65" s="72">
        <f t="shared" si="158"/>
        <v>0</v>
      </c>
      <c r="BL65" s="73"/>
      <c r="BM65" s="72">
        <f t="shared" si="159"/>
        <v>0</v>
      </c>
      <c r="BN65" s="73"/>
      <c r="BO65" s="72">
        <f t="shared" si="160"/>
        <v>0</v>
      </c>
      <c r="BP65" s="73"/>
      <c r="BQ65" s="72">
        <f t="shared" si="161"/>
        <v>0</v>
      </c>
      <c r="BR65" s="73"/>
      <c r="BS65" s="79">
        <f t="shared" si="162"/>
        <v>0</v>
      </c>
      <c r="BT65" s="94"/>
      <c r="BU65" s="72">
        <f t="shared" si="163"/>
        <v>0</v>
      </c>
      <c r="BV65" s="73"/>
      <c r="BW65" s="72">
        <f t="shared" si="164"/>
        <v>0</v>
      </c>
      <c r="BX65" s="73"/>
      <c r="BY65" s="72">
        <f t="shared" si="165"/>
        <v>0</v>
      </c>
      <c r="BZ65" s="73"/>
      <c r="CA65" s="72">
        <f t="shared" si="166"/>
        <v>0</v>
      </c>
      <c r="CB65" s="95"/>
      <c r="CC65" s="73">
        <f t="shared" si="167"/>
        <v>0</v>
      </c>
      <c r="CD65" s="73"/>
      <c r="CE65" s="72">
        <f t="shared" si="168"/>
        <v>0</v>
      </c>
      <c r="CF65" s="73"/>
      <c r="CG65" s="72">
        <f t="shared" si="169"/>
        <v>0</v>
      </c>
      <c r="CH65" s="73"/>
      <c r="CI65" s="72">
        <f t="shared" si="170"/>
        <v>0</v>
      </c>
      <c r="CJ65" s="73"/>
      <c r="CK65" s="72">
        <f t="shared" si="171"/>
        <v>0</v>
      </c>
      <c r="CL65" s="73"/>
      <c r="CM65" s="72">
        <f t="shared" si="172"/>
        <v>0</v>
      </c>
      <c r="CN65" s="73"/>
      <c r="CO65" s="72">
        <f t="shared" si="173"/>
        <v>0</v>
      </c>
      <c r="CP65" s="73"/>
      <c r="CQ65" s="72">
        <f t="shared" si="174"/>
        <v>0</v>
      </c>
      <c r="CR65" s="73"/>
      <c r="CS65" s="72">
        <f t="shared" si="175"/>
        <v>0</v>
      </c>
      <c r="CT65" s="73"/>
      <c r="CU65" s="72">
        <f t="shared" si="176"/>
        <v>0</v>
      </c>
      <c r="CV65" s="93">
        <v>0</v>
      </c>
      <c r="CW65" s="72">
        <f t="shared" si="177"/>
        <v>0</v>
      </c>
      <c r="CX65" s="73"/>
      <c r="CY65" s="79">
        <f t="shared" si="178"/>
        <v>0</v>
      </c>
      <c r="CZ65" s="73"/>
      <c r="DA65" s="72">
        <f t="shared" si="179"/>
        <v>0</v>
      </c>
      <c r="DB65" s="95"/>
      <c r="DC65" s="72">
        <f t="shared" si="180"/>
        <v>0</v>
      </c>
      <c r="DD65" s="73"/>
      <c r="DE65" s="72">
        <f t="shared" si="181"/>
        <v>0</v>
      </c>
      <c r="DF65" s="73"/>
      <c r="DG65" s="72">
        <f t="shared" si="182"/>
        <v>0</v>
      </c>
      <c r="DH65" s="73"/>
      <c r="DI65" s="84">
        <f t="shared" si="183"/>
        <v>0</v>
      </c>
      <c r="DJ65" s="85">
        <f t="shared" si="184"/>
        <v>269</v>
      </c>
      <c r="DK65" s="84">
        <f t="shared" si="184"/>
        <v>17133870.600000001</v>
      </c>
    </row>
    <row r="66" spans="1:115" ht="29.25" customHeight="1" x14ac:dyDescent="0.25">
      <c r="A66" s="89"/>
      <c r="B66" s="90">
        <v>46</v>
      </c>
      <c r="C66" s="283" t="s">
        <v>584</v>
      </c>
      <c r="D66" s="102" t="s">
        <v>189</v>
      </c>
      <c r="E66" s="54">
        <v>23150</v>
      </c>
      <c r="F66" s="91">
        <v>2.23</v>
      </c>
      <c r="G66" s="67">
        <v>1</v>
      </c>
      <c r="H66" s="69">
        <v>1.4</v>
      </c>
      <c r="I66" s="69">
        <v>1.68</v>
      </c>
      <c r="J66" s="69">
        <v>2.23</v>
      </c>
      <c r="K66" s="70">
        <v>2.57</v>
      </c>
      <c r="L66" s="73"/>
      <c r="M66" s="72">
        <f t="shared" si="133"/>
        <v>0</v>
      </c>
      <c r="N66" s="73"/>
      <c r="O66" s="73">
        <f t="shared" si="134"/>
        <v>0</v>
      </c>
      <c r="P66" s="73">
        <v>17</v>
      </c>
      <c r="Q66" s="72">
        <f t="shared" si="135"/>
        <v>1351529.41</v>
      </c>
      <c r="R66" s="73"/>
      <c r="S66" s="72">
        <f t="shared" si="136"/>
        <v>0</v>
      </c>
      <c r="T66" s="73"/>
      <c r="U66" s="72">
        <f t="shared" si="137"/>
        <v>0</v>
      </c>
      <c r="V66" s="73"/>
      <c r="W66" s="72">
        <f t="shared" si="138"/>
        <v>0</v>
      </c>
      <c r="X66" s="73"/>
      <c r="Y66" s="72">
        <f t="shared" si="139"/>
        <v>0</v>
      </c>
      <c r="Z66" s="73"/>
      <c r="AA66" s="72">
        <f t="shared" si="140"/>
        <v>0</v>
      </c>
      <c r="AB66" s="73"/>
      <c r="AC66" s="72">
        <f t="shared" si="141"/>
        <v>0</v>
      </c>
      <c r="AD66" s="73"/>
      <c r="AE66" s="72">
        <f t="shared" si="142"/>
        <v>0</v>
      </c>
      <c r="AF66" s="75"/>
      <c r="AG66" s="72">
        <f t="shared" si="143"/>
        <v>0</v>
      </c>
      <c r="AH66" s="73"/>
      <c r="AI66" s="72">
        <f t="shared" si="144"/>
        <v>0</v>
      </c>
      <c r="AJ66" s="73"/>
      <c r="AK66" s="73">
        <f t="shared" si="145"/>
        <v>0</v>
      </c>
      <c r="AL66" s="73">
        <v>0</v>
      </c>
      <c r="AM66" s="72">
        <f t="shared" si="146"/>
        <v>0</v>
      </c>
      <c r="AN66" s="93">
        <v>0</v>
      </c>
      <c r="AO66" s="72">
        <f t="shared" si="147"/>
        <v>0</v>
      </c>
      <c r="AP66" s="73"/>
      <c r="AQ66" s="79">
        <f t="shared" si="148"/>
        <v>0</v>
      </c>
      <c r="AR66" s="101"/>
      <c r="AS66" s="72">
        <f t="shared" si="149"/>
        <v>0</v>
      </c>
      <c r="AT66" s="73"/>
      <c r="AU66" s="73">
        <f t="shared" si="150"/>
        <v>0</v>
      </c>
      <c r="AV66" s="73"/>
      <c r="AW66" s="72">
        <f t="shared" si="151"/>
        <v>0</v>
      </c>
      <c r="AX66" s="73"/>
      <c r="AY66" s="72">
        <f t="shared" si="152"/>
        <v>0</v>
      </c>
      <c r="AZ66" s="73"/>
      <c r="BA66" s="72">
        <f t="shared" si="153"/>
        <v>0</v>
      </c>
      <c r="BB66" s="73"/>
      <c r="BC66" s="72">
        <f t="shared" si="154"/>
        <v>0</v>
      </c>
      <c r="BD66" s="73"/>
      <c r="BE66" s="72">
        <f t="shared" si="155"/>
        <v>0</v>
      </c>
      <c r="BF66" s="73"/>
      <c r="BG66" s="72">
        <f t="shared" si="156"/>
        <v>0</v>
      </c>
      <c r="BH66" s="73"/>
      <c r="BI66" s="72">
        <f t="shared" si="157"/>
        <v>0</v>
      </c>
      <c r="BJ66" s="73"/>
      <c r="BK66" s="72">
        <f t="shared" si="158"/>
        <v>0</v>
      </c>
      <c r="BL66" s="73"/>
      <c r="BM66" s="72">
        <f t="shared" si="159"/>
        <v>0</v>
      </c>
      <c r="BN66" s="73"/>
      <c r="BO66" s="72">
        <f t="shared" si="160"/>
        <v>0</v>
      </c>
      <c r="BP66" s="73"/>
      <c r="BQ66" s="72">
        <f t="shared" si="161"/>
        <v>0</v>
      </c>
      <c r="BR66" s="73"/>
      <c r="BS66" s="79">
        <f t="shared" si="162"/>
        <v>0</v>
      </c>
      <c r="BT66" s="94"/>
      <c r="BU66" s="72">
        <f t="shared" si="163"/>
        <v>0</v>
      </c>
      <c r="BV66" s="73"/>
      <c r="BW66" s="72">
        <f t="shared" si="164"/>
        <v>0</v>
      </c>
      <c r="BX66" s="73"/>
      <c r="BY66" s="72">
        <f t="shared" si="165"/>
        <v>0</v>
      </c>
      <c r="BZ66" s="73"/>
      <c r="CA66" s="72">
        <f t="shared" si="166"/>
        <v>0</v>
      </c>
      <c r="CB66" s="95"/>
      <c r="CC66" s="73">
        <f t="shared" si="167"/>
        <v>0</v>
      </c>
      <c r="CD66" s="73"/>
      <c r="CE66" s="72">
        <f t="shared" si="168"/>
        <v>0</v>
      </c>
      <c r="CF66" s="73"/>
      <c r="CG66" s="72">
        <f t="shared" si="169"/>
        <v>0</v>
      </c>
      <c r="CH66" s="73"/>
      <c r="CI66" s="72">
        <f t="shared" si="170"/>
        <v>0</v>
      </c>
      <c r="CJ66" s="73"/>
      <c r="CK66" s="72">
        <f t="shared" si="171"/>
        <v>0</v>
      </c>
      <c r="CL66" s="73"/>
      <c r="CM66" s="72">
        <f t="shared" si="172"/>
        <v>0</v>
      </c>
      <c r="CN66" s="73"/>
      <c r="CO66" s="72">
        <f t="shared" si="173"/>
        <v>0</v>
      </c>
      <c r="CP66" s="73"/>
      <c r="CQ66" s="72">
        <f t="shared" si="174"/>
        <v>0</v>
      </c>
      <c r="CR66" s="73"/>
      <c r="CS66" s="72">
        <f t="shared" si="175"/>
        <v>0</v>
      </c>
      <c r="CT66" s="73"/>
      <c r="CU66" s="72">
        <f t="shared" si="176"/>
        <v>0</v>
      </c>
      <c r="CV66" s="93">
        <v>0</v>
      </c>
      <c r="CW66" s="72">
        <f t="shared" si="177"/>
        <v>0</v>
      </c>
      <c r="CX66" s="73"/>
      <c r="CY66" s="79">
        <f t="shared" si="178"/>
        <v>0</v>
      </c>
      <c r="CZ66" s="73"/>
      <c r="DA66" s="72">
        <f t="shared" si="179"/>
        <v>0</v>
      </c>
      <c r="DB66" s="95"/>
      <c r="DC66" s="72">
        <f t="shared" si="180"/>
        <v>0</v>
      </c>
      <c r="DD66" s="73"/>
      <c r="DE66" s="72">
        <f t="shared" si="181"/>
        <v>0</v>
      </c>
      <c r="DF66" s="73"/>
      <c r="DG66" s="72">
        <f t="shared" si="182"/>
        <v>0</v>
      </c>
      <c r="DH66" s="73"/>
      <c r="DI66" s="84">
        <f t="shared" si="183"/>
        <v>0</v>
      </c>
      <c r="DJ66" s="85">
        <f t="shared" si="184"/>
        <v>17</v>
      </c>
      <c r="DK66" s="84">
        <f t="shared" si="184"/>
        <v>1351529.41</v>
      </c>
    </row>
    <row r="67" spans="1:115" ht="30" customHeight="1" x14ac:dyDescent="0.25">
      <c r="A67" s="89"/>
      <c r="B67" s="90">
        <v>47</v>
      </c>
      <c r="C67" s="283" t="s">
        <v>585</v>
      </c>
      <c r="D67" s="65" t="s">
        <v>190</v>
      </c>
      <c r="E67" s="54">
        <v>23150</v>
      </c>
      <c r="F67" s="91">
        <v>2.36</v>
      </c>
      <c r="G67" s="67">
        <v>1</v>
      </c>
      <c r="H67" s="69">
        <v>1.4</v>
      </c>
      <c r="I67" s="69">
        <v>1.68</v>
      </c>
      <c r="J67" s="69">
        <v>2.23</v>
      </c>
      <c r="K67" s="70">
        <v>2.57</v>
      </c>
      <c r="L67" s="73"/>
      <c r="M67" s="72">
        <f t="shared" si="133"/>
        <v>0</v>
      </c>
      <c r="N67" s="73"/>
      <c r="O67" s="73">
        <f t="shared" si="134"/>
        <v>0</v>
      </c>
      <c r="P67" s="73">
        <v>7</v>
      </c>
      <c r="Q67" s="72">
        <f t="shared" si="135"/>
        <v>588954.52</v>
      </c>
      <c r="R67" s="73"/>
      <c r="S67" s="72">
        <f t="shared" si="136"/>
        <v>0</v>
      </c>
      <c r="T67" s="73"/>
      <c r="U67" s="72">
        <f t="shared" si="137"/>
        <v>0</v>
      </c>
      <c r="V67" s="73"/>
      <c r="W67" s="72">
        <f t="shared" si="138"/>
        <v>0</v>
      </c>
      <c r="X67" s="73"/>
      <c r="Y67" s="72">
        <f t="shared" si="139"/>
        <v>0</v>
      </c>
      <c r="Z67" s="73"/>
      <c r="AA67" s="72">
        <f t="shared" si="140"/>
        <v>0</v>
      </c>
      <c r="AB67" s="73"/>
      <c r="AC67" s="72">
        <f t="shared" si="141"/>
        <v>0</v>
      </c>
      <c r="AD67" s="73"/>
      <c r="AE67" s="72">
        <f t="shared" si="142"/>
        <v>0</v>
      </c>
      <c r="AF67" s="75"/>
      <c r="AG67" s="72">
        <f t="shared" si="143"/>
        <v>0</v>
      </c>
      <c r="AH67" s="73"/>
      <c r="AI67" s="72">
        <f t="shared" si="144"/>
        <v>0</v>
      </c>
      <c r="AJ67" s="73"/>
      <c r="AK67" s="73">
        <f t="shared" si="145"/>
        <v>0</v>
      </c>
      <c r="AL67" s="73">
        <v>0</v>
      </c>
      <c r="AM67" s="72">
        <f t="shared" si="146"/>
        <v>0</v>
      </c>
      <c r="AN67" s="93">
        <v>0</v>
      </c>
      <c r="AO67" s="72">
        <f t="shared" si="147"/>
        <v>0</v>
      </c>
      <c r="AP67" s="73"/>
      <c r="AQ67" s="72">
        <f t="shared" si="148"/>
        <v>0</v>
      </c>
      <c r="AR67" s="73"/>
      <c r="AS67" s="72">
        <f t="shared" si="149"/>
        <v>0</v>
      </c>
      <c r="AT67" s="73"/>
      <c r="AU67" s="73">
        <f t="shared" si="150"/>
        <v>0</v>
      </c>
      <c r="AV67" s="73"/>
      <c r="AW67" s="72">
        <f t="shared" si="151"/>
        <v>0</v>
      </c>
      <c r="AX67" s="73"/>
      <c r="AY67" s="72">
        <f t="shared" si="152"/>
        <v>0</v>
      </c>
      <c r="AZ67" s="73"/>
      <c r="BA67" s="72">
        <f t="shared" si="153"/>
        <v>0</v>
      </c>
      <c r="BB67" s="73"/>
      <c r="BC67" s="72">
        <f t="shared" si="154"/>
        <v>0</v>
      </c>
      <c r="BD67" s="73"/>
      <c r="BE67" s="72">
        <f t="shared" si="155"/>
        <v>0</v>
      </c>
      <c r="BF67" s="73"/>
      <c r="BG67" s="72">
        <f t="shared" si="156"/>
        <v>0</v>
      </c>
      <c r="BH67" s="73"/>
      <c r="BI67" s="72">
        <f t="shared" si="157"/>
        <v>0</v>
      </c>
      <c r="BJ67" s="73"/>
      <c r="BK67" s="72">
        <f t="shared" si="158"/>
        <v>0</v>
      </c>
      <c r="BL67" s="73"/>
      <c r="BM67" s="72">
        <f t="shared" si="159"/>
        <v>0</v>
      </c>
      <c r="BN67" s="73"/>
      <c r="BO67" s="72">
        <f t="shared" si="160"/>
        <v>0</v>
      </c>
      <c r="BP67" s="73"/>
      <c r="BQ67" s="72">
        <f t="shared" si="161"/>
        <v>0</v>
      </c>
      <c r="BR67" s="73"/>
      <c r="BS67" s="79">
        <f t="shared" si="162"/>
        <v>0</v>
      </c>
      <c r="BT67" s="94"/>
      <c r="BU67" s="72">
        <f t="shared" si="163"/>
        <v>0</v>
      </c>
      <c r="BV67" s="73"/>
      <c r="BW67" s="72">
        <f t="shared" si="164"/>
        <v>0</v>
      </c>
      <c r="BX67" s="73"/>
      <c r="BY67" s="72">
        <f t="shared" si="165"/>
        <v>0</v>
      </c>
      <c r="BZ67" s="73"/>
      <c r="CA67" s="72">
        <f t="shared" si="166"/>
        <v>0</v>
      </c>
      <c r="CB67" s="95"/>
      <c r="CC67" s="73">
        <f t="shared" si="167"/>
        <v>0</v>
      </c>
      <c r="CD67" s="73"/>
      <c r="CE67" s="72">
        <f t="shared" si="168"/>
        <v>0</v>
      </c>
      <c r="CF67" s="73"/>
      <c r="CG67" s="72">
        <f t="shared" si="169"/>
        <v>0</v>
      </c>
      <c r="CH67" s="73"/>
      <c r="CI67" s="72">
        <f t="shared" si="170"/>
        <v>0</v>
      </c>
      <c r="CJ67" s="73"/>
      <c r="CK67" s="72">
        <f t="shared" si="171"/>
        <v>0</v>
      </c>
      <c r="CL67" s="73"/>
      <c r="CM67" s="72">
        <f t="shared" si="172"/>
        <v>0</v>
      </c>
      <c r="CN67" s="73"/>
      <c r="CO67" s="72">
        <f t="shared" si="173"/>
        <v>0</v>
      </c>
      <c r="CP67" s="73"/>
      <c r="CQ67" s="72">
        <f t="shared" si="174"/>
        <v>0</v>
      </c>
      <c r="CR67" s="73"/>
      <c r="CS67" s="72">
        <f t="shared" si="175"/>
        <v>0</v>
      </c>
      <c r="CT67" s="73"/>
      <c r="CU67" s="72">
        <f t="shared" si="176"/>
        <v>0</v>
      </c>
      <c r="CV67" s="93">
        <v>0</v>
      </c>
      <c r="CW67" s="72">
        <f t="shared" si="177"/>
        <v>0</v>
      </c>
      <c r="CX67" s="73"/>
      <c r="CY67" s="79">
        <f t="shared" si="178"/>
        <v>0</v>
      </c>
      <c r="CZ67" s="73"/>
      <c r="DA67" s="72">
        <f t="shared" si="179"/>
        <v>0</v>
      </c>
      <c r="DB67" s="95"/>
      <c r="DC67" s="72">
        <f t="shared" si="180"/>
        <v>0</v>
      </c>
      <c r="DD67" s="73"/>
      <c r="DE67" s="72">
        <f t="shared" si="181"/>
        <v>0</v>
      </c>
      <c r="DF67" s="73"/>
      <c r="DG67" s="72">
        <f t="shared" si="182"/>
        <v>0</v>
      </c>
      <c r="DH67" s="73"/>
      <c r="DI67" s="72">
        <f t="shared" si="183"/>
        <v>0</v>
      </c>
      <c r="DJ67" s="85">
        <f t="shared" si="184"/>
        <v>7</v>
      </c>
      <c r="DK67" s="84">
        <f t="shared" si="184"/>
        <v>588954.52</v>
      </c>
    </row>
    <row r="68" spans="1:115" ht="30" customHeight="1" x14ac:dyDescent="0.25">
      <c r="A68" s="89"/>
      <c r="B68" s="90">
        <v>48</v>
      </c>
      <c r="C68" s="283" t="s">
        <v>586</v>
      </c>
      <c r="D68" s="65" t="s">
        <v>191</v>
      </c>
      <c r="E68" s="54">
        <v>23150</v>
      </c>
      <c r="F68" s="91">
        <v>4.28</v>
      </c>
      <c r="G68" s="67">
        <v>1</v>
      </c>
      <c r="H68" s="69">
        <v>1.4</v>
      </c>
      <c r="I68" s="69">
        <v>1.68</v>
      </c>
      <c r="J68" s="69">
        <v>2.23</v>
      </c>
      <c r="K68" s="70">
        <v>2.57</v>
      </c>
      <c r="L68" s="73"/>
      <c r="M68" s="72">
        <f t="shared" si="133"/>
        <v>0</v>
      </c>
      <c r="N68" s="73"/>
      <c r="O68" s="73">
        <f t="shared" si="134"/>
        <v>0</v>
      </c>
      <c r="P68" s="73">
        <v>4</v>
      </c>
      <c r="Q68" s="72">
        <f t="shared" si="135"/>
        <v>610345.12</v>
      </c>
      <c r="R68" s="73"/>
      <c r="S68" s="72">
        <f t="shared" si="136"/>
        <v>0</v>
      </c>
      <c r="T68" s="73"/>
      <c r="U68" s="72">
        <f t="shared" si="137"/>
        <v>0</v>
      </c>
      <c r="V68" s="73"/>
      <c r="W68" s="72">
        <f t="shared" si="138"/>
        <v>0</v>
      </c>
      <c r="X68" s="73"/>
      <c r="Y68" s="72">
        <f t="shared" si="139"/>
        <v>0</v>
      </c>
      <c r="Z68" s="73"/>
      <c r="AA68" s="72">
        <f t="shared" si="140"/>
        <v>0</v>
      </c>
      <c r="AB68" s="73"/>
      <c r="AC68" s="72">
        <f t="shared" si="141"/>
        <v>0</v>
      </c>
      <c r="AD68" s="73"/>
      <c r="AE68" s="72">
        <f t="shared" si="142"/>
        <v>0</v>
      </c>
      <c r="AF68" s="75"/>
      <c r="AG68" s="72">
        <f t="shared" si="143"/>
        <v>0</v>
      </c>
      <c r="AH68" s="73"/>
      <c r="AI68" s="72">
        <f t="shared" si="144"/>
        <v>0</v>
      </c>
      <c r="AJ68" s="73"/>
      <c r="AK68" s="73">
        <f t="shared" si="145"/>
        <v>0</v>
      </c>
      <c r="AL68" s="73">
        <v>0</v>
      </c>
      <c r="AM68" s="72">
        <f t="shared" si="146"/>
        <v>0</v>
      </c>
      <c r="AN68" s="93">
        <v>0</v>
      </c>
      <c r="AO68" s="72">
        <f t="shared" si="147"/>
        <v>0</v>
      </c>
      <c r="AP68" s="73"/>
      <c r="AQ68" s="72">
        <f t="shared" si="148"/>
        <v>0</v>
      </c>
      <c r="AR68" s="73"/>
      <c r="AS68" s="72">
        <f t="shared" si="149"/>
        <v>0</v>
      </c>
      <c r="AT68" s="73"/>
      <c r="AU68" s="73">
        <f t="shared" si="150"/>
        <v>0</v>
      </c>
      <c r="AV68" s="73"/>
      <c r="AW68" s="72">
        <f t="shared" si="151"/>
        <v>0</v>
      </c>
      <c r="AX68" s="73"/>
      <c r="AY68" s="72">
        <f t="shared" si="152"/>
        <v>0</v>
      </c>
      <c r="AZ68" s="73"/>
      <c r="BA68" s="72">
        <f t="shared" si="153"/>
        <v>0</v>
      </c>
      <c r="BB68" s="73"/>
      <c r="BC68" s="72">
        <f t="shared" si="154"/>
        <v>0</v>
      </c>
      <c r="BD68" s="73"/>
      <c r="BE68" s="72">
        <f t="shared" si="155"/>
        <v>0</v>
      </c>
      <c r="BF68" s="73"/>
      <c r="BG68" s="72">
        <f t="shared" si="156"/>
        <v>0</v>
      </c>
      <c r="BH68" s="73"/>
      <c r="BI68" s="72">
        <f t="shared" si="157"/>
        <v>0</v>
      </c>
      <c r="BJ68" s="73"/>
      <c r="BK68" s="72">
        <f t="shared" si="158"/>
        <v>0</v>
      </c>
      <c r="BL68" s="73"/>
      <c r="BM68" s="72">
        <f t="shared" si="159"/>
        <v>0</v>
      </c>
      <c r="BN68" s="73"/>
      <c r="BO68" s="72">
        <f t="shared" si="160"/>
        <v>0</v>
      </c>
      <c r="BP68" s="73"/>
      <c r="BQ68" s="72">
        <f t="shared" si="161"/>
        <v>0</v>
      </c>
      <c r="BR68" s="73"/>
      <c r="BS68" s="79">
        <f t="shared" si="162"/>
        <v>0</v>
      </c>
      <c r="BT68" s="94"/>
      <c r="BU68" s="72">
        <f t="shared" si="163"/>
        <v>0</v>
      </c>
      <c r="BV68" s="73"/>
      <c r="BW68" s="72">
        <f t="shared" si="164"/>
        <v>0</v>
      </c>
      <c r="BX68" s="73"/>
      <c r="BY68" s="72">
        <f t="shared" si="165"/>
        <v>0</v>
      </c>
      <c r="BZ68" s="73"/>
      <c r="CA68" s="72">
        <f t="shared" si="166"/>
        <v>0</v>
      </c>
      <c r="CB68" s="95"/>
      <c r="CC68" s="73">
        <f t="shared" si="167"/>
        <v>0</v>
      </c>
      <c r="CD68" s="73"/>
      <c r="CE68" s="72">
        <f t="shared" si="168"/>
        <v>0</v>
      </c>
      <c r="CF68" s="73"/>
      <c r="CG68" s="72">
        <f t="shared" si="169"/>
        <v>0</v>
      </c>
      <c r="CH68" s="73"/>
      <c r="CI68" s="72">
        <f t="shared" si="170"/>
        <v>0</v>
      </c>
      <c r="CJ68" s="73"/>
      <c r="CK68" s="72">
        <f t="shared" si="171"/>
        <v>0</v>
      </c>
      <c r="CL68" s="73"/>
      <c r="CM68" s="72">
        <f t="shared" si="172"/>
        <v>0</v>
      </c>
      <c r="CN68" s="73"/>
      <c r="CO68" s="72">
        <f t="shared" si="173"/>
        <v>0</v>
      </c>
      <c r="CP68" s="73"/>
      <c r="CQ68" s="72">
        <f t="shared" si="174"/>
        <v>0</v>
      </c>
      <c r="CR68" s="73"/>
      <c r="CS68" s="72">
        <f t="shared" si="175"/>
        <v>0</v>
      </c>
      <c r="CT68" s="73"/>
      <c r="CU68" s="72">
        <f t="shared" si="176"/>
        <v>0</v>
      </c>
      <c r="CV68" s="93">
        <v>0</v>
      </c>
      <c r="CW68" s="72">
        <f t="shared" si="177"/>
        <v>0</v>
      </c>
      <c r="CX68" s="73"/>
      <c r="CY68" s="79">
        <f t="shared" si="178"/>
        <v>0</v>
      </c>
      <c r="CZ68" s="73"/>
      <c r="DA68" s="72">
        <f t="shared" si="179"/>
        <v>0</v>
      </c>
      <c r="DB68" s="95"/>
      <c r="DC68" s="72">
        <f t="shared" si="180"/>
        <v>0</v>
      </c>
      <c r="DD68" s="73"/>
      <c r="DE68" s="72">
        <f t="shared" si="181"/>
        <v>0</v>
      </c>
      <c r="DF68" s="73"/>
      <c r="DG68" s="72">
        <f t="shared" si="182"/>
        <v>0</v>
      </c>
      <c r="DH68" s="73"/>
      <c r="DI68" s="72">
        <f t="shared" si="183"/>
        <v>0</v>
      </c>
      <c r="DJ68" s="85">
        <f t="shared" si="184"/>
        <v>4</v>
      </c>
      <c r="DK68" s="84">
        <f t="shared" si="184"/>
        <v>610345.12</v>
      </c>
    </row>
    <row r="69" spans="1:115" s="194" customFormat="1" ht="15.75" customHeight="1" x14ac:dyDescent="0.25">
      <c r="A69" s="89">
        <v>10</v>
      </c>
      <c r="B69" s="98"/>
      <c r="C69" s="98"/>
      <c r="D69" s="53" t="s">
        <v>192</v>
      </c>
      <c r="E69" s="54">
        <v>23150</v>
      </c>
      <c r="F69" s="99">
        <v>1.1000000000000001</v>
      </c>
      <c r="G69" s="86">
        <v>1</v>
      </c>
      <c r="H69" s="87">
        <v>1.4</v>
      </c>
      <c r="I69" s="87">
        <v>1.68</v>
      </c>
      <c r="J69" s="87">
        <v>2.23</v>
      </c>
      <c r="K69" s="88">
        <v>2.57</v>
      </c>
      <c r="L69" s="59">
        <f>SUM(L70:L76)</f>
        <v>0</v>
      </c>
      <c r="M69" s="59">
        <f t="shared" ref="M69:BX69" si="185">SUM(M70:M76)</f>
        <v>0</v>
      </c>
      <c r="N69" s="59">
        <f t="shared" si="185"/>
        <v>0</v>
      </c>
      <c r="O69" s="59">
        <f t="shared" si="185"/>
        <v>0</v>
      </c>
      <c r="P69" s="59">
        <f t="shared" si="185"/>
        <v>756</v>
      </c>
      <c r="Q69" s="59">
        <f t="shared" si="185"/>
        <v>30710127.910000004</v>
      </c>
      <c r="R69" s="59">
        <f t="shared" si="185"/>
        <v>18</v>
      </c>
      <c r="S69" s="59">
        <f t="shared" si="185"/>
        <v>2990794.8</v>
      </c>
      <c r="T69" s="59">
        <f t="shared" si="185"/>
        <v>0</v>
      </c>
      <c r="U69" s="59">
        <f t="shared" si="185"/>
        <v>0</v>
      </c>
      <c r="V69" s="59">
        <f t="shared" si="185"/>
        <v>0</v>
      </c>
      <c r="W69" s="59">
        <f t="shared" si="185"/>
        <v>0</v>
      </c>
      <c r="X69" s="59">
        <f t="shared" si="185"/>
        <v>0</v>
      </c>
      <c r="Y69" s="59">
        <f t="shared" si="185"/>
        <v>0</v>
      </c>
      <c r="Z69" s="59">
        <f t="shared" si="185"/>
        <v>0</v>
      </c>
      <c r="AA69" s="59">
        <f t="shared" si="185"/>
        <v>0</v>
      </c>
      <c r="AB69" s="59">
        <f t="shared" si="185"/>
        <v>0</v>
      </c>
      <c r="AC69" s="59">
        <f t="shared" si="185"/>
        <v>0</v>
      </c>
      <c r="AD69" s="59">
        <f t="shared" si="185"/>
        <v>0</v>
      </c>
      <c r="AE69" s="59">
        <f t="shared" si="185"/>
        <v>0</v>
      </c>
      <c r="AF69" s="59">
        <f t="shared" si="185"/>
        <v>0</v>
      </c>
      <c r="AG69" s="59">
        <f t="shared" si="185"/>
        <v>0</v>
      </c>
      <c r="AH69" s="59">
        <f t="shared" si="185"/>
        <v>2</v>
      </c>
      <c r="AI69" s="59">
        <f t="shared" si="185"/>
        <v>69162.94</v>
      </c>
      <c r="AJ69" s="59">
        <f t="shared" si="185"/>
        <v>0</v>
      </c>
      <c r="AK69" s="59">
        <f t="shared" si="185"/>
        <v>0</v>
      </c>
      <c r="AL69" s="59">
        <f t="shared" si="185"/>
        <v>375</v>
      </c>
      <c r="AM69" s="59">
        <f t="shared" si="185"/>
        <v>13129978.092</v>
      </c>
      <c r="AN69" s="59">
        <f t="shared" si="185"/>
        <v>0</v>
      </c>
      <c r="AO69" s="59">
        <f t="shared" si="185"/>
        <v>0</v>
      </c>
      <c r="AP69" s="59">
        <f t="shared" si="185"/>
        <v>0</v>
      </c>
      <c r="AQ69" s="59">
        <f t="shared" si="185"/>
        <v>0</v>
      </c>
      <c r="AR69" s="59">
        <f t="shared" si="185"/>
        <v>0</v>
      </c>
      <c r="AS69" s="59">
        <f t="shared" si="185"/>
        <v>0</v>
      </c>
      <c r="AT69" s="59">
        <f t="shared" si="185"/>
        <v>0</v>
      </c>
      <c r="AU69" s="59">
        <f t="shared" si="185"/>
        <v>0</v>
      </c>
      <c r="AV69" s="59">
        <f>SUM(AV70:AV76)</f>
        <v>0</v>
      </c>
      <c r="AW69" s="59">
        <f>SUM(AW70:AW76)</f>
        <v>0</v>
      </c>
      <c r="AX69" s="59">
        <f t="shared" ref="AX69" si="186">SUM(AX70:AX76)</f>
        <v>0</v>
      </c>
      <c r="AY69" s="59">
        <f t="shared" si="185"/>
        <v>0</v>
      </c>
      <c r="AZ69" s="59">
        <f t="shared" si="185"/>
        <v>0</v>
      </c>
      <c r="BA69" s="59">
        <f t="shared" si="185"/>
        <v>0</v>
      </c>
      <c r="BB69" s="59">
        <f t="shared" si="185"/>
        <v>0</v>
      </c>
      <c r="BC69" s="59">
        <f t="shared" si="185"/>
        <v>0</v>
      </c>
      <c r="BD69" s="59">
        <f t="shared" si="185"/>
        <v>17</v>
      </c>
      <c r="BE69" s="59">
        <f t="shared" si="185"/>
        <v>543036.03200000001</v>
      </c>
      <c r="BF69" s="59">
        <f t="shared" si="185"/>
        <v>0</v>
      </c>
      <c r="BG69" s="59">
        <f t="shared" si="185"/>
        <v>0</v>
      </c>
      <c r="BH69" s="59">
        <f t="shared" si="185"/>
        <v>0</v>
      </c>
      <c r="BI69" s="59">
        <f t="shared" si="185"/>
        <v>0</v>
      </c>
      <c r="BJ69" s="59">
        <f t="shared" si="185"/>
        <v>0</v>
      </c>
      <c r="BK69" s="59">
        <f t="shared" si="185"/>
        <v>0</v>
      </c>
      <c r="BL69" s="59">
        <f t="shared" si="185"/>
        <v>14</v>
      </c>
      <c r="BM69" s="59">
        <f t="shared" si="185"/>
        <v>427811.99999999994</v>
      </c>
      <c r="BN69" s="59">
        <f t="shared" si="185"/>
        <v>0</v>
      </c>
      <c r="BO69" s="59">
        <f t="shared" si="185"/>
        <v>0</v>
      </c>
      <c r="BP69" s="59">
        <f t="shared" si="185"/>
        <v>35</v>
      </c>
      <c r="BQ69" s="59">
        <f t="shared" si="185"/>
        <v>1451138.304</v>
      </c>
      <c r="BR69" s="59">
        <f t="shared" si="185"/>
        <v>19</v>
      </c>
      <c r="BS69" s="61">
        <f t="shared" si="185"/>
        <v>640006.75200000009</v>
      </c>
      <c r="BT69" s="62">
        <f t="shared" si="185"/>
        <v>0</v>
      </c>
      <c r="BU69" s="59">
        <f t="shared" si="185"/>
        <v>0</v>
      </c>
      <c r="BV69" s="59">
        <f t="shared" si="185"/>
        <v>0</v>
      </c>
      <c r="BW69" s="59">
        <f t="shared" si="185"/>
        <v>0</v>
      </c>
      <c r="BX69" s="59">
        <f t="shared" si="185"/>
        <v>0</v>
      </c>
      <c r="BY69" s="59">
        <f t="shared" ref="BY69:DK69" si="187">SUM(BY70:BY76)</f>
        <v>0</v>
      </c>
      <c r="BZ69" s="59">
        <f>SUM(BZ70:BZ76)</f>
        <v>12</v>
      </c>
      <c r="CA69" s="59">
        <f>SUM(CA70:CA76)</f>
        <v>363640.2</v>
      </c>
      <c r="CB69" s="63">
        <f t="shared" si="187"/>
        <v>0</v>
      </c>
      <c r="CC69" s="59">
        <f t="shared" si="187"/>
        <v>0</v>
      </c>
      <c r="CD69" s="59">
        <f t="shared" si="187"/>
        <v>0</v>
      </c>
      <c r="CE69" s="59">
        <f t="shared" si="187"/>
        <v>0</v>
      </c>
      <c r="CF69" s="59">
        <f t="shared" si="187"/>
        <v>0</v>
      </c>
      <c r="CG69" s="59">
        <f t="shared" si="187"/>
        <v>0</v>
      </c>
      <c r="CH69" s="59">
        <f t="shared" si="187"/>
        <v>0</v>
      </c>
      <c r="CI69" s="59">
        <f t="shared" si="187"/>
        <v>0</v>
      </c>
      <c r="CJ69" s="59">
        <f t="shared" si="187"/>
        <v>14</v>
      </c>
      <c r="CK69" s="59">
        <f t="shared" si="187"/>
        <v>440646.36</v>
      </c>
      <c r="CL69" s="59">
        <f t="shared" si="187"/>
        <v>8</v>
      </c>
      <c r="CM69" s="59">
        <f t="shared" si="187"/>
        <v>210340.89999999997</v>
      </c>
      <c r="CN69" s="59">
        <f t="shared" si="187"/>
        <v>19</v>
      </c>
      <c r="CO69" s="59">
        <f t="shared" si="187"/>
        <v>526315.71299999999</v>
      </c>
      <c r="CP69" s="59">
        <f t="shared" si="187"/>
        <v>45</v>
      </c>
      <c r="CQ69" s="59">
        <f t="shared" si="187"/>
        <v>1741050.9396000002</v>
      </c>
      <c r="CR69" s="59">
        <f t="shared" si="187"/>
        <v>14</v>
      </c>
      <c r="CS69" s="59">
        <f t="shared" si="187"/>
        <v>508240.65599999996</v>
      </c>
      <c r="CT69" s="59">
        <f t="shared" si="187"/>
        <v>0</v>
      </c>
      <c r="CU69" s="59">
        <f t="shared" si="187"/>
        <v>0</v>
      </c>
      <c r="CV69" s="59">
        <f t="shared" si="187"/>
        <v>0</v>
      </c>
      <c r="CW69" s="59">
        <f t="shared" si="187"/>
        <v>0</v>
      </c>
      <c r="CX69" s="59">
        <f t="shared" si="187"/>
        <v>0</v>
      </c>
      <c r="CY69" s="59">
        <f t="shared" si="187"/>
        <v>0</v>
      </c>
      <c r="CZ69" s="59">
        <f t="shared" si="187"/>
        <v>0</v>
      </c>
      <c r="DA69" s="59">
        <f t="shared" si="187"/>
        <v>0</v>
      </c>
      <c r="DB69" s="59">
        <f t="shared" si="187"/>
        <v>0</v>
      </c>
      <c r="DC69" s="59">
        <f t="shared" si="187"/>
        <v>0</v>
      </c>
      <c r="DD69" s="59">
        <f t="shared" si="187"/>
        <v>5</v>
      </c>
      <c r="DE69" s="59">
        <f t="shared" si="187"/>
        <v>189948.52799999999</v>
      </c>
      <c r="DF69" s="59">
        <f t="shared" si="187"/>
        <v>0</v>
      </c>
      <c r="DG69" s="59">
        <f t="shared" si="187"/>
        <v>0</v>
      </c>
      <c r="DH69" s="59">
        <f t="shared" si="187"/>
        <v>0</v>
      </c>
      <c r="DI69" s="59">
        <f t="shared" si="187"/>
        <v>0</v>
      </c>
      <c r="DJ69" s="59">
        <f t="shared" si="187"/>
        <v>1353</v>
      </c>
      <c r="DK69" s="59">
        <f t="shared" si="187"/>
        <v>53942240.126600005</v>
      </c>
    </row>
    <row r="70" spans="1:115" ht="16.5" customHeight="1" x14ac:dyDescent="0.25">
      <c r="A70" s="89"/>
      <c r="B70" s="90">
        <v>49</v>
      </c>
      <c r="C70" s="283" t="s">
        <v>587</v>
      </c>
      <c r="D70" s="65" t="s">
        <v>193</v>
      </c>
      <c r="E70" s="54">
        <v>23150</v>
      </c>
      <c r="F70" s="91">
        <v>2.95</v>
      </c>
      <c r="G70" s="67">
        <v>1</v>
      </c>
      <c r="H70" s="69">
        <v>1.4</v>
      </c>
      <c r="I70" s="69">
        <v>1.68</v>
      </c>
      <c r="J70" s="69">
        <v>2.23</v>
      </c>
      <c r="K70" s="70">
        <v>2.57</v>
      </c>
      <c r="L70" s="73"/>
      <c r="M70" s="72">
        <f t="shared" ref="M70:M76" si="188">(L70*$E70*$F70*$G70*$H70*$M$10)</f>
        <v>0</v>
      </c>
      <c r="N70" s="73"/>
      <c r="O70" s="73">
        <f t="shared" ref="O70:O76" si="189">(N70*$E70*$F70*$G70*$H70*$O$10)</f>
        <v>0</v>
      </c>
      <c r="P70" s="73">
        <v>106</v>
      </c>
      <c r="Q70" s="72">
        <f t="shared" ref="Q70:Q76" si="190">(P70*$E70*$F70*$G70*$H70*$Q$10)</f>
        <v>11148067.700000001</v>
      </c>
      <c r="R70" s="73">
        <v>8</v>
      </c>
      <c r="S70" s="72">
        <f t="shared" ref="S70:S76" si="191">(R70*$E70*$F70*$G70*$H70*$S$10)</f>
        <v>917851.2</v>
      </c>
      <c r="T70" s="73">
        <v>0</v>
      </c>
      <c r="U70" s="72">
        <f t="shared" ref="U70:U76" si="192">(T70*$E70*$F70*$G70*$H70*$U$10)</f>
        <v>0</v>
      </c>
      <c r="V70" s="73">
        <v>0</v>
      </c>
      <c r="W70" s="72">
        <f t="shared" ref="W70:W76" si="193">(V70*$E70*$F70*$G70*$H70*$W$10)</f>
        <v>0</v>
      </c>
      <c r="X70" s="73"/>
      <c r="Y70" s="72">
        <f t="shared" ref="Y70:Y76" si="194">(X70*$E70*$F70*$G70*$H70*$Y$10)</f>
        <v>0</v>
      </c>
      <c r="Z70" s="73">
        <v>0</v>
      </c>
      <c r="AA70" s="72">
        <f t="shared" ref="AA70:AA76" si="195">(Z70*$E70*$F70*$G70*$H70*$AA$10)</f>
        <v>0</v>
      </c>
      <c r="AB70" s="73"/>
      <c r="AC70" s="72">
        <f t="shared" ref="AC70:AC76" si="196">(AB70*$E70*$F70*$G70*$H70*$AC$10)</f>
        <v>0</v>
      </c>
      <c r="AD70" s="73">
        <v>0</v>
      </c>
      <c r="AE70" s="72">
        <f t="shared" ref="AE70:AE76" si="197">(AD70*$E70*$F70*$G70*$H70*$AE$10)</f>
        <v>0</v>
      </c>
      <c r="AF70" s="73"/>
      <c r="AG70" s="72">
        <f t="shared" ref="AG70:AG76" si="198">(AF70*$E70*$F70*$G70*$H70*$AG$10)</f>
        <v>0</v>
      </c>
      <c r="AH70" s="73"/>
      <c r="AI70" s="72">
        <f t="shared" ref="AI70:AI76" si="199">(AH70*$E70*$F70*$G70*$H70*$AI$10)</f>
        <v>0</v>
      </c>
      <c r="AJ70" s="73">
        <v>0</v>
      </c>
      <c r="AK70" s="73">
        <f t="shared" ref="AK70:AK76" si="200">(AJ70*$E70*$F70*$G70*$H70*$AK$10)</f>
        <v>0</v>
      </c>
      <c r="AL70" s="73">
        <v>0</v>
      </c>
      <c r="AM70" s="72">
        <f t="shared" ref="AM70:AM76" si="201">(AL70*$E70*$F70*$G70*$I70*$AM$10)</f>
        <v>0</v>
      </c>
      <c r="AN70" s="93">
        <v>0</v>
      </c>
      <c r="AO70" s="72">
        <f t="shared" ref="AO70:AO76" si="202">(AN70*$E70*$F70*$G70*$I70*$AO$10)</f>
        <v>0</v>
      </c>
      <c r="AP70" s="73">
        <v>0</v>
      </c>
      <c r="AQ70" s="72">
        <f t="shared" ref="AQ70:AQ76" si="203">(AP70*$E70*$F70*$G70*$I70*$AQ$10)</f>
        <v>0</v>
      </c>
      <c r="AR70" s="73"/>
      <c r="AS70" s="72">
        <f t="shared" ref="AS70:AS76" si="204">(AR70*$E70*$F70*$G70*$H70*$AS$10)</f>
        <v>0</v>
      </c>
      <c r="AT70" s="73">
        <v>0</v>
      </c>
      <c r="AU70" s="73">
        <f t="shared" ref="AU70:AU76" si="205">(AT70*$E70*$F70*$G70*$H70*$AU$10)</f>
        <v>0</v>
      </c>
      <c r="AV70" s="73"/>
      <c r="AW70" s="72">
        <f t="shared" ref="AW70:AW76" si="206">(AV70*$E70*$F70*$G70*$H70*$AW$10)</f>
        <v>0</v>
      </c>
      <c r="AX70" s="73">
        <v>0</v>
      </c>
      <c r="AY70" s="72">
        <f t="shared" ref="AY70:AY76" si="207">(AX70*$E70*$F70*$G70*$H70*$AY$10)</f>
        <v>0</v>
      </c>
      <c r="AZ70" s="73">
        <v>0</v>
      </c>
      <c r="BA70" s="72">
        <f t="shared" ref="BA70:BA76" si="208">(AZ70*$E70*$F70*$G70*$H70*$BA$10)</f>
        <v>0</v>
      </c>
      <c r="BB70" s="73">
        <v>0</v>
      </c>
      <c r="BC70" s="72">
        <f t="shared" ref="BC70:BC76" si="209">(BB70*$E70*$F70*$G70*$H70*$BC$10)</f>
        <v>0</v>
      </c>
      <c r="BD70" s="73"/>
      <c r="BE70" s="72">
        <f t="shared" ref="BE70:BE76" si="210">(BD70*$E70*$F70*$G70*$H70*$BE$10)</f>
        <v>0</v>
      </c>
      <c r="BF70" s="73"/>
      <c r="BG70" s="72">
        <f t="shared" ref="BG70:BG76" si="211">(BF70*$E70*$F70*$G70*$I70*$BG$10)</f>
        <v>0</v>
      </c>
      <c r="BH70" s="73">
        <v>0</v>
      </c>
      <c r="BI70" s="72">
        <f t="shared" ref="BI70:BI76" si="212">(BH70*$E70*$F70*$G70*$I70*$BI$10)</f>
        <v>0</v>
      </c>
      <c r="BJ70" s="73">
        <v>0</v>
      </c>
      <c r="BK70" s="72">
        <f t="shared" ref="BK70:BK76" si="213">(BJ70*$E70*$F70*$G70*$I70*$BK$10)</f>
        <v>0</v>
      </c>
      <c r="BL70" s="73"/>
      <c r="BM70" s="72">
        <f t="shared" ref="BM70:BM76" si="214">(BL70*$E70*$F70*$G70*$I70*$BM$10)</f>
        <v>0</v>
      </c>
      <c r="BN70" s="73"/>
      <c r="BO70" s="72">
        <f t="shared" ref="BO70:BO76" si="215">(BN70*$E70*$F70*$G70*$I70*$BO$10)</f>
        <v>0</v>
      </c>
      <c r="BP70" s="73"/>
      <c r="BQ70" s="72">
        <f t="shared" ref="BQ70:BQ76" si="216">(BP70*$E70*$F70*$G70*$I70*$BQ$10)</f>
        <v>0</v>
      </c>
      <c r="BR70" s="73"/>
      <c r="BS70" s="79">
        <f t="shared" ref="BS70:BS76" si="217">(BR70*$E70*$F70*$G70*$I70*$BS$10)</f>
        <v>0</v>
      </c>
      <c r="BT70" s="94">
        <v>0</v>
      </c>
      <c r="BU70" s="72">
        <f t="shared" ref="BU70:BU76" si="218">(BT70*$E70*$F70*$G70*$H70*$BU$10)</f>
        <v>0</v>
      </c>
      <c r="BV70" s="73">
        <v>0</v>
      </c>
      <c r="BW70" s="72">
        <f t="shared" ref="BW70:BW76" si="219">(BV70*$E70*$F70*$G70*$H70*$BW$10)</f>
        <v>0</v>
      </c>
      <c r="BX70" s="73">
        <v>0</v>
      </c>
      <c r="BY70" s="72">
        <f t="shared" ref="BY70:BY76" si="220">(BX70*$E70*$F70*$G70*$H70*$BY$10)</f>
        <v>0</v>
      </c>
      <c r="BZ70" s="73"/>
      <c r="CA70" s="72">
        <f t="shared" ref="CA70:CA76" si="221">(BZ70*$E70*$F70*$G70*$I70*$CA$10)</f>
        <v>0</v>
      </c>
      <c r="CB70" s="95"/>
      <c r="CC70" s="73">
        <f t="shared" ref="CC70:CC76" si="222">(CB70*$E70*$F70*$G70*$H70*$CC$10)</f>
        <v>0</v>
      </c>
      <c r="CD70" s="73">
        <v>0</v>
      </c>
      <c r="CE70" s="72">
        <f t="shared" ref="CE70:CE76" si="223">(CD70*$E70*$F70*$G70*$H70*$CE$10)</f>
        <v>0</v>
      </c>
      <c r="CF70" s="73"/>
      <c r="CG70" s="72">
        <f t="shared" ref="CG70:CG76" si="224">(CF70*$E70*$F70*$G70*$H70*$CG$10)</f>
        <v>0</v>
      </c>
      <c r="CH70" s="73"/>
      <c r="CI70" s="72">
        <f t="shared" ref="CI70:CI76" si="225">(CH70*$E70*$F70*$G70*$H70*$CI$10)</f>
        <v>0</v>
      </c>
      <c r="CJ70" s="73"/>
      <c r="CK70" s="72">
        <f t="shared" ref="CK70:CK76" si="226">(CJ70*$E70*$F70*$G70*$H70*$CK$10)</f>
        <v>0</v>
      </c>
      <c r="CL70" s="73"/>
      <c r="CM70" s="72">
        <f t="shared" ref="CM70:CM76" si="227">(CL70*$E70*$F70*$G70*$H70*$CM$10)</f>
        <v>0</v>
      </c>
      <c r="CN70" s="73"/>
      <c r="CO70" s="72">
        <f t="shared" ref="CO70:CO76" si="228">(CN70*$E70*$F70*$G70*$H70*$CO$10)</f>
        <v>0</v>
      </c>
      <c r="CP70" s="73">
        <v>2</v>
      </c>
      <c r="CQ70" s="72">
        <f t="shared" ref="CQ70:CQ76" si="229">(CP70*$E70*$F70*$G70*$I70*$CQ$10)</f>
        <v>254703.70800000001</v>
      </c>
      <c r="CR70" s="73"/>
      <c r="CS70" s="72">
        <f t="shared" ref="CS70:CS76" si="230">(CR70*$E70*$F70*$G70*$I70*$CS$10)</f>
        <v>0</v>
      </c>
      <c r="CT70" s="73">
        <v>0</v>
      </c>
      <c r="CU70" s="72">
        <f t="shared" ref="CU70:CU76" si="231">(CT70*$E70*$F70*$G70*$I70*$CU$10)</f>
        <v>0</v>
      </c>
      <c r="CV70" s="93">
        <v>0</v>
      </c>
      <c r="CW70" s="72">
        <f t="shared" ref="CW70:CW76" si="232">(CV70*$E70*$F70*$G70*$I70*$CW$10)</f>
        <v>0</v>
      </c>
      <c r="CX70" s="73">
        <v>0</v>
      </c>
      <c r="CY70" s="79">
        <f t="shared" ref="CY70:CY76" si="233">(CX70*$E70*$F70*$G70*$I70*$CY$10)</f>
        <v>0</v>
      </c>
      <c r="CZ70" s="73">
        <v>0</v>
      </c>
      <c r="DA70" s="72">
        <f t="shared" ref="DA70:DA76" si="234">(CZ70*$E70*$F70*$G70*$I70*$DA$10)</f>
        <v>0</v>
      </c>
      <c r="DB70" s="95"/>
      <c r="DC70" s="72">
        <f t="shared" ref="DC70:DC76" si="235">(DB70*$E70*$F70*$G70*$I70*$DC$10)</f>
        <v>0</v>
      </c>
      <c r="DD70" s="73"/>
      <c r="DE70" s="72">
        <f t="shared" ref="DE70:DE76" si="236">(DD70*$E70*$F70*$G70*$I70*$DE$10)</f>
        <v>0</v>
      </c>
      <c r="DF70" s="73"/>
      <c r="DG70" s="72">
        <f t="shared" ref="DG70:DG76" si="237">(DF70*$E70*$F70*$G70*$J70*$DG$10)</f>
        <v>0</v>
      </c>
      <c r="DH70" s="73"/>
      <c r="DI70" s="72">
        <f t="shared" ref="DI70:DI76" si="238">(DH70*$E70*$F70*$G70*$K70*$DI$10)</f>
        <v>0</v>
      </c>
      <c r="DJ70" s="85">
        <f t="shared" ref="DJ70:DK76" si="239">SUM(L70,N70,P70,R70,T70,V70,X70,Z70,AB70,AD70,AF70,AH70,AN70,AR70,AT70,BX70,AJ70,AX70,AZ70,BB70,CN70,BD70,BF70,AL70,BJ70,AP70,CP70,BL70,CR70,BN70,BP70,BR70,BZ70,BT70,BV70,CB70,CD70,CF70,CH70,CJ70,CL70,CT70,CV70,BH70,AV70,CX70,CZ70,DB70,DD70,DF70,DH70)</f>
        <v>116</v>
      </c>
      <c r="DK70" s="84">
        <f t="shared" si="239"/>
        <v>12320622.608000001</v>
      </c>
    </row>
    <row r="71" spans="1:115" ht="15.75" customHeight="1" x14ac:dyDescent="0.25">
      <c r="A71" s="89"/>
      <c r="B71" s="90">
        <v>50</v>
      </c>
      <c r="C71" s="283" t="s">
        <v>588</v>
      </c>
      <c r="D71" s="65" t="s">
        <v>194</v>
      </c>
      <c r="E71" s="54">
        <v>23150</v>
      </c>
      <c r="F71" s="91">
        <v>5.33</v>
      </c>
      <c r="G71" s="67">
        <v>1</v>
      </c>
      <c r="H71" s="69">
        <v>1.4</v>
      </c>
      <c r="I71" s="69">
        <v>1.68</v>
      </c>
      <c r="J71" s="69">
        <v>2.23</v>
      </c>
      <c r="K71" s="70">
        <v>2.57</v>
      </c>
      <c r="L71" s="73"/>
      <c r="M71" s="72">
        <f t="shared" si="188"/>
        <v>0</v>
      </c>
      <c r="N71" s="73"/>
      <c r="O71" s="73">
        <f t="shared" si="189"/>
        <v>0</v>
      </c>
      <c r="P71" s="73">
        <v>0</v>
      </c>
      <c r="Q71" s="72">
        <f t="shared" si="190"/>
        <v>0</v>
      </c>
      <c r="R71" s="73">
        <v>10</v>
      </c>
      <c r="S71" s="72">
        <f t="shared" si="191"/>
        <v>2072943.5999999999</v>
      </c>
      <c r="T71" s="73"/>
      <c r="U71" s="72">
        <f t="shared" si="192"/>
        <v>0</v>
      </c>
      <c r="V71" s="73"/>
      <c r="W71" s="72">
        <f t="shared" si="193"/>
        <v>0</v>
      </c>
      <c r="X71" s="73"/>
      <c r="Y71" s="72">
        <f t="shared" si="194"/>
        <v>0</v>
      </c>
      <c r="Z71" s="73"/>
      <c r="AA71" s="72">
        <f t="shared" si="195"/>
        <v>0</v>
      </c>
      <c r="AB71" s="73"/>
      <c r="AC71" s="72">
        <f t="shared" si="196"/>
        <v>0</v>
      </c>
      <c r="AD71" s="73"/>
      <c r="AE71" s="72">
        <f t="shared" si="197"/>
        <v>0</v>
      </c>
      <c r="AF71" s="75"/>
      <c r="AG71" s="72">
        <f t="shared" si="198"/>
        <v>0</v>
      </c>
      <c r="AH71" s="73"/>
      <c r="AI71" s="72">
        <f t="shared" si="199"/>
        <v>0</v>
      </c>
      <c r="AJ71" s="73"/>
      <c r="AK71" s="73">
        <f t="shared" si="200"/>
        <v>0</v>
      </c>
      <c r="AL71" s="73">
        <v>0</v>
      </c>
      <c r="AM71" s="72">
        <f t="shared" si="201"/>
        <v>0</v>
      </c>
      <c r="AN71" s="93">
        <v>0</v>
      </c>
      <c r="AO71" s="72">
        <f t="shared" si="202"/>
        <v>0</v>
      </c>
      <c r="AP71" s="73"/>
      <c r="AQ71" s="72">
        <f t="shared" si="203"/>
        <v>0</v>
      </c>
      <c r="AR71" s="73"/>
      <c r="AS71" s="72">
        <f t="shared" si="204"/>
        <v>0</v>
      </c>
      <c r="AT71" s="73"/>
      <c r="AU71" s="73">
        <f t="shared" si="205"/>
        <v>0</v>
      </c>
      <c r="AV71" s="73"/>
      <c r="AW71" s="72">
        <f t="shared" si="206"/>
        <v>0</v>
      </c>
      <c r="AX71" s="73"/>
      <c r="AY71" s="72">
        <f t="shared" si="207"/>
        <v>0</v>
      </c>
      <c r="AZ71" s="73"/>
      <c r="BA71" s="72">
        <f t="shared" si="208"/>
        <v>0</v>
      </c>
      <c r="BB71" s="73"/>
      <c r="BC71" s="72">
        <f t="shared" si="209"/>
        <v>0</v>
      </c>
      <c r="BD71" s="73"/>
      <c r="BE71" s="72">
        <f t="shared" si="210"/>
        <v>0</v>
      </c>
      <c r="BF71" s="73"/>
      <c r="BG71" s="72">
        <f t="shared" si="211"/>
        <v>0</v>
      </c>
      <c r="BH71" s="73"/>
      <c r="BI71" s="72">
        <f t="shared" si="212"/>
        <v>0</v>
      </c>
      <c r="BJ71" s="73"/>
      <c r="BK71" s="72">
        <f t="shared" si="213"/>
        <v>0</v>
      </c>
      <c r="BL71" s="73"/>
      <c r="BM71" s="72">
        <f t="shared" si="214"/>
        <v>0</v>
      </c>
      <c r="BN71" s="73"/>
      <c r="BO71" s="72">
        <f t="shared" si="215"/>
        <v>0</v>
      </c>
      <c r="BP71" s="73"/>
      <c r="BQ71" s="72">
        <f t="shared" si="216"/>
        <v>0</v>
      </c>
      <c r="BR71" s="73"/>
      <c r="BS71" s="79">
        <f t="shared" si="217"/>
        <v>0</v>
      </c>
      <c r="BT71" s="94"/>
      <c r="BU71" s="72">
        <f t="shared" si="218"/>
        <v>0</v>
      </c>
      <c r="BV71" s="73"/>
      <c r="BW71" s="72">
        <f t="shared" si="219"/>
        <v>0</v>
      </c>
      <c r="BX71" s="73"/>
      <c r="BY71" s="72">
        <f t="shared" si="220"/>
        <v>0</v>
      </c>
      <c r="BZ71" s="73"/>
      <c r="CA71" s="72">
        <f t="shared" si="221"/>
        <v>0</v>
      </c>
      <c r="CB71" s="95"/>
      <c r="CC71" s="73">
        <f t="shared" si="222"/>
        <v>0</v>
      </c>
      <c r="CD71" s="73"/>
      <c r="CE71" s="72">
        <f t="shared" si="223"/>
        <v>0</v>
      </c>
      <c r="CF71" s="73"/>
      <c r="CG71" s="72">
        <f t="shared" si="224"/>
        <v>0</v>
      </c>
      <c r="CH71" s="73"/>
      <c r="CI71" s="72">
        <f t="shared" si="225"/>
        <v>0</v>
      </c>
      <c r="CJ71" s="73"/>
      <c r="CK71" s="72">
        <f t="shared" si="226"/>
        <v>0</v>
      </c>
      <c r="CL71" s="73"/>
      <c r="CM71" s="72">
        <f t="shared" si="227"/>
        <v>0</v>
      </c>
      <c r="CN71" s="73"/>
      <c r="CO71" s="72">
        <f t="shared" si="228"/>
        <v>0</v>
      </c>
      <c r="CP71" s="73">
        <v>0</v>
      </c>
      <c r="CQ71" s="72">
        <f t="shared" si="229"/>
        <v>0</v>
      </c>
      <c r="CR71" s="73"/>
      <c r="CS71" s="72">
        <f t="shared" si="230"/>
        <v>0</v>
      </c>
      <c r="CT71" s="73"/>
      <c r="CU71" s="72">
        <f t="shared" si="231"/>
        <v>0</v>
      </c>
      <c r="CV71" s="93">
        <v>0</v>
      </c>
      <c r="CW71" s="72">
        <f t="shared" si="232"/>
        <v>0</v>
      </c>
      <c r="CX71" s="73"/>
      <c r="CY71" s="79">
        <f t="shared" si="233"/>
        <v>0</v>
      </c>
      <c r="CZ71" s="73"/>
      <c r="DA71" s="72">
        <f t="shared" si="234"/>
        <v>0</v>
      </c>
      <c r="DB71" s="95"/>
      <c r="DC71" s="72">
        <f t="shared" si="235"/>
        <v>0</v>
      </c>
      <c r="DD71" s="73"/>
      <c r="DE71" s="72">
        <f t="shared" si="236"/>
        <v>0</v>
      </c>
      <c r="DF71" s="73"/>
      <c r="DG71" s="72">
        <f t="shared" si="237"/>
        <v>0</v>
      </c>
      <c r="DH71" s="73"/>
      <c r="DI71" s="72">
        <f t="shared" si="238"/>
        <v>0</v>
      </c>
      <c r="DJ71" s="85">
        <f t="shared" si="239"/>
        <v>10</v>
      </c>
      <c r="DK71" s="84">
        <f t="shared" si="239"/>
        <v>2072943.5999999999</v>
      </c>
    </row>
    <row r="72" spans="1:115" ht="15.75" customHeight="1" x14ac:dyDescent="0.25">
      <c r="A72" s="89"/>
      <c r="B72" s="90">
        <v>51</v>
      </c>
      <c r="C72" s="283" t="s">
        <v>589</v>
      </c>
      <c r="D72" s="65" t="s">
        <v>195</v>
      </c>
      <c r="E72" s="54">
        <v>23150</v>
      </c>
      <c r="F72" s="91">
        <v>0.77</v>
      </c>
      <c r="G72" s="67">
        <v>1</v>
      </c>
      <c r="H72" s="69">
        <v>1.4</v>
      </c>
      <c r="I72" s="69">
        <v>1.68</v>
      </c>
      <c r="J72" s="69">
        <v>2.23</v>
      </c>
      <c r="K72" s="70">
        <v>2.57</v>
      </c>
      <c r="L72" s="73"/>
      <c r="M72" s="72">
        <f t="shared" si="188"/>
        <v>0</v>
      </c>
      <c r="N72" s="73"/>
      <c r="O72" s="73">
        <f t="shared" si="189"/>
        <v>0</v>
      </c>
      <c r="P72" s="73">
        <v>243</v>
      </c>
      <c r="Q72" s="72">
        <f t="shared" si="190"/>
        <v>6670658.6100000003</v>
      </c>
      <c r="R72" s="73"/>
      <c r="S72" s="72">
        <f t="shared" si="191"/>
        <v>0</v>
      </c>
      <c r="T72" s="73"/>
      <c r="U72" s="72">
        <f t="shared" si="192"/>
        <v>0</v>
      </c>
      <c r="V72" s="73"/>
      <c r="W72" s="72">
        <f t="shared" si="193"/>
        <v>0</v>
      </c>
      <c r="X72" s="73"/>
      <c r="Y72" s="72">
        <f t="shared" si="194"/>
        <v>0</v>
      </c>
      <c r="Z72" s="73"/>
      <c r="AA72" s="72">
        <f t="shared" si="195"/>
        <v>0</v>
      </c>
      <c r="AB72" s="73"/>
      <c r="AC72" s="72">
        <f t="shared" si="196"/>
        <v>0</v>
      </c>
      <c r="AD72" s="73"/>
      <c r="AE72" s="72">
        <f t="shared" si="197"/>
        <v>0</v>
      </c>
      <c r="AF72" s="75"/>
      <c r="AG72" s="72">
        <f t="shared" si="198"/>
        <v>0</v>
      </c>
      <c r="AH72" s="73"/>
      <c r="AI72" s="72">
        <f t="shared" si="199"/>
        <v>0</v>
      </c>
      <c r="AJ72" s="73"/>
      <c r="AK72" s="73">
        <f t="shared" si="200"/>
        <v>0</v>
      </c>
      <c r="AL72" s="73">
        <v>213</v>
      </c>
      <c r="AM72" s="72">
        <f t="shared" si="201"/>
        <v>7016544.6120000007</v>
      </c>
      <c r="AN72" s="93">
        <v>0</v>
      </c>
      <c r="AO72" s="72">
        <f t="shared" si="202"/>
        <v>0</v>
      </c>
      <c r="AP72" s="73"/>
      <c r="AQ72" s="72">
        <f t="shared" si="203"/>
        <v>0</v>
      </c>
      <c r="AR72" s="101"/>
      <c r="AS72" s="72">
        <f t="shared" si="204"/>
        <v>0</v>
      </c>
      <c r="AT72" s="73"/>
      <c r="AU72" s="73">
        <f t="shared" si="205"/>
        <v>0</v>
      </c>
      <c r="AV72" s="73"/>
      <c r="AW72" s="72">
        <f t="shared" si="206"/>
        <v>0</v>
      </c>
      <c r="AX72" s="73"/>
      <c r="AY72" s="72">
        <f t="shared" si="207"/>
        <v>0</v>
      </c>
      <c r="AZ72" s="73"/>
      <c r="BA72" s="72">
        <f t="shared" si="208"/>
        <v>0</v>
      </c>
      <c r="BB72" s="73"/>
      <c r="BC72" s="72">
        <f t="shared" si="209"/>
        <v>0</v>
      </c>
      <c r="BD72" s="73">
        <v>17</v>
      </c>
      <c r="BE72" s="72">
        <f t="shared" si="210"/>
        <v>543036.03200000001</v>
      </c>
      <c r="BF72" s="73"/>
      <c r="BG72" s="72">
        <f t="shared" si="211"/>
        <v>0</v>
      </c>
      <c r="BH72" s="73"/>
      <c r="BI72" s="72">
        <f t="shared" si="212"/>
        <v>0</v>
      </c>
      <c r="BJ72" s="73"/>
      <c r="BK72" s="72">
        <f t="shared" si="213"/>
        <v>0</v>
      </c>
      <c r="BL72" s="73">
        <v>12</v>
      </c>
      <c r="BM72" s="72">
        <f t="shared" si="214"/>
        <v>359362.07999999996</v>
      </c>
      <c r="BN72" s="73"/>
      <c r="BO72" s="72">
        <f t="shared" si="215"/>
        <v>0</v>
      </c>
      <c r="BP72" s="73">
        <v>15</v>
      </c>
      <c r="BQ72" s="72">
        <f t="shared" si="216"/>
        <v>574979.32799999998</v>
      </c>
      <c r="BR72" s="73">
        <v>16</v>
      </c>
      <c r="BS72" s="79">
        <f t="shared" si="217"/>
        <v>527064.38400000008</v>
      </c>
      <c r="BT72" s="94"/>
      <c r="BU72" s="72">
        <f t="shared" si="218"/>
        <v>0</v>
      </c>
      <c r="BV72" s="73"/>
      <c r="BW72" s="72">
        <f t="shared" si="219"/>
        <v>0</v>
      </c>
      <c r="BX72" s="73"/>
      <c r="BY72" s="72">
        <f t="shared" si="220"/>
        <v>0</v>
      </c>
      <c r="BZ72" s="73">
        <v>11</v>
      </c>
      <c r="CA72" s="72">
        <f t="shared" si="221"/>
        <v>329415.24</v>
      </c>
      <c r="CB72" s="95"/>
      <c r="CC72" s="73">
        <f t="shared" si="222"/>
        <v>0</v>
      </c>
      <c r="CD72" s="73"/>
      <c r="CE72" s="72">
        <f t="shared" si="223"/>
        <v>0</v>
      </c>
      <c r="CF72" s="73"/>
      <c r="CG72" s="72">
        <f t="shared" si="224"/>
        <v>0</v>
      </c>
      <c r="CH72" s="73"/>
      <c r="CI72" s="72">
        <f t="shared" si="225"/>
        <v>0</v>
      </c>
      <c r="CJ72" s="73">
        <v>9</v>
      </c>
      <c r="CK72" s="72">
        <f t="shared" si="226"/>
        <v>269521.56</v>
      </c>
      <c r="CL72" s="73">
        <v>5</v>
      </c>
      <c r="CM72" s="72">
        <f t="shared" si="227"/>
        <v>124778.49999999999</v>
      </c>
      <c r="CN72" s="73">
        <v>19</v>
      </c>
      <c r="CO72" s="72">
        <f t="shared" si="228"/>
        <v>526315.71299999999</v>
      </c>
      <c r="CP72" s="73">
        <v>31</v>
      </c>
      <c r="CQ72" s="72">
        <f t="shared" si="229"/>
        <v>1030470.7644</v>
      </c>
      <c r="CR72" s="73">
        <v>13</v>
      </c>
      <c r="CS72" s="72">
        <f t="shared" si="230"/>
        <v>467170.70399999997</v>
      </c>
      <c r="CT72" s="73"/>
      <c r="CU72" s="72">
        <f t="shared" si="231"/>
        <v>0</v>
      </c>
      <c r="CV72" s="93">
        <v>0</v>
      </c>
      <c r="CW72" s="72">
        <f t="shared" si="232"/>
        <v>0</v>
      </c>
      <c r="CX72" s="73"/>
      <c r="CY72" s="79">
        <f t="shared" si="233"/>
        <v>0</v>
      </c>
      <c r="CZ72" s="73"/>
      <c r="DA72" s="72">
        <f t="shared" si="234"/>
        <v>0</v>
      </c>
      <c r="DB72" s="95"/>
      <c r="DC72" s="72">
        <f t="shared" si="235"/>
        <v>0</v>
      </c>
      <c r="DD72" s="73">
        <v>3</v>
      </c>
      <c r="DE72" s="72">
        <f t="shared" si="236"/>
        <v>107808.62399999998</v>
      </c>
      <c r="DF72" s="73"/>
      <c r="DG72" s="72">
        <f t="shared" si="237"/>
        <v>0</v>
      </c>
      <c r="DH72" s="73"/>
      <c r="DI72" s="72">
        <f t="shared" si="238"/>
        <v>0</v>
      </c>
      <c r="DJ72" s="85">
        <f t="shared" si="239"/>
        <v>607</v>
      </c>
      <c r="DK72" s="84">
        <f t="shared" si="239"/>
        <v>18547126.1514</v>
      </c>
    </row>
    <row r="73" spans="1:115" ht="15.75" customHeight="1" x14ac:dyDescent="0.25">
      <c r="A73" s="89"/>
      <c r="B73" s="90">
        <v>52</v>
      </c>
      <c r="C73" s="283" t="s">
        <v>590</v>
      </c>
      <c r="D73" s="65" t="s">
        <v>196</v>
      </c>
      <c r="E73" s="54">
        <v>23150</v>
      </c>
      <c r="F73" s="91">
        <v>0.97</v>
      </c>
      <c r="G73" s="67">
        <v>1</v>
      </c>
      <c r="H73" s="69">
        <v>1.4</v>
      </c>
      <c r="I73" s="69">
        <v>1.68</v>
      </c>
      <c r="J73" s="69">
        <v>2.23</v>
      </c>
      <c r="K73" s="70">
        <v>2.57</v>
      </c>
      <c r="L73" s="73"/>
      <c r="M73" s="72">
        <f t="shared" si="188"/>
        <v>0</v>
      </c>
      <c r="N73" s="73"/>
      <c r="O73" s="73">
        <f t="shared" si="189"/>
        <v>0</v>
      </c>
      <c r="P73" s="73">
        <v>7</v>
      </c>
      <c r="Q73" s="72">
        <f t="shared" si="190"/>
        <v>242070.29</v>
      </c>
      <c r="R73" s="73"/>
      <c r="S73" s="72">
        <f t="shared" si="191"/>
        <v>0</v>
      </c>
      <c r="T73" s="73"/>
      <c r="U73" s="72">
        <f t="shared" si="192"/>
        <v>0</v>
      </c>
      <c r="V73" s="73"/>
      <c r="W73" s="72">
        <f t="shared" si="193"/>
        <v>0</v>
      </c>
      <c r="X73" s="73"/>
      <c r="Y73" s="72">
        <f t="shared" si="194"/>
        <v>0</v>
      </c>
      <c r="Z73" s="73"/>
      <c r="AA73" s="72">
        <f t="shared" si="195"/>
        <v>0</v>
      </c>
      <c r="AB73" s="73"/>
      <c r="AC73" s="72">
        <f t="shared" si="196"/>
        <v>0</v>
      </c>
      <c r="AD73" s="73"/>
      <c r="AE73" s="72">
        <f t="shared" si="197"/>
        <v>0</v>
      </c>
      <c r="AF73" s="75"/>
      <c r="AG73" s="72">
        <f t="shared" si="198"/>
        <v>0</v>
      </c>
      <c r="AH73" s="73">
        <v>2</v>
      </c>
      <c r="AI73" s="72">
        <f t="shared" si="199"/>
        <v>69162.94</v>
      </c>
      <c r="AJ73" s="73"/>
      <c r="AK73" s="73">
        <f t="shared" si="200"/>
        <v>0</v>
      </c>
      <c r="AL73" s="73">
        <v>0</v>
      </c>
      <c r="AM73" s="72">
        <f t="shared" si="201"/>
        <v>0</v>
      </c>
      <c r="AN73" s="93">
        <v>0</v>
      </c>
      <c r="AO73" s="72">
        <f t="shared" si="202"/>
        <v>0</v>
      </c>
      <c r="AP73" s="73"/>
      <c r="AQ73" s="72">
        <f t="shared" si="203"/>
        <v>0</v>
      </c>
      <c r="AR73" s="73"/>
      <c r="AS73" s="72">
        <f t="shared" si="204"/>
        <v>0</v>
      </c>
      <c r="AT73" s="73"/>
      <c r="AU73" s="73">
        <f t="shared" si="205"/>
        <v>0</v>
      </c>
      <c r="AV73" s="73"/>
      <c r="AW73" s="72">
        <f t="shared" si="206"/>
        <v>0</v>
      </c>
      <c r="AX73" s="73"/>
      <c r="AY73" s="72">
        <f t="shared" si="207"/>
        <v>0</v>
      </c>
      <c r="AZ73" s="73"/>
      <c r="BA73" s="72">
        <f t="shared" si="208"/>
        <v>0</v>
      </c>
      <c r="BB73" s="73"/>
      <c r="BC73" s="72">
        <f t="shared" si="209"/>
        <v>0</v>
      </c>
      <c r="BD73" s="73"/>
      <c r="BE73" s="72">
        <f t="shared" si="210"/>
        <v>0</v>
      </c>
      <c r="BF73" s="73"/>
      <c r="BG73" s="72">
        <f t="shared" si="211"/>
        <v>0</v>
      </c>
      <c r="BH73" s="73"/>
      <c r="BI73" s="72">
        <f t="shared" si="212"/>
        <v>0</v>
      </c>
      <c r="BJ73" s="73"/>
      <c r="BK73" s="72">
        <f t="shared" si="213"/>
        <v>0</v>
      </c>
      <c r="BL73" s="73"/>
      <c r="BM73" s="72">
        <f t="shared" si="214"/>
        <v>0</v>
      </c>
      <c r="BN73" s="73"/>
      <c r="BO73" s="72">
        <f t="shared" si="215"/>
        <v>0</v>
      </c>
      <c r="BP73" s="73"/>
      <c r="BQ73" s="72">
        <f t="shared" si="216"/>
        <v>0</v>
      </c>
      <c r="BR73" s="73"/>
      <c r="BS73" s="79">
        <f t="shared" si="217"/>
        <v>0</v>
      </c>
      <c r="BT73" s="94"/>
      <c r="BU73" s="72">
        <f t="shared" si="218"/>
        <v>0</v>
      </c>
      <c r="BV73" s="73"/>
      <c r="BW73" s="72">
        <f t="shared" si="219"/>
        <v>0</v>
      </c>
      <c r="BX73" s="73"/>
      <c r="BY73" s="72">
        <f t="shared" si="220"/>
        <v>0</v>
      </c>
      <c r="BZ73" s="73"/>
      <c r="CA73" s="72">
        <f t="shared" si="221"/>
        <v>0</v>
      </c>
      <c r="CB73" s="95"/>
      <c r="CC73" s="73">
        <f t="shared" si="222"/>
        <v>0</v>
      </c>
      <c r="CD73" s="73"/>
      <c r="CE73" s="72">
        <f t="shared" si="223"/>
        <v>0</v>
      </c>
      <c r="CF73" s="73"/>
      <c r="CG73" s="72">
        <f t="shared" si="224"/>
        <v>0</v>
      </c>
      <c r="CH73" s="73"/>
      <c r="CI73" s="72">
        <f t="shared" si="225"/>
        <v>0</v>
      </c>
      <c r="CJ73" s="73"/>
      <c r="CK73" s="72">
        <f t="shared" si="226"/>
        <v>0</v>
      </c>
      <c r="CL73" s="73"/>
      <c r="CM73" s="72">
        <f t="shared" si="227"/>
        <v>0</v>
      </c>
      <c r="CN73" s="73"/>
      <c r="CO73" s="72">
        <f t="shared" si="228"/>
        <v>0</v>
      </c>
      <c r="CP73" s="73">
        <v>0</v>
      </c>
      <c r="CQ73" s="72">
        <f t="shared" si="229"/>
        <v>0</v>
      </c>
      <c r="CR73" s="73"/>
      <c r="CS73" s="72">
        <f t="shared" si="230"/>
        <v>0</v>
      </c>
      <c r="CT73" s="73"/>
      <c r="CU73" s="72">
        <f t="shared" si="231"/>
        <v>0</v>
      </c>
      <c r="CV73" s="93">
        <v>0</v>
      </c>
      <c r="CW73" s="72">
        <f t="shared" si="232"/>
        <v>0</v>
      </c>
      <c r="CX73" s="73"/>
      <c r="CY73" s="79">
        <f t="shared" si="233"/>
        <v>0</v>
      </c>
      <c r="CZ73" s="73"/>
      <c r="DA73" s="72">
        <f t="shared" si="234"/>
        <v>0</v>
      </c>
      <c r="DB73" s="95"/>
      <c r="DC73" s="72">
        <f t="shared" si="235"/>
        <v>0</v>
      </c>
      <c r="DD73" s="73"/>
      <c r="DE73" s="72">
        <f t="shared" si="236"/>
        <v>0</v>
      </c>
      <c r="DF73" s="73"/>
      <c r="DG73" s="72">
        <f t="shared" si="237"/>
        <v>0</v>
      </c>
      <c r="DH73" s="73"/>
      <c r="DI73" s="72">
        <f t="shared" si="238"/>
        <v>0</v>
      </c>
      <c r="DJ73" s="85">
        <f t="shared" si="239"/>
        <v>9</v>
      </c>
      <c r="DK73" s="84">
        <f t="shared" si="239"/>
        <v>311233.23</v>
      </c>
    </row>
    <row r="74" spans="1:115" ht="36" customHeight="1" x14ac:dyDescent="0.25">
      <c r="A74" s="89"/>
      <c r="B74" s="90">
        <v>53</v>
      </c>
      <c r="C74" s="283" t="s">
        <v>591</v>
      </c>
      <c r="D74" s="65" t="s">
        <v>197</v>
      </c>
      <c r="E74" s="54">
        <v>23150</v>
      </c>
      <c r="F74" s="91">
        <v>0.88</v>
      </c>
      <c r="G74" s="67">
        <v>1</v>
      </c>
      <c r="H74" s="69">
        <v>1.4</v>
      </c>
      <c r="I74" s="69">
        <v>1.68</v>
      </c>
      <c r="J74" s="69">
        <v>2.23</v>
      </c>
      <c r="K74" s="70">
        <v>2.57</v>
      </c>
      <c r="L74" s="73"/>
      <c r="M74" s="72">
        <f t="shared" si="188"/>
        <v>0</v>
      </c>
      <c r="N74" s="73"/>
      <c r="O74" s="73">
        <f t="shared" si="189"/>
        <v>0</v>
      </c>
      <c r="P74" s="73">
        <v>387</v>
      </c>
      <c r="Q74" s="72">
        <f t="shared" si="190"/>
        <v>12141304.560000001</v>
      </c>
      <c r="R74" s="73"/>
      <c r="S74" s="72">
        <f t="shared" si="191"/>
        <v>0</v>
      </c>
      <c r="T74" s="73"/>
      <c r="U74" s="72">
        <f t="shared" si="192"/>
        <v>0</v>
      </c>
      <c r="V74" s="73"/>
      <c r="W74" s="72">
        <f t="shared" si="193"/>
        <v>0</v>
      </c>
      <c r="X74" s="73"/>
      <c r="Y74" s="72">
        <f t="shared" si="194"/>
        <v>0</v>
      </c>
      <c r="Z74" s="73"/>
      <c r="AA74" s="72">
        <f t="shared" si="195"/>
        <v>0</v>
      </c>
      <c r="AB74" s="73"/>
      <c r="AC74" s="72">
        <f t="shared" si="196"/>
        <v>0</v>
      </c>
      <c r="AD74" s="73"/>
      <c r="AE74" s="72">
        <f t="shared" si="197"/>
        <v>0</v>
      </c>
      <c r="AF74" s="75"/>
      <c r="AG74" s="72">
        <f t="shared" si="198"/>
        <v>0</v>
      </c>
      <c r="AH74" s="73"/>
      <c r="AI74" s="72">
        <f t="shared" si="199"/>
        <v>0</v>
      </c>
      <c r="AJ74" s="73"/>
      <c r="AK74" s="73">
        <f t="shared" si="200"/>
        <v>0</v>
      </c>
      <c r="AL74" s="73">
        <v>160</v>
      </c>
      <c r="AM74" s="72">
        <f t="shared" si="201"/>
        <v>6023592.96</v>
      </c>
      <c r="AN74" s="93">
        <v>0</v>
      </c>
      <c r="AO74" s="72">
        <f t="shared" si="202"/>
        <v>0</v>
      </c>
      <c r="AP74" s="73"/>
      <c r="AQ74" s="72">
        <f t="shared" si="203"/>
        <v>0</v>
      </c>
      <c r="AR74" s="101"/>
      <c r="AS74" s="72">
        <f t="shared" si="204"/>
        <v>0</v>
      </c>
      <c r="AT74" s="73"/>
      <c r="AU74" s="73">
        <f t="shared" si="205"/>
        <v>0</v>
      </c>
      <c r="AV74" s="73"/>
      <c r="AW74" s="72">
        <f t="shared" si="206"/>
        <v>0</v>
      </c>
      <c r="AX74" s="73"/>
      <c r="AY74" s="72">
        <f t="shared" si="207"/>
        <v>0</v>
      </c>
      <c r="AZ74" s="73"/>
      <c r="BA74" s="72">
        <f t="shared" si="208"/>
        <v>0</v>
      </c>
      <c r="BB74" s="73"/>
      <c r="BC74" s="72">
        <f t="shared" si="209"/>
        <v>0</v>
      </c>
      <c r="BD74" s="73"/>
      <c r="BE74" s="72">
        <f t="shared" si="210"/>
        <v>0</v>
      </c>
      <c r="BF74" s="73"/>
      <c r="BG74" s="72">
        <f t="shared" si="211"/>
        <v>0</v>
      </c>
      <c r="BH74" s="73"/>
      <c r="BI74" s="72">
        <f t="shared" si="212"/>
        <v>0</v>
      </c>
      <c r="BJ74" s="73"/>
      <c r="BK74" s="72">
        <f t="shared" si="213"/>
        <v>0</v>
      </c>
      <c r="BL74" s="73">
        <v>2</v>
      </c>
      <c r="BM74" s="72">
        <f t="shared" si="214"/>
        <v>68449.919999999998</v>
      </c>
      <c r="BN74" s="73"/>
      <c r="BO74" s="72">
        <f t="shared" si="215"/>
        <v>0</v>
      </c>
      <c r="BP74" s="73">
        <v>20</v>
      </c>
      <c r="BQ74" s="72">
        <f t="shared" si="216"/>
        <v>876158.97599999991</v>
      </c>
      <c r="BR74" s="73">
        <v>3</v>
      </c>
      <c r="BS74" s="79">
        <f t="shared" si="217"/>
        <v>112942.368</v>
      </c>
      <c r="BT74" s="94"/>
      <c r="BU74" s="72">
        <f t="shared" si="218"/>
        <v>0</v>
      </c>
      <c r="BV74" s="73"/>
      <c r="BW74" s="72">
        <f t="shared" si="219"/>
        <v>0</v>
      </c>
      <c r="BX74" s="73"/>
      <c r="BY74" s="72">
        <f t="shared" si="220"/>
        <v>0</v>
      </c>
      <c r="BZ74" s="73">
        <v>1</v>
      </c>
      <c r="CA74" s="72">
        <f t="shared" si="221"/>
        <v>34224.959999999999</v>
      </c>
      <c r="CB74" s="95"/>
      <c r="CC74" s="73">
        <f t="shared" si="222"/>
        <v>0</v>
      </c>
      <c r="CD74" s="73"/>
      <c r="CE74" s="72">
        <f t="shared" si="223"/>
        <v>0</v>
      </c>
      <c r="CF74" s="73"/>
      <c r="CG74" s="72">
        <f t="shared" si="224"/>
        <v>0</v>
      </c>
      <c r="CH74" s="73"/>
      <c r="CI74" s="72">
        <f t="shared" si="225"/>
        <v>0</v>
      </c>
      <c r="CJ74" s="73">
        <v>5</v>
      </c>
      <c r="CK74" s="72">
        <f t="shared" si="226"/>
        <v>171124.8</v>
      </c>
      <c r="CL74" s="73">
        <v>3</v>
      </c>
      <c r="CM74" s="72">
        <f t="shared" si="227"/>
        <v>85562.4</v>
      </c>
      <c r="CN74" s="73"/>
      <c r="CO74" s="72">
        <f t="shared" si="228"/>
        <v>0</v>
      </c>
      <c r="CP74" s="73">
        <v>12</v>
      </c>
      <c r="CQ74" s="72">
        <f t="shared" si="229"/>
        <v>455876.46720000001</v>
      </c>
      <c r="CR74" s="73">
        <v>1</v>
      </c>
      <c r="CS74" s="72">
        <f t="shared" si="230"/>
        <v>41069.951999999997</v>
      </c>
      <c r="CT74" s="73"/>
      <c r="CU74" s="72">
        <f t="shared" si="231"/>
        <v>0</v>
      </c>
      <c r="CV74" s="93">
        <v>0</v>
      </c>
      <c r="CW74" s="72">
        <f t="shared" si="232"/>
        <v>0</v>
      </c>
      <c r="CX74" s="73"/>
      <c r="CY74" s="79">
        <f t="shared" si="233"/>
        <v>0</v>
      </c>
      <c r="CZ74" s="73"/>
      <c r="DA74" s="72">
        <f t="shared" si="234"/>
        <v>0</v>
      </c>
      <c r="DB74" s="95"/>
      <c r="DC74" s="72">
        <f t="shared" si="235"/>
        <v>0</v>
      </c>
      <c r="DD74" s="73">
        <v>2</v>
      </c>
      <c r="DE74" s="72">
        <f t="shared" si="236"/>
        <v>82139.903999999995</v>
      </c>
      <c r="DF74" s="73"/>
      <c r="DG74" s="72">
        <f t="shared" si="237"/>
        <v>0</v>
      </c>
      <c r="DH74" s="73"/>
      <c r="DI74" s="72">
        <f t="shared" si="238"/>
        <v>0</v>
      </c>
      <c r="DJ74" s="85">
        <f t="shared" si="239"/>
        <v>596</v>
      </c>
      <c r="DK74" s="84">
        <f t="shared" si="239"/>
        <v>20092447.267200001</v>
      </c>
    </row>
    <row r="75" spans="1:115" ht="36" customHeight="1" x14ac:dyDescent="0.25">
      <c r="A75" s="89"/>
      <c r="B75" s="90">
        <v>54</v>
      </c>
      <c r="C75" s="283" t="s">
        <v>592</v>
      </c>
      <c r="D75" s="65" t="s">
        <v>198</v>
      </c>
      <c r="E75" s="54">
        <v>23150</v>
      </c>
      <c r="F75" s="91">
        <v>1.05</v>
      </c>
      <c r="G75" s="67">
        <v>1</v>
      </c>
      <c r="H75" s="69">
        <v>1.4</v>
      </c>
      <c r="I75" s="69">
        <v>1.68</v>
      </c>
      <c r="J75" s="69">
        <v>2.23</v>
      </c>
      <c r="K75" s="70">
        <v>2.57</v>
      </c>
      <c r="L75" s="73"/>
      <c r="M75" s="72">
        <f t="shared" si="188"/>
        <v>0</v>
      </c>
      <c r="N75" s="73"/>
      <c r="O75" s="73">
        <f t="shared" si="189"/>
        <v>0</v>
      </c>
      <c r="P75" s="73">
        <v>10</v>
      </c>
      <c r="Q75" s="72">
        <f t="shared" si="190"/>
        <v>374335.50000000006</v>
      </c>
      <c r="R75" s="73"/>
      <c r="S75" s="72">
        <f t="shared" si="191"/>
        <v>0</v>
      </c>
      <c r="T75" s="73"/>
      <c r="U75" s="72">
        <f t="shared" si="192"/>
        <v>0</v>
      </c>
      <c r="V75" s="73"/>
      <c r="W75" s="72">
        <f t="shared" si="193"/>
        <v>0</v>
      </c>
      <c r="X75" s="73"/>
      <c r="Y75" s="72">
        <f t="shared" si="194"/>
        <v>0</v>
      </c>
      <c r="Z75" s="73"/>
      <c r="AA75" s="72">
        <f t="shared" si="195"/>
        <v>0</v>
      </c>
      <c r="AB75" s="73"/>
      <c r="AC75" s="72">
        <f t="shared" si="196"/>
        <v>0</v>
      </c>
      <c r="AD75" s="73"/>
      <c r="AE75" s="72">
        <f t="shared" si="197"/>
        <v>0</v>
      </c>
      <c r="AF75" s="75"/>
      <c r="AG75" s="72">
        <f t="shared" si="198"/>
        <v>0</v>
      </c>
      <c r="AH75" s="73"/>
      <c r="AI75" s="72">
        <f t="shared" si="199"/>
        <v>0</v>
      </c>
      <c r="AJ75" s="73"/>
      <c r="AK75" s="73">
        <f t="shared" si="200"/>
        <v>0</v>
      </c>
      <c r="AL75" s="73">
        <v>2</v>
      </c>
      <c r="AM75" s="72">
        <f t="shared" si="201"/>
        <v>89840.52</v>
      </c>
      <c r="AN75" s="93">
        <v>0</v>
      </c>
      <c r="AO75" s="72">
        <f t="shared" si="202"/>
        <v>0</v>
      </c>
      <c r="AP75" s="73"/>
      <c r="AQ75" s="72">
        <f t="shared" si="203"/>
        <v>0</v>
      </c>
      <c r="AR75" s="73"/>
      <c r="AS75" s="72">
        <f t="shared" si="204"/>
        <v>0</v>
      </c>
      <c r="AT75" s="73"/>
      <c r="AU75" s="73">
        <f t="shared" si="205"/>
        <v>0</v>
      </c>
      <c r="AV75" s="73"/>
      <c r="AW75" s="72">
        <f t="shared" si="206"/>
        <v>0</v>
      </c>
      <c r="AX75" s="73"/>
      <c r="AY75" s="72">
        <f t="shared" si="207"/>
        <v>0</v>
      </c>
      <c r="AZ75" s="73"/>
      <c r="BA75" s="72">
        <f t="shared" si="208"/>
        <v>0</v>
      </c>
      <c r="BB75" s="73"/>
      <c r="BC75" s="72">
        <f t="shared" si="209"/>
        <v>0</v>
      </c>
      <c r="BD75" s="73"/>
      <c r="BE75" s="72">
        <f t="shared" si="210"/>
        <v>0</v>
      </c>
      <c r="BF75" s="73"/>
      <c r="BG75" s="72">
        <f t="shared" si="211"/>
        <v>0</v>
      </c>
      <c r="BH75" s="73"/>
      <c r="BI75" s="72">
        <f t="shared" si="212"/>
        <v>0</v>
      </c>
      <c r="BJ75" s="73"/>
      <c r="BK75" s="72">
        <f t="shared" si="213"/>
        <v>0</v>
      </c>
      <c r="BL75" s="73"/>
      <c r="BM75" s="72">
        <f t="shared" si="214"/>
        <v>0</v>
      </c>
      <c r="BN75" s="73"/>
      <c r="BO75" s="72">
        <f t="shared" si="215"/>
        <v>0</v>
      </c>
      <c r="BP75" s="73"/>
      <c r="BQ75" s="72">
        <f t="shared" si="216"/>
        <v>0</v>
      </c>
      <c r="BR75" s="73"/>
      <c r="BS75" s="79">
        <f t="shared" si="217"/>
        <v>0</v>
      </c>
      <c r="BT75" s="94"/>
      <c r="BU75" s="72">
        <f t="shared" si="218"/>
        <v>0</v>
      </c>
      <c r="BV75" s="73"/>
      <c r="BW75" s="72">
        <f t="shared" si="219"/>
        <v>0</v>
      </c>
      <c r="BX75" s="73"/>
      <c r="BY75" s="72">
        <f t="shared" si="220"/>
        <v>0</v>
      </c>
      <c r="BZ75" s="73"/>
      <c r="CA75" s="72">
        <f t="shared" si="221"/>
        <v>0</v>
      </c>
      <c r="CB75" s="95"/>
      <c r="CC75" s="73">
        <f t="shared" si="222"/>
        <v>0</v>
      </c>
      <c r="CD75" s="73"/>
      <c r="CE75" s="72">
        <f t="shared" si="223"/>
        <v>0</v>
      </c>
      <c r="CF75" s="73"/>
      <c r="CG75" s="72">
        <f t="shared" si="224"/>
        <v>0</v>
      </c>
      <c r="CH75" s="73"/>
      <c r="CI75" s="72">
        <f t="shared" si="225"/>
        <v>0</v>
      </c>
      <c r="CJ75" s="73"/>
      <c r="CK75" s="72">
        <f t="shared" si="226"/>
        <v>0</v>
      </c>
      <c r="CL75" s="73"/>
      <c r="CM75" s="72">
        <f t="shared" si="227"/>
        <v>0</v>
      </c>
      <c r="CN75" s="73"/>
      <c r="CO75" s="72">
        <f t="shared" si="228"/>
        <v>0</v>
      </c>
      <c r="CP75" s="73"/>
      <c r="CQ75" s="72">
        <f t="shared" si="229"/>
        <v>0</v>
      </c>
      <c r="CR75" s="73"/>
      <c r="CS75" s="72">
        <f t="shared" si="230"/>
        <v>0</v>
      </c>
      <c r="CT75" s="73"/>
      <c r="CU75" s="72">
        <f t="shared" si="231"/>
        <v>0</v>
      </c>
      <c r="CV75" s="93">
        <v>0</v>
      </c>
      <c r="CW75" s="72">
        <f t="shared" si="232"/>
        <v>0</v>
      </c>
      <c r="CX75" s="73"/>
      <c r="CY75" s="79">
        <f t="shared" si="233"/>
        <v>0</v>
      </c>
      <c r="CZ75" s="73"/>
      <c r="DA75" s="72">
        <f t="shared" si="234"/>
        <v>0</v>
      </c>
      <c r="DB75" s="95"/>
      <c r="DC75" s="72">
        <f t="shared" si="235"/>
        <v>0</v>
      </c>
      <c r="DD75" s="73"/>
      <c r="DE75" s="72">
        <f t="shared" si="236"/>
        <v>0</v>
      </c>
      <c r="DF75" s="73"/>
      <c r="DG75" s="72">
        <f t="shared" si="237"/>
        <v>0</v>
      </c>
      <c r="DH75" s="73"/>
      <c r="DI75" s="72">
        <f t="shared" si="238"/>
        <v>0</v>
      </c>
      <c r="DJ75" s="85">
        <f t="shared" si="239"/>
        <v>12</v>
      </c>
      <c r="DK75" s="84">
        <f t="shared" si="239"/>
        <v>464176.02000000008</v>
      </c>
    </row>
    <row r="76" spans="1:115" ht="22.5" customHeight="1" x14ac:dyDescent="0.25">
      <c r="A76" s="89"/>
      <c r="B76" s="90">
        <v>55</v>
      </c>
      <c r="C76" s="283" t="s">
        <v>593</v>
      </c>
      <c r="D76" s="65" t="s">
        <v>199</v>
      </c>
      <c r="E76" s="54">
        <v>23150</v>
      </c>
      <c r="F76" s="91">
        <v>1.25</v>
      </c>
      <c r="G76" s="67">
        <v>1</v>
      </c>
      <c r="H76" s="69">
        <v>1.4</v>
      </c>
      <c r="I76" s="69">
        <v>1.68</v>
      </c>
      <c r="J76" s="69">
        <v>2.23</v>
      </c>
      <c r="K76" s="70">
        <v>2.57</v>
      </c>
      <c r="L76" s="73"/>
      <c r="M76" s="72">
        <f t="shared" si="188"/>
        <v>0</v>
      </c>
      <c r="N76" s="73"/>
      <c r="O76" s="73">
        <f t="shared" si="189"/>
        <v>0</v>
      </c>
      <c r="P76" s="73">
        <v>3</v>
      </c>
      <c r="Q76" s="72">
        <f t="shared" si="190"/>
        <v>133691.25</v>
      </c>
      <c r="R76" s="73"/>
      <c r="S76" s="72">
        <f t="shared" si="191"/>
        <v>0</v>
      </c>
      <c r="T76" s="73"/>
      <c r="U76" s="72">
        <f t="shared" si="192"/>
        <v>0</v>
      </c>
      <c r="V76" s="73"/>
      <c r="W76" s="72">
        <f t="shared" si="193"/>
        <v>0</v>
      </c>
      <c r="X76" s="73"/>
      <c r="Y76" s="72">
        <f t="shared" si="194"/>
        <v>0</v>
      </c>
      <c r="Z76" s="73"/>
      <c r="AA76" s="72">
        <f t="shared" si="195"/>
        <v>0</v>
      </c>
      <c r="AB76" s="73"/>
      <c r="AC76" s="72">
        <f t="shared" si="196"/>
        <v>0</v>
      </c>
      <c r="AD76" s="73"/>
      <c r="AE76" s="72">
        <f t="shared" si="197"/>
        <v>0</v>
      </c>
      <c r="AF76" s="75"/>
      <c r="AG76" s="72">
        <f t="shared" si="198"/>
        <v>0</v>
      </c>
      <c r="AH76" s="73"/>
      <c r="AI76" s="72">
        <f t="shared" si="199"/>
        <v>0</v>
      </c>
      <c r="AJ76" s="73"/>
      <c r="AK76" s="73">
        <f t="shared" si="200"/>
        <v>0</v>
      </c>
      <c r="AL76" s="73">
        <v>0</v>
      </c>
      <c r="AM76" s="72">
        <f t="shared" si="201"/>
        <v>0</v>
      </c>
      <c r="AN76" s="93">
        <v>0</v>
      </c>
      <c r="AO76" s="72">
        <f t="shared" si="202"/>
        <v>0</v>
      </c>
      <c r="AP76" s="73"/>
      <c r="AQ76" s="72">
        <f t="shared" si="203"/>
        <v>0</v>
      </c>
      <c r="AR76" s="73"/>
      <c r="AS76" s="72">
        <f t="shared" si="204"/>
        <v>0</v>
      </c>
      <c r="AT76" s="73"/>
      <c r="AU76" s="73">
        <f t="shared" si="205"/>
        <v>0</v>
      </c>
      <c r="AV76" s="73"/>
      <c r="AW76" s="72">
        <f t="shared" si="206"/>
        <v>0</v>
      </c>
      <c r="AX76" s="73"/>
      <c r="AY76" s="72">
        <f t="shared" si="207"/>
        <v>0</v>
      </c>
      <c r="AZ76" s="73"/>
      <c r="BA76" s="72">
        <f t="shared" si="208"/>
        <v>0</v>
      </c>
      <c r="BB76" s="73"/>
      <c r="BC76" s="72">
        <f t="shared" si="209"/>
        <v>0</v>
      </c>
      <c r="BD76" s="73"/>
      <c r="BE76" s="72">
        <f t="shared" si="210"/>
        <v>0</v>
      </c>
      <c r="BF76" s="73"/>
      <c r="BG76" s="72">
        <f t="shared" si="211"/>
        <v>0</v>
      </c>
      <c r="BH76" s="73"/>
      <c r="BI76" s="72">
        <f t="shared" si="212"/>
        <v>0</v>
      </c>
      <c r="BJ76" s="73"/>
      <c r="BK76" s="72">
        <f t="shared" si="213"/>
        <v>0</v>
      </c>
      <c r="BL76" s="73"/>
      <c r="BM76" s="72">
        <f t="shared" si="214"/>
        <v>0</v>
      </c>
      <c r="BN76" s="73"/>
      <c r="BO76" s="72">
        <f t="shared" si="215"/>
        <v>0</v>
      </c>
      <c r="BP76" s="73"/>
      <c r="BQ76" s="72">
        <f t="shared" si="216"/>
        <v>0</v>
      </c>
      <c r="BR76" s="73"/>
      <c r="BS76" s="79">
        <f t="shared" si="217"/>
        <v>0</v>
      </c>
      <c r="BT76" s="94"/>
      <c r="BU76" s="72">
        <f t="shared" si="218"/>
        <v>0</v>
      </c>
      <c r="BV76" s="73"/>
      <c r="BW76" s="72">
        <f t="shared" si="219"/>
        <v>0</v>
      </c>
      <c r="BX76" s="73"/>
      <c r="BY76" s="72">
        <f t="shared" si="220"/>
        <v>0</v>
      </c>
      <c r="BZ76" s="73"/>
      <c r="CA76" s="72">
        <f t="shared" si="221"/>
        <v>0</v>
      </c>
      <c r="CB76" s="95"/>
      <c r="CC76" s="73">
        <f t="shared" si="222"/>
        <v>0</v>
      </c>
      <c r="CD76" s="73"/>
      <c r="CE76" s="72">
        <f t="shared" si="223"/>
        <v>0</v>
      </c>
      <c r="CF76" s="73"/>
      <c r="CG76" s="72">
        <f t="shared" si="224"/>
        <v>0</v>
      </c>
      <c r="CH76" s="73"/>
      <c r="CI76" s="72">
        <f t="shared" si="225"/>
        <v>0</v>
      </c>
      <c r="CJ76" s="73"/>
      <c r="CK76" s="72">
        <f t="shared" si="226"/>
        <v>0</v>
      </c>
      <c r="CL76" s="73"/>
      <c r="CM76" s="72">
        <f t="shared" si="227"/>
        <v>0</v>
      </c>
      <c r="CN76" s="73"/>
      <c r="CO76" s="72">
        <f t="shared" si="228"/>
        <v>0</v>
      </c>
      <c r="CP76" s="73"/>
      <c r="CQ76" s="72">
        <f t="shared" si="229"/>
        <v>0</v>
      </c>
      <c r="CR76" s="73"/>
      <c r="CS76" s="72">
        <f t="shared" si="230"/>
        <v>0</v>
      </c>
      <c r="CT76" s="73"/>
      <c r="CU76" s="72">
        <f t="shared" si="231"/>
        <v>0</v>
      </c>
      <c r="CV76" s="93">
        <v>0</v>
      </c>
      <c r="CW76" s="72">
        <f t="shared" si="232"/>
        <v>0</v>
      </c>
      <c r="CX76" s="73"/>
      <c r="CY76" s="79">
        <f t="shared" si="233"/>
        <v>0</v>
      </c>
      <c r="CZ76" s="73"/>
      <c r="DA76" s="72">
        <f t="shared" si="234"/>
        <v>0</v>
      </c>
      <c r="DB76" s="95"/>
      <c r="DC76" s="72">
        <f t="shared" si="235"/>
        <v>0</v>
      </c>
      <c r="DD76" s="73"/>
      <c r="DE76" s="72">
        <f t="shared" si="236"/>
        <v>0</v>
      </c>
      <c r="DF76" s="73"/>
      <c r="DG76" s="72">
        <f t="shared" si="237"/>
        <v>0</v>
      </c>
      <c r="DH76" s="73"/>
      <c r="DI76" s="72">
        <f t="shared" si="238"/>
        <v>0</v>
      </c>
      <c r="DJ76" s="85">
        <f t="shared" si="239"/>
        <v>3</v>
      </c>
      <c r="DK76" s="84">
        <f t="shared" si="239"/>
        <v>133691.25</v>
      </c>
    </row>
    <row r="77" spans="1:115" s="194" customFormat="1" ht="15.75" customHeight="1" x14ac:dyDescent="0.25">
      <c r="A77" s="89">
        <v>11</v>
      </c>
      <c r="B77" s="98"/>
      <c r="C77" s="98"/>
      <c r="D77" s="53" t="s">
        <v>200</v>
      </c>
      <c r="E77" s="54">
        <v>23150</v>
      </c>
      <c r="F77" s="99">
        <v>1.48</v>
      </c>
      <c r="G77" s="86">
        <v>1</v>
      </c>
      <c r="H77" s="87">
        <v>1.4</v>
      </c>
      <c r="I77" s="87">
        <v>1.68</v>
      </c>
      <c r="J77" s="87">
        <v>2.23</v>
      </c>
      <c r="K77" s="88">
        <v>2.57</v>
      </c>
      <c r="L77" s="59">
        <f>SUM(L78:L81)</f>
        <v>0</v>
      </c>
      <c r="M77" s="59">
        <f t="shared" ref="M77:BX77" si="240">SUM(M78:M81)</f>
        <v>0</v>
      </c>
      <c r="N77" s="59">
        <f t="shared" si="240"/>
        <v>0</v>
      </c>
      <c r="O77" s="59">
        <f t="shared" si="240"/>
        <v>0</v>
      </c>
      <c r="P77" s="59">
        <f t="shared" si="240"/>
        <v>443</v>
      </c>
      <c r="Q77" s="59">
        <f t="shared" si="240"/>
        <v>24946074.23</v>
      </c>
      <c r="R77" s="59">
        <f t="shared" si="240"/>
        <v>0</v>
      </c>
      <c r="S77" s="59">
        <f t="shared" si="240"/>
        <v>0</v>
      </c>
      <c r="T77" s="59">
        <f t="shared" si="240"/>
        <v>0</v>
      </c>
      <c r="U77" s="59">
        <f t="shared" si="240"/>
        <v>0</v>
      </c>
      <c r="V77" s="59">
        <f t="shared" si="240"/>
        <v>0</v>
      </c>
      <c r="W77" s="59">
        <f t="shared" si="240"/>
        <v>0</v>
      </c>
      <c r="X77" s="59">
        <f t="shared" si="240"/>
        <v>0</v>
      </c>
      <c r="Y77" s="59">
        <f t="shared" si="240"/>
        <v>0</v>
      </c>
      <c r="Z77" s="59">
        <f t="shared" si="240"/>
        <v>0</v>
      </c>
      <c r="AA77" s="59">
        <f t="shared" si="240"/>
        <v>0</v>
      </c>
      <c r="AB77" s="59">
        <f t="shared" si="240"/>
        <v>0</v>
      </c>
      <c r="AC77" s="59">
        <f t="shared" si="240"/>
        <v>0</v>
      </c>
      <c r="AD77" s="59">
        <f t="shared" si="240"/>
        <v>0</v>
      </c>
      <c r="AE77" s="59">
        <f t="shared" si="240"/>
        <v>0</v>
      </c>
      <c r="AF77" s="59">
        <f t="shared" si="240"/>
        <v>0</v>
      </c>
      <c r="AG77" s="59">
        <f t="shared" si="240"/>
        <v>0</v>
      </c>
      <c r="AH77" s="59">
        <f t="shared" si="240"/>
        <v>0</v>
      </c>
      <c r="AI77" s="59">
        <f t="shared" si="240"/>
        <v>0</v>
      </c>
      <c r="AJ77" s="59">
        <f t="shared" si="240"/>
        <v>0</v>
      </c>
      <c r="AK77" s="59">
        <f t="shared" si="240"/>
        <v>0</v>
      </c>
      <c r="AL77" s="59">
        <f t="shared" si="240"/>
        <v>0</v>
      </c>
      <c r="AM77" s="59">
        <f t="shared" si="240"/>
        <v>0</v>
      </c>
      <c r="AN77" s="59">
        <f t="shared" si="240"/>
        <v>0</v>
      </c>
      <c r="AO77" s="59">
        <f t="shared" si="240"/>
        <v>0</v>
      </c>
      <c r="AP77" s="59">
        <f t="shared" si="240"/>
        <v>0</v>
      </c>
      <c r="AQ77" s="59">
        <f t="shared" si="240"/>
        <v>0</v>
      </c>
      <c r="AR77" s="59">
        <f t="shared" si="240"/>
        <v>10</v>
      </c>
      <c r="AS77" s="59">
        <f t="shared" si="240"/>
        <v>447258</v>
      </c>
      <c r="AT77" s="59">
        <f t="shared" si="240"/>
        <v>0</v>
      </c>
      <c r="AU77" s="59">
        <f t="shared" si="240"/>
        <v>0</v>
      </c>
      <c r="AV77" s="59">
        <f>SUM(AV78:AV81)</f>
        <v>0</v>
      </c>
      <c r="AW77" s="59">
        <f>SUM(AW78:AW81)</f>
        <v>0</v>
      </c>
      <c r="AX77" s="59">
        <f t="shared" ref="AX77" si="241">SUM(AX78:AX81)</f>
        <v>0</v>
      </c>
      <c r="AY77" s="59">
        <f t="shared" si="240"/>
        <v>0</v>
      </c>
      <c r="AZ77" s="59">
        <f t="shared" si="240"/>
        <v>0</v>
      </c>
      <c r="BA77" s="59">
        <f t="shared" si="240"/>
        <v>0</v>
      </c>
      <c r="BB77" s="59">
        <f t="shared" si="240"/>
        <v>0</v>
      </c>
      <c r="BC77" s="59">
        <f t="shared" si="240"/>
        <v>0</v>
      </c>
      <c r="BD77" s="59">
        <f t="shared" si="240"/>
        <v>0</v>
      </c>
      <c r="BE77" s="59">
        <f t="shared" si="240"/>
        <v>0</v>
      </c>
      <c r="BF77" s="59">
        <f t="shared" si="240"/>
        <v>0</v>
      </c>
      <c r="BG77" s="59">
        <f t="shared" si="240"/>
        <v>0</v>
      </c>
      <c r="BH77" s="59">
        <f t="shared" si="240"/>
        <v>36</v>
      </c>
      <c r="BI77" s="59">
        <f t="shared" si="240"/>
        <v>2589623.8199999998</v>
      </c>
      <c r="BJ77" s="59">
        <f t="shared" si="240"/>
        <v>0</v>
      </c>
      <c r="BK77" s="59">
        <f t="shared" si="240"/>
        <v>0</v>
      </c>
      <c r="BL77" s="59">
        <f t="shared" si="240"/>
        <v>5</v>
      </c>
      <c r="BM77" s="59">
        <f t="shared" si="240"/>
        <v>293634.59999999998</v>
      </c>
      <c r="BN77" s="59">
        <f t="shared" si="240"/>
        <v>2</v>
      </c>
      <c r="BO77" s="59">
        <f t="shared" si="240"/>
        <v>197415.79199999999</v>
      </c>
      <c r="BP77" s="59">
        <f t="shared" si="240"/>
        <v>0</v>
      </c>
      <c r="BQ77" s="59">
        <f t="shared" si="240"/>
        <v>0</v>
      </c>
      <c r="BR77" s="59">
        <f t="shared" si="240"/>
        <v>12</v>
      </c>
      <c r="BS77" s="61">
        <f t="shared" si="240"/>
        <v>775195.34399999992</v>
      </c>
      <c r="BT77" s="62">
        <f t="shared" si="240"/>
        <v>0</v>
      </c>
      <c r="BU77" s="59">
        <f t="shared" si="240"/>
        <v>0</v>
      </c>
      <c r="BV77" s="59">
        <f t="shared" si="240"/>
        <v>300</v>
      </c>
      <c r="BW77" s="59">
        <f t="shared" si="240"/>
        <v>14893691.400000002</v>
      </c>
      <c r="BX77" s="59">
        <f t="shared" si="240"/>
        <v>0</v>
      </c>
      <c r="BY77" s="59">
        <f t="shared" ref="BY77:DK77" si="242">SUM(BY78:BY81)</f>
        <v>0</v>
      </c>
      <c r="BZ77" s="59">
        <f>SUM(BZ78:BZ81)</f>
        <v>4</v>
      </c>
      <c r="CA77" s="59">
        <f>SUM(CA78:CA81)</f>
        <v>224795.75999999998</v>
      </c>
      <c r="CB77" s="63">
        <f t="shared" si="242"/>
        <v>0</v>
      </c>
      <c r="CC77" s="59">
        <f t="shared" si="242"/>
        <v>0</v>
      </c>
      <c r="CD77" s="59">
        <f t="shared" si="242"/>
        <v>0</v>
      </c>
      <c r="CE77" s="59">
        <f t="shared" si="242"/>
        <v>0</v>
      </c>
      <c r="CF77" s="59">
        <f t="shared" si="242"/>
        <v>0</v>
      </c>
      <c r="CG77" s="59">
        <f t="shared" si="242"/>
        <v>0</v>
      </c>
      <c r="CH77" s="59">
        <f t="shared" si="242"/>
        <v>0</v>
      </c>
      <c r="CI77" s="59">
        <f t="shared" si="242"/>
        <v>0</v>
      </c>
      <c r="CJ77" s="59">
        <f t="shared" si="242"/>
        <v>6</v>
      </c>
      <c r="CK77" s="59">
        <f t="shared" si="242"/>
        <v>332137.67999999993</v>
      </c>
      <c r="CL77" s="59">
        <f t="shared" si="242"/>
        <v>0</v>
      </c>
      <c r="CM77" s="59">
        <f t="shared" si="242"/>
        <v>0</v>
      </c>
      <c r="CN77" s="59">
        <f t="shared" si="242"/>
        <v>2</v>
      </c>
      <c r="CO77" s="59">
        <f t="shared" si="242"/>
        <v>103968.039</v>
      </c>
      <c r="CP77" s="59">
        <f t="shared" si="242"/>
        <v>3</v>
      </c>
      <c r="CQ77" s="59">
        <f t="shared" si="242"/>
        <v>178724.29679999998</v>
      </c>
      <c r="CR77" s="59">
        <f t="shared" si="242"/>
        <v>0</v>
      </c>
      <c r="CS77" s="59">
        <f t="shared" si="242"/>
        <v>0</v>
      </c>
      <c r="CT77" s="59">
        <f t="shared" si="242"/>
        <v>0</v>
      </c>
      <c r="CU77" s="59">
        <f t="shared" si="242"/>
        <v>0</v>
      </c>
      <c r="CV77" s="59">
        <f t="shared" si="242"/>
        <v>0</v>
      </c>
      <c r="CW77" s="59">
        <f t="shared" si="242"/>
        <v>0</v>
      </c>
      <c r="CX77" s="59">
        <f t="shared" si="242"/>
        <v>0</v>
      </c>
      <c r="CY77" s="59">
        <f t="shared" si="242"/>
        <v>0</v>
      </c>
      <c r="CZ77" s="59">
        <f t="shared" si="242"/>
        <v>0</v>
      </c>
      <c r="DA77" s="59">
        <f t="shared" si="242"/>
        <v>0</v>
      </c>
      <c r="DB77" s="59">
        <f t="shared" si="242"/>
        <v>0</v>
      </c>
      <c r="DC77" s="59">
        <f t="shared" si="242"/>
        <v>0</v>
      </c>
      <c r="DD77" s="59">
        <f t="shared" si="242"/>
        <v>5</v>
      </c>
      <c r="DE77" s="59">
        <f t="shared" si="242"/>
        <v>352361.51999999996</v>
      </c>
      <c r="DF77" s="59">
        <f t="shared" si="242"/>
        <v>0</v>
      </c>
      <c r="DG77" s="59">
        <f t="shared" si="242"/>
        <v>0</v>
      </c>
      <c r="DH77" s="59">
        <f t="shared" si="242"/>
        <v>0</v>
      </c>
      <c r="DI77" s="59">
        <f t="shared" si="242"/>
        <v>0</v>
      </c>
      <c r="DJ77" s="59">
        <f t="shared" si="242"/>
        <v>828</v>
      </c>
      <c r="DK77" s="59">
        <f t="shared" si="242"/>
        <v>45334880.481799997</v>
      </c>
    </row>
    <row r="78" spans="1:115" ht="15.75" customHeight="1" x14ac:dyDescent="0.25">
      <c r="A78" s="89"/>
      <c r="B78" s="90">
        <v>56</v>
      </c>
      <c r="C78" s="283" t="s">
        <v>594</v>
      </c>
      <c r="D78" s="65" t="s">
        <v>201</v>
      </c>
      <c r="E78" s="54">
        <v>23150</v>
      </c>
      <c r="F78" s="91">
        <v>1.51</v>
      </c>
      <c r="G78" s="67">
        <v>1</v>
      </c>
      <c r="H78" s="69">
        <v>1.4</v>
      </c>
      <c r="I78" s="69">
        <v>1.68</v>
      </c>
      <c r="J78" s="69">
        <v>2.23</v>
      </c>
      <c r="K78" s="70">
        <v>2.57</v>
      </c>
      <c r="L78" s="73"/>
      <c r="M78" s="72">
        <f>(L78*$E78*$F78*$G78*$H78*$M$10)</f>
        <v>0</v>
      </c>
      <c r="N78" s="73"/>
      <c r="O78" s="73">
        <f>(N78*$E78*$F78*$G78*$H78*$O$10)</f>
        <v>0</v>
      </c>
      <c r="P78" s="73">
        <v>283</v>
      </c>
      <c r="Q78" s="72">
        <f>(P78*$E78*$F78*$G78*$H78*$Q$10)</f>
        <v>15234741.83</v>
      </c>
      <c r="R78" s="73"/>
      <c r="S78" s="72">
        <f>(R78*$E78*$F78*$G78*$H78*$S$10)</f>
        <v>0</v>
      </c>
      <c r="T78" s="73">
        <v>0</v>
      </c>
      <c r="U78" s="72">
        <f>(T78*$E78*$F78*$G78*$H78*$U$10)</f>
        <v>0</v>
      </c>
      <c r="V78" s="73">
        <v>0</v>
      </c>
      <c r="W78" s="72">
        <f>(V78*$E78*$F78*$G78*$H78*$W$10)</f>
        <v>0</v>
      </c>
      <c r="X78" s="73"/>
      <c r="Y78" s="72">
        <f>(X78*$E78*$F78*$G78*$H78*$Y$10)</f>
        <v>0</v>
      </c>
      <c r="Z78" s="73">
        <v>0</v>
      </c>
      <c r="AA78" s="72">
        <f>(Z78*$E78*$F78*$G78*$H78*$AA$10)</f>
        <v>0</v>
      </c>
      <c r="AB78" s="73"/>
      <c r="AC78" s="72">
        <f>(AB78*$E78*$F78*$G78*$H78*$AC$10)</f>
        <v>0</v>
      </c>
      <c r="AD78" s="73">
        <v>0</v>
      </c>
      <c r="AE78" s="72">
        <f>(AD78*$E78*$F78*$G78*$H78*$AE$10)</f>
        <v>0</v>
      </c>
      <c r="AF78" s="75"/>
      <c r="AG78" s="72">
        <f>(AF78*$E78*$F78*$G78*$H78*$AG$10)</f>
        <v>0</v>
      </c>
      <c r="AH78" s="73"/>
      <c r="AI78" s="72">
        <f>(AH78*$E78*$F78*$G78*$H78*$AI$10)</f>
        <v>0</v>
      </c>
      <c r="AJ78" s="73">
        <v>0</v>
      </c>
      <c r="AK78" s="73">
        <f>(AJ78*$E78*$F78*$G78*$H78*$AK$10)</f>
        <v>0</v>
      </c>
      <c r="AL78" s="73"/>
      <c r="AM78" s="72">
        <f>(AL78*$E78*$F78*$G78*$I78*$AM$10)</f>
        <v>0</v>
      </c>
      <c r="AN78" s="93">
        <v>0</v>
      </c>
      <c r="AO78" s="72">
        <f>(AN78*$E78*$F78*$G78*$I78*$AO$10)</f>
        <v>0</v>
      </c>
      <c r="AP78" s="73">
        <v>0</v>
      </c>
      <c r="AQ78" s="72">
        <f>(AP78*$E78*$F78*$G78*$I78*$AQ$10)</f>
        <v>0</v>
      </c>
      <c r="AR78" s="73"/>
      <c r="AS78" s="72">
        <f>(AR78*$E78*$F78*$G78*$H78*$AS$10)</f>
        <v>0</v>
      </c>
      <c r="AT78" s="73"/>
      <c r="AU78" s="73">
        <f>(AT78*$E78*$F78*$G78*$H78*$AU$10)</f>
        <v>0</v>
      </c>
      <c r="AV78" s="73"/>
      <c r="AW78" s="72">
        <f>(AV78*$E78*$F78*$G78*$H78*$AW$10)</f>
        <v>0</v>
      </c>
      <c r="AX78" s="73">
        <v>0</v>
      </c>
      <c r="AY78" s="72">
        <f>(AX78*$E78*$F78*$G78*$H78*$AY$10)</f>
        <v>0</v>
      </c>
      <c r="AZ78" s="73">
        <v>0</v>
      </c>
      <c r="BA78" s="72">
        <f>(AZ78*$E78*$F78*$G78*$H78*$BA$10)</f>
        <v>0</v>
      </c>
      <c r="BB78" s="73">
        <v>0</v>
      </c>
      <c r="BC78" s="72">
        <f>(BB78*$E78*$F78*$G78*$H78*$BC$10)</f>
        <v>0</v>
      </c>
      <c r="BD78" s="73"/>
      <c r="BE78" s="72">
        <f>(BD78*$E78*$F78*$G78*$H78*$BE$10)</f>
        <v>0</v>
      </c>
      <c r="BF78" s="73"/>
      <c r="BG78" s="72">
        <f>(BF78*$E78*$F78*$G78*$I78*$BG$10)</f>
        <v>0</v>
      </c>
      <c r="BH78" s="73">
        <v>30</v>
      </c>
      <c r="BI78" s="72">
        <f>(BH78*$E78*$F78*$G78*$I78*$BI$10)</f>
        <v>2026078.7399999998</v>
      </c>
      <c r="BJ78" s="73">
        <v>0</v>
      </c>
      <c r="BK78" s="72">
        <f>(BJ78*$E78*$F78*$G78*$I78*$BK$10)</f>
        <v>0</v>
      </c>
      <c r="BL78" s="73">
        <v>5</v>
      </c>
      <c r="BM78" s="72">
        <f>(BL78*$E78*$F78*$G78*$I78*$BM$10)</f>
        <v>293634.59999999998</v>
      </c>
      <c r="BN78" s="73"/>
      <c r="BO78" s="72">
        <f>(BN78*$E78*$F78*$G78*$I78*$BO$10)</f>
        <v>0</v>
      </c>
      <c r="BP78" s="73"/>
      <c r="BQ78" s="72">
        <f>(BP78*$E78*$F78*$G78*$I78*$BQ$10)</f>
        <v>0</v>
      </c>
      <c r="BR78" s="73">
        <v>12</v>
      </c>
      <c r="BS78" s="79">
        <f>(BR78*$E78*$F78*$G78*$I78*$BS$10)</f>
        <v>775195.34399999992</v>
      </c>
      <c r="BT78" s="94">
        <v>0</v>
      </c>
      <c r="BU78" s="72">
        <f>(BT78*$E78*$F78*$G78*$H78*$BU$10)</f>
        <v>0</v>
      </c>
      <c r="BV78" s="73">
        <v>0</v>
      </c>
      <c r="BW78" s="72">
        <f>(BV78*$E78*$F78*$G78*$H78*$BW$10)</f>
        <v>0</v>
      </c>
      <c r="BX78" s="73">
        <v>0</v>
      </c>
      <c r="BY78" s="72">
        <f>(BX78*$E78*$F78*$G78*$H78*$BY$10)</f>
        <v>0</v>
      </c>
      <c r="BZ78" s="73">
        <v>2</v>
      </c>
      <c r="CA78" s="72">
        <f>(BZ78*$E78*$F78*$G78*$I78*$CA$10)</f>
        <v>117453.84</v>
      </c>
      <c r="CB78" s="95"/>
      <c r="CC78" s="73">
        <f>(CB78*$E78*$F78*$G78*$H78*$CC$10)</f>
        <v>0</v>
      </c>
      <c r="CD78" s="73">
        <v>0</v>
      </c>
      <c r="CE78" s="72">
        <f>(CD78*$E78*$F78*$G78*$H78*$CE$10)</f>
        <v>0</v>
      </c>
      <c r="CF78" s="73"/>
      <c r="CG78" s="72">
        <f>(CF78*$E78*$F78*$G78*$H78*$CG$10)</f>
        <v>0</v>
      </c>
      <c r="CH78" s="73"/>
      <c r="CI78" s="72">
        <f>(CH78*$E78*$F78*$G78*$H78*$CI$10)</f>
        <v>0</v>
      </c>
      <c r="CJ78" s="73">
        <v>2</v>
      </c>
      <c r="CK78" s="72">
        <f>(CJ78*$E78*$F78*$G78*$H78*$CK$10)</f>
        <v>117453.84</v>
      </c>
      <c r="CL78" s="73"/>
      <c r="CM78" s="72">
        <f>(CL78*$E78*$F78*$G78*$H78*$CM$10)</f>
        <v>0</v>
      </c>
      <c r="CN78" s="73">
        <v>1</v>
      </c>
      <c r="CO78" s="72">
        <f>(CN78*$E78*$F78*$G78*$H78*$CO$10)</f>
        <v>54322.401000000005</v>
      </c>
      <c r="CP78" s="73">
        <v>0</v>
      </c>
      <c r="CQ78" s="72">
        <f>(CP78*$E78*$F78*$G78*$I78*$CQ$10)</f>
        <v>0</v>
      </c>
      <c r="CR78" s="73"/>
      <c r="CS78" s="72">
        <f>(CR78*$E78*$F78*$G78*$I78*$CS$10)</f>
        <v>0</v>
      </c>
      <c r="CT78" s="73">
        <v>0</v>
      </c>
      <c r="CU78" s="72">
        <f>(CT78*$E78*$F78*$G78*$I78*$CU$10)</f>
        <v>0</v>
      </c>
      <c r="CV78" s="93">
        <v>0</v>
      </c>
      <c r="CW78" s="72">
        <f>(CV78*$E78*$F78*$G78*$I78*$CW$10)</f>
        <v>0</v>
      </c>
      <c r="CX78" s="73">
        <v>0</v>
      </c>
      <c r="CY78" s="79">
        <f>(CX78*$E78*$F78*$G78*$I78*$CY$10)</f>
        <v>0</v>
      </c>
      <c r="CZ78" s="73">
        <v>0</v>
      </c>
      <c r="DA78" s="72">
        <f>(CZ78*$E78*$F78*$G78*$I78*$DA$10)</f>
        <v>0</v>
      </c>
      <c r="DB78" s="95"/>
      <c r="DC78" s="72">
        <f>(DB78*$E78*$F78*$G78*$I78*$DC$10)</f>
        <v>0</v>
      </c>
      <c r="DD78" s="73">
        <v>5</v>
      </c>
      <c r="DE78" s="72">
        <f>(DD78*$E78*$F78*$G78*$I78*$DE$10)</f>
        <v>352361.51999999996</v>
      </c>
      <c r="DF78" s="73"/>
      <c r="DG78" s="72">
        <f>(DF78*$E78*$F78*$G78*$J78*$DG$10)</f>
        <v>0</v>
      </c>
      <c r="DH78" s="73"/>
      <c r="DI78" s="72">
        <f>(DH78*$E78*$F78*$G78*$K78*$DI$10)</f>
        <v>0</v>
      </c>
      <c r="DJ78" s="85">
        <f t="shared" ref="DJ78:DK81" si="243">SUM(L78,N78,P78,R78,T78,V78,X78,Z78,AB78,AD78,AF78,AH78,AN78,AR78,AT78,BX78,AJ78,AX78,AZ78,BB78,CN78,BD78,BF78,AL78,BJ78,AP78,CP78,BL78,CR78,BN78,BP78,BR78,BZ78,BT78,BV78,CB78,CD78,CF78,CH78,CJ78,CL78,CT78,CV78,BH78,AV78,CX78,CZ78,DB78,DD78,DF78,DH78)</f>
        <v>340</v>
      </c>
      <c r="DK78" s="84">
        <f t="shared" si="243"/>
        <v>18971242.114999998</v>
      </c>
    </row>
    <row r="79" spans="1:115" ht="22.5" customHeight="1" x14ac:dyDescent="0.25">
      <c r="A79" s="89"/>
      <c r="B79" s="90">
        <v>57</v>
      </c>
      <c r="C79" s="283" t="s">
        <v>595</v>
      </c>
      <c r="D79" s="65" t="s">
        <v>202</v>
      </c>
      <c r="E79" s="54">
        <v>23150</v>
      </c>
      <c r="F79" s="91">
        <v>2.2599999999999998</v>
      </c>
      <c r="G79" s="67">
        <v>1</v>
      </c>
      <c r="H79" s="69">
        <v>1.4</v>
      </c>
      <c r="I79" s="69">
        <v>1.68</v>
      </c>
      <c r="J79" s="69">
        <v>2.23</v>
      </c>
      <c r="K79" s="70">
        <v>2.57</v>
      </c>
      <c r="L79" s="73"/>
      <c r="M79" s="72">
        <f>(L79*$E79*$F79*$G79*$H79*$M$10)</f>
        <v>0</v>
      </c>
      <c r="N79" s="73"/>
      <c r="O79" s="73">
        <f>(N79*$E79*$F79*$G79*$H79*$O$10)</f>
        <v>0</v>
      </c>
      <c r="P79" s="73">
        <v>39</v>
      </c>
      <c r="Q79" s="72">
        <f>(P79*$E79*$F79*$G79*$H79*$Q$10)</f>
        <v>3142279.1399999997</v>
      </c>
      <c r="R79" s="73"/>
      <c r="S79" s="72">
        <f>(R79*$E79*$F79*$G79*$H79*$S$10)</f>
        <v>0</v>
      </c>
      <c r="T79" s="73"/>
      <c r="U79" s="72">
        <f>(T79*$E79*$F79*$G79*$H79*$U$10)</f>
        <v>0</v>
      </c>
      <c r="V79" s="73"/>
      <c r="W79" s="72">
        <f>(V79*$E79*$F79*$G79*$H79*$W$10)</f>
        <v>0</v>
      </c>
      <c r="X79" s="73"/>
      <c r="Y79" s="72">
        <f>(X79*$E79*$F79*$G79*$H79*$Y$10)</f>
        <v>0</v>
      </c>
      <c r="Z79" s="73"/>
      <c r="AA79" s="72">
        <f>(Z79*$E79*$F79*$G79*$H79*$AA$10)</f>
        <v>0</v>
      </c>
      <c r="AB79" s="73"/>
      <c r="AC79" s="72">
        <f>(AB79*$E79*$F79*$G79*$H79*$AC$10)</f>
        <v>0</v>
      </c>
      <c r="AD79" s="73"/>
      <c r="AE79" s="72">
        <f>(AD79*$E79*$F79*$G79*$H79*$AE$10)</f>
        <v>0</v>
      </c>
      <c r="AF79" s="75"/>
      <c r="AG79" s="72">
        <f>(AF79*$E79*$F79*$G79*$H79*$AG$10)</f>
        <v>0</v>
      </c>
      <c r="AH79" s="73"/>
      <c r="AI79" s="72">
        <f>(AH79*$E79*$F79*$G79*$H79*$AI$10)</f>
        <v>0</v>
      </c>
      <c r="AJ79" s="73"/>
      <c r="AK79" s="73">
        <f>(AJ79*$E79*$F79*$G79*$H79*$AK$10)</f>
        <v>0</v>
      </c>
      <c r="AL79" s="73"/>
      <c r="AM79" s="72">
        <f>(AL79*$E79*$F79*$G79*$I79*$AM$10)</f>
        <v>0</v>
      </c>
      <c r="AN79" s="93">
        <v>0</v>
      </c>
      <c r="AO79" s="72">
        <f>(AN79*$E79*$F79*$G79*$I79*$AO$10)</f>
        <v>0</v>
      </c>
      <c r="AP79" s="73"/>
      <c r="AQ79" s="79">
        <f>(AP79*$E79*$F79*$G79*$I79*$AQ$10)</f>
        <v>0</v>
      </c>
      <c r="AR79" s="73"/>
      <c r="AS79" s="72">
        <f>(AR79*$E79*$F79*$G79*$H79*$AS$10)</f>
        <v>0</v>
      </c>
      <c r="AT79" s="73"/>
      <c r="AU79" s="73">
        <f>(AT79*$E79*$F79*$G79*$H79*$AU$10)</f>
        <v>0</v>
      </c>
      <c r="AV79" s="73"/>
      <c r="AW79" s="72">
        <f>(AV79*$E79*$F79*$G79*$H79*$AW$10)</f>
        <v>0</v>
      </c>
      <c r="AX79" s="73"/>
      <c r="AY79" s="72">
        <f>(AX79*$E79*$F79*$G79*$H79*$AY$10)</f>
        <v>0</v>
      </c>
      <c r="AZ79" s="73"/>
      <c r="BA79" s="72">
        <f>(AZ79*$E79*$F79*$G79*$H79*$BA$10)</f>
        <v>0</v>
      </c>
      <c r="BB79" s="73"/>
      <c r="BC79" s="72">
        <f>(BB79*$E79*$F79*$G79*$H79*$BC$10)</f>
        <v>0</v>
      </c>
      <c r="BD79" s="73"/>
      <c r="BE79" s="72">
        <f>(BD79*$E79*$F79*$G79*$H79*$BE$10)</f>
        <v>0</v>
      </c>
      <c r="BF79" s="73"/>
      <c r="BG79" s="72">
        <f>(BF79*$E79*$F79*$G79*$I79*$BG$10)</f>
        <v>0</v>
      </c>
      <c r="BH79" s="73"/>
      <c r="BI79" s="72">
        <f>(BH79*$E79*$F79*$G79*$I79*$BI$10)</f>
        <v>0</v>
      </c>
      <c r="BJ79" s="73"/>
      <c r="BK79" s="72">
        <f>(BJ79*$E79*$F79*$G79*$I79*$BK$10)</f>
        <v>0</v>
      </c>
      <c r="BL79" s="73"/>
      <c r="BM79" s="72">
        <f>(BL79*$E79*$F79*$G79*$I79*$BM$10)</f>
        <v>0</v>
      </c>
      <c r="BN79" s="73"/>
      <c r="BO79" s="72">
        <f>(BN79*$E79*$F79*$G79*$I79*$BO$10)</f>
        <v>0</v>
      </c>
      <c r="BP79" s="73"/>
      <c r="BQ79" s="72">
        <f>(BP79*$E79*$F79*$G79*$I79*$BQ$10)</f>
        <v>0</v>
      </c>
      <c r="BR79" s="73"/>
      <c r="BS79" s="79">
        <f>(BR79*$E79*$F79*$G79*$I79*$BS$10)</f>
        <v>0</v>
      </c>
      <c r="BT79" s="94"/>
      <c r="BU79" s="72">
        <f>(BT79*$E79*$F79*$G79*$H79*$BU$10)</f>
        <v>0</v>
      </c>
      <c r="BV79" s="73"/>
      <c r="BW79" s="72">
        <f>(BV79*$E79*$F79*$G79*$H79*$BW$10)</f>
        <v>0</v>
      </c>
      <c r="BX79" s="73"/>
      <c r="BY79" s="72">
        <f>(BX79*$E79*$F79*$G79*$H79*$BY$10)</f>
        <v>0</v>
      </c>
      <c r="BZ79" s="73"/>
      <c r="CA79" s="72">
        <f>(BZ79*$E79*$F79*$G79*$I79*$CA$10)</f>
        <v>0</v>
      </c>
      <c r="CB79" s="95"/>
      <c r="CC79" s="73">
        <f>(CB79*$E79*$F79*$G79*$H79*$CC$10)</f>
        <v>0</v>
      </c>
      <c r="CD79" s="73"/>
      <c r="CE79" s="72">
        <f>(CD79*$E79*$F79*$G79*$H79*$CE$10)</f>
        <v>0</v>
      </c>
      <c r="CF79" s="73"/>
      <c r="CG79" s="72">
        <f>(CF79*$E79*$F79*$G79*$H79*$CG$10)</f>
        <v>0</v>
      </c>
      <c r="CH79" s="73"/>
      <c r="CI79" s="72">
        <f>(CH79*$E79*$F79*$G79*$H79*$CI$10)</f>
        <v>0</v>
      </c>
      <c r="CJ79" s="73"/>
      <c r="CK79" s="72">
        <f>(CJ79*$E79*$F79*$G79*$H79*$CK$10)</f>
        <v>0</v>
      </c>
      <c r="CL79" s="73"/>
      <c r="CM79" s="72">
        <f>(CL79*$E79*$F79*$G79*$H79*$CM$10)</f>
        <v>0</v>
      </c>
      <c r="CN79" s="73"/>
      <c r="CO79" s="72">
        <f>(CN79*$E79*$F79*$G79*$H79*$CO$10)</f>
        <v>0</v>
      </c>
      <c r="CP79" s="73">
        <v>0</v>
      </c>
      <c r="CQ79" s="72">
        <f>(CP79*$E79*$F79*$G79*$I79*$CQ$10)</f>
        <v>0</v>
      </c>
      <c r="CR79" s="73"/>
      <c r="CS79" s="72">
        <f>(CR79*$E79*$F79*$G79*$I79*$CS$10)</f>
        <v>0</v>
      </c>
      <c r="CT79" s="73"/>
      <c r="CU79" s="72">
        <f>(CT79*$E79*$F79*$G79*$I79*$CU$10)</f>
        <v>0</v>
      </c>
      <c r="CV79" s="93">
        <v>0</v>
      </c>
      <c r="CW79" s="72">
        <f>(CV79*$E79*$F79*$G79*$I79*$CW$10)</f>
        <v>0</v>
      </c>
      <c r="CX79" s="73"/>
      <c r="CY79" s="79">
        <f>(CX79*$E79*$F79*$G79*$I79*$CY$10)</f>
        <v>0</v>
      </c>
      <c r="CZ79" s="73"/>
      <c r="DA79" s="72">
        <f>(CZ79*$E79*$F79*$G79*$I79*$DA$10)</f>
        <v>0</v>
      </c>
      <c r="DB79" s="95"/>
      <c r="DC79" s="72">
        <f>(DB79*$E79*$F79*$G79*$I79*$DC$10)</f>
        <v>0</v>
      </c>
      <c r="DD79" s="73"/>
      <c r="DE79" s="72">
        <f>(DD79*$E79*$F79*$G79*$I79*$DE$10)</f>
        <v>0</v>
      </c>
      <c r="DF79" s="73"/>
      <c r="DG79" s="72">
        <f>(DF79*$E79*$F79*$G79*$J79*$DG$10)</f>
        <v>0</v>
      </c>
      <c r="DH79" s="73"/>
      <c r="DI79" s="84">
        <f>(DH79*$E79*$F79*$G79*$K79*$DI$10)</f>
        <v>0</v>
      </c>
      <c r="DJ79" s="85">
        <f t="shared" si="243"/>
        <v>39</v>
      </c>
      <c r="DK79" s="84">
        <f t="shared" si="243"/>
        <v>3142279.1399999997</v>
      </c>
    </row>
    <row r="80" spans="1:115" ht="30" customHeight="1" x14ac:dyDescent="0.25">
      <c r="A80" s="89"/>
      <c r="B80" s="90">
        <v>58</v>
      </c>
      <c r="C80" s="283" t="s">
        <v>596</v>
      </c>
      <c r="D80" s="65" t="s">
        <v>203</v>
      </c>
      <c r="E80" s="54">
        <v>23150</v>
      </c>
      <c r="F80" s="91">
        <v>1.38</v>
      </c>
      <c r="G80" s="67">
        <v>1</v>
      </c>
      <c r="H80" s="69">
        <v>1.4</v>
      </c>
      <c r="I80" s="69">
        <v>1.68</v>
      </c>
      <c r="J80" s="69">
        <v>2.23</v>
      </c>
      <c r="K80" s="70">
        <v>2.57</v>
      </c>
      <c r="L80" s="73"/>
      <c r="M80" s="72">
        <f>(L80*$E80*$F80*$G80*$H80*$M$10)</f>
        <v>0</v>
      </c>
      <c r="N80" s="73"/>
      <c r="O80" s="73">
        <f>(N80*$E80*$F80*$G80*$H80*$O$10)</f>
        <v>0</v>
      </c>
      <c r="P80" s="73">
        <v>109</v>
      </c>
      <c r="Q80" s="72">
        <f>(P80*$E80*$F80*$G80*$H80*$Q$10)</f>
        <v>5362623.42</v>
      </c>
      <c r="R80" s="73"/>
      <c r="S80" s="72">
        <f>(R80*$E80*$F80*$G80*$H80*$S$10)</f>
        <v>0</v>
      </c>
      <c r="T80" s="73"/>
      <c r="U80" s="72">
        <f>(T80*$E80*$F80*$G80*$H80*$U$10)</f>
        <v>0</v>
      </c>
      <c r="V80" s="73"/>
      <c r="W80" s="72">
        <f>(V80*$E80*$F80*$G80*$H80*$W$10)</f>
        <v>0</v>
      </c>
      <c r="X80" s="73"/>
      <c r="Y80" s="72">
        <f>(X80*$E80*$F80*$G80*$H80*$Y$10)</f>
        <v>0</v>
      </c>
      <c r="Z80" s="73"/>
      <c r="AA80" s="72">
        <f>(Z80*$E80*$F80*$G80*$H80*$AA$10)</f>
        <v>0</v>
      </c>
      <c r="AB80" s="73"/>
      <c r="AC80" s="72">
        <f>(AB80*$E80*$F80*$G80*$H80*$AC$10)</f>
        <v>0</v>
      </c>
      <c r="AD80" s="73"/>
      <c r="AE80" s="72">
        <f>(AD80*$E80*$F80*$G80*$H80*$AE$10)</f>
        <v>0</v>
      </c>
      <c r="AF80" s="75"/>
      <c r="AG80" s="72">
        <f>(AF80*$E80*$F80*$G80*$H80*$AG$10)</f>
        <v>0</v>
      </c>
      <c r="AH80" s="73"/>
      <c r="AI80" s="72">
        <f>(AH80*$E80*$F80*$G80*$H80*$AI$10)</f>
        <v>0</v>
      </c>
      <c r="AJ80" s="73"/>
      <c r="AK80" s="73">
        <f>(AJ80*$E80*$F80*$G80*$H80*$AK$10)</f>
        <v>0</v>
      </c>
      <c r="AL80" s="73"/>
      <c r="AM80" s="72">
        <f>(AL80*$E80*$F80*$G80*$I80*$AM$10)</f>
        <v>0</v>
      </c>
      <c r="AN80" s="93">
        <v>0</v>
      </c>
      <c r="AO80" s="72">
        <f>(AN80*$E80*$F80*$G80*$I80*$AO$10)</f>
        <v>0</v>
      </c>
      <c r="AP80" s="73"/>
      <c r="AQ80" s="72">
        <f>(AP80*$E80*$F80*$G80*$I80*$AQ$10)</f>
        <v>0</v>
      </c>
      <c r="AR80" s="73">
        <v>10</v>
      </c>
      <c r="AS80" s="72">
        <f>(AR80*$E80*$F80*$G80*$H80*$AS$10)</f>
        <v>447258</v>
      </c>
      <c r="AT80" s="73"/>
      <c r="AU80" s="73">
        <f>(AT80*$E80*$F80*$G80*$H80*$AU$10)</f>
        <v>0</v>
      </c>
      <c r="AV80" s="73"/>
      <c r="AW80" s="72">
        <f>(AV80*$E80*$F80*$G80*$H80*$AW$10)</f>
        <v>0</v>
      </c>
      <c r="AX80" s="73"/>
      <c r="AY80" s="72">
        <f>(AX80*$E80*$F80*$G80*$H80*$AY$10)</f>
        <v>0</v>
      </c>
      <c r="AZ80" s="73"/>
      <c r="BA80" s="72">
        <f>(AZ80*$E80*$F80*$G80*$H80*$BA$10)</f>
        <v>0</v>
      </c>
      <c r="BB80" s="73"/>
      <c r="BC80" s="72">
        <f>(BB80*$E80*$F80*$G80*$H80*$BC$10)</f>
        <v>0</v>
      </c>
      <c r="BD80" s="73"/>
      <c r="BE80" s="72">
        <f>(BD80*$E80*$F80*$G80*$H80*$BE$10)</f>
        <v>0</v>
      </c>
      <c r="BF80" s="73"/>
      <c r="BG80" s="72">
        <f>(BF80*$E80*$F80*$G80*$I80*$BG$10)</f>
        <v>0</v>
      </c>
      <c r="BH80" s="73">
        <v>3</v>
      </c>
      <c r="BI80" s="72">
        <f>(BH80*$E80*$F80*$G80*$I80*$BI$10)</f>
        <v>185164.81199999995</v>
      </c>
      <c r="BJ80" s="73"/>
      <c r="BK80" s="72">
        <f>(BJ80*$E80*$F80*$G80*$I80*$BK$10)</f>
        <v>0</v>
      </c>
      <c r="BL80" s="73"/>
      <c r="BM80" s="72">
        <f>(BL80*$E80*$F80*$G80*$I80*$BM$10)</f>
        <v>0</v>
      </c>
      <c r="BN80" s="73"/>
      <c r="BO80" s="72">
        <f>(BN80*$E80*$F80*$G80*$I80*$BO$10)</f>
        <v>0</v>
      </c>
      <c r="BP80" s="73"/>
      <c r="BQ80" s="72">
        <f>(BP80*$E80*$F80*$G80*$I80*$BQ$10)</f>
        <v>0</v>
      </c>
      <c r="BR80" s="73"/>
      <c r="BS80" s="79">
        <f>(BR80*$E80*$F80*$G80*$I80*$BS$10)</f>
        <v>0</v>
      </c>
      <c r="BT80" s="94"/>
      <c r="BU80" s="72">
        <f>(BT80*$E80*$F80*$G80*$H80*$BU$10)</f>
        <v>0</v>
      </c>
      <c r="BV80" s="73">
        <v>300</v>
      </c>
      <c r="BW80" s="72">
        <f>(BV80*$E80*$F80*$G80*$H80*$BW$10)</f>
        <v>14893691.400000002</v>
      </c>
      <c r="BX80" s="73"/>
      <c r="BY80" s="72">
        <f>(BX80*$E80*$F80*$G80*$H80*$BY$10)</f>
        <v>0</v>
      </c>
      <c r="BZ80" s="73">
        <v>2</v>
      </c>
      <c r="CA80" s="72">
        <f>(BZ80*$E80*$F80*$G80*$I80*$CA$10)</f>
        <v>107341.91999999998</v>
      </c>
      <c r="CB80" s="95"/>
      <c r="CC80" s="73">
        <f>(CB80*$E80*$F80*$G80*$H80*$CC$10)</f>
        <v>0</v>
      </c>
      <c r="CD80" s="73"/>
      <c r="CE80" s="72">
        <f>(CD80*$E80*$F80*$G80*$H80*$CE$10)</f>
        <v>0</v>
      </c>
      <c r="CF80" s="73"/>
      <c r="CG80" s="72">
        <f>(CF80*$E80*$F80*$G80*$H80*$CG$10)</f>
        <v>0</v>
      </c>
      <c r="CH80" s="73"/>
      <c r="CI80" s="72">
        <f>(CH80*$E80*$F80*$G80*$H80*$CI$10)</f>
        <v>0</v>
      </c>
      <c r="CJ80" s="73">
        <v>4</v>
      </c>
      <c r="CK80" s="72">
        <f>(CJ80*$E80*$F80*$G80*$H80*$CK$10)</f>
        <v>214683.83999999997</v>
      </c>
      <c r="CL80" s="73"/>
      <c r="CM80" s="72">
        <f>(CL80*$E80*$F80*$G80*$H80*$CM$10)</f>
        <v>0</v>
      </c>
      <c r="CN80" s="73">
        <v>1</v>
      </c>
      <c r="CO80" s="72">
        <f>(CN80*$E80*$F80*$G80*$H80*$CO$10)</f>
        <v>49645.637999999999</v>
      </c>
      <c r="CP80" s="73">
        <v>3</v>
      </c>
      <c r="CQ80" s="72">
        <f>(CP80*$E80*$F80*$G80*$I80*$CQ$10)</f>
        <v>178724.29679999998</v>
      </c>
      <c r="CR80" s="73"/>
      <c r="CS80" s="72">
        <f>(CR80*$E80*$F80*$G80*$I80*$CS$10)</f>
        <v>0</v>
      </c>
      <c r="CT80" s="73"/>
      <c r="CU80" s="72">
        <f>(CT80*$E80*$F80*$G80*$I80*$CU$10)</f>
        <v>0</v>
      </c>
      <c r="CV80" s="93">
        <v>0</v>
      </c>
      <c r="CW80" s="72">
        <f>(CV80*$E80*$F80*$G80*$I80*$CW$10)</f>
        <v>0</v>
      </c>
      <c r="CX80" s="73"/>
      <c r="CY80" s="79">
        <f>(CX80*$E80*$F80*$G80*$I80*$CY$10)</f>
        <v>0</v>
      </c>
      <c r="CZ80" s="73"/>
      <c r="DA80" s="72">
        <f>(CZ80*$E80*$F80*$G80*$I80*$DA$10)</f>
        <v>0</v>
      </c>
      <c r="DB80" s="95"/>
      <c r="DC80" s="72">
        <f>(DB80*$E80*$F80*$G80*$I80*$DC$10)</f>
        <v>0</v>
      </c>
      <c r="DD80" s="73"/>
      <c r="DE80" s="72">
        <f>(DD80*$E80*$F80*$G80*$I80*$DE$10)</f>
        <v>0</v>
      </c>
      <c r="DF80" s="73"/>
      <c r="DG80" s="72">
        <f>(DF80*$E80*$F80*$G80*$J80*$DG$10)</f>
        <v>0</v>
      </c>
      <c r="DH80" s="73"/>
      <c r="DI80" s="103">
        <f>(DH80*$E80*$F80*$G80*$K80*$DI$10)</f>
        <v>0</v>
      </c>
      <c r="DJ80" s="85">
        <f t="shared" si="243"/>
        <v>432</v>
      </c>
      <c r="DK80" s="84">
        <f t="shared" si="243"/>
        <v>21439133.3268</v>
      </c>
    </row>
    <row r="81" spans="1:115" ht="30" customHeight="1" x14ac:dyDescent="0.25">
      <c r="A81" s="89"/>
      <c r="B81" s="90">
        <v>59</v>
      </c>
      <c r="C81" s="283" t="s">
        <v>597</v>
      </c>
      <c r="D81" s="65" t="s">
        <v>204</v>
      </c>
      <c r="E81" s="54">
        <v>23150</v>
      </c>
      <c r="F81" s="91">
        <v>2.82</v>
      </c>
      <c r="G81" s="67">
        <v>1</v>
      </c>
      <c r="H81" s="69">
        <v>1.4</v>
      </c>
      <c r="I81" s="69">
        <v>1.68</v>
      </c>
      <c r="J81" s="69">
        <v>2.23</v>
      </c>
      <c r="K81" s="70">
        <v>2.57</v>
      </c>
      <c r="L81" s="73"/>
      <c r="M81" s="72">
        <f>(L81*$E81*$F81*$G81*$H81*$M$10)</f>
        <v>0</v>
      </c>
      <c r="N81" s="73"/>
      <c r="O81" s="73">
        <f>(N81*$E81*$F81*$G81*$H81*$O$10)</f>
        <v>0</v>
      </c>
      <c r="P81" s="73">
        <v>12</v>
      </c>
      <c r="Q81" s="72">
        <f>(P81*$E81*$F81*$G81*$H81*$Q$10)</f>
        <v>1206429.8400000001</v>
      </c>
      <c r="R81" s="73"/>
      <c r="S81" s="72">
        <f>(R81*$E81*$F81*$G81*$H81*$S$10)</f>
        <v>0</v>
      </c>
      <c r="T81" s="73"/>
      <c r="U81" s="72">
        <f>(T81*$E81*$F81*$G81*$H81*$U$10)</f>
        <v>0</v>
      </c>
      <c r="V81" s="73"/>
      <c r="W81" s="72">
        <f>(V81*$E81*$F81*$G81*$H81*$W$10)</f>
        <v>0</v>
      </c>
      <c r="X81" s="73"/>
      <c r="Y81" s="72">
        <f>(X81*$E81*$F81*$G81*$H81*$Y$10)</f>
        <v>0</v>
      </c>
      <c r="Z81" s="73"/>
      <c r="AA81" s="72">
        <f>(Z81*$E81*$F81*$G81*$H81*$AA$10)</f>
        <v>0</v>
      </c>
      <c r="AB81" s="73"/>
      <c r="AC81" s="72">
        <f>(AB81*$E81*$F81*$G81*$H81*$AC$10)</f>
        <v>0</v>
      </c>
      <c r="AD81" s="73"/>
      <c r="AE81" s="72">
        <f>(AD81*$E81*$F81*$G81*$H81*$AE$10)</f>
        <v>0</v>
      </c>
      <c r="AF81" s="75"/>
      <c r="AG81" s="72">
        <f>(AF81*$E81*$F81*$G81*$H81*$AG$10)</f>
        <v>0</v>
      </c>
      <c r="AH81" s="73"/>
      <c r="AI81" s="72">
        <f>(AH81*$E81*$F81*$G81*$H81*$AI$10)</f>
        <v>0</v>
      </c>
      <c r="AJ81" s="73"/>
      <c r="AK81" s="73">
        <f>(AJ81*$E81*$F81*$G81*$H81*$AK$10)</f>
        <v>0</v>
      </c>
      <c r="AL81" s="73"/>
      <c r="AM81" s="72">
        <f>(AL81*$E81*$F81*$G81*$I81*$AM$10)</f>
        <v>0</v>
      </c>
      <c r="AN81" s="93">
        <v>0</v>
      </c>
      <c r="AO81" s="72">
        <f>(AN81*$E81*$F81*$G81*$I81*$AO$10)</f>
        <v>0</v>
      </c>
      <c r="AP81" s="73"/>
      <c r="AQ81" s="72">
        <f>(AP81*$E81*$F81*$G81*$I81*$AQ$10)</f>
        <v>0</v>
      </c>
      <c r="AR81" s="73"/>
      <c r="AS81" s="72">
        <f>(AR81*$E81*$F81*$G81*$H81*$AS$10)</f>
        <v>0</v>
      </c>
      <c r="AT81" s="73"/>
      <c r="AU81" s="73">
        <f>(AT81*$E81*$F81*$G81*$H81*$AU$10)</f>
        <v>0</v>
      </c>
      <c r="AV81" s="73"/>
      <c r="AW81" s="72">
        <f>(AV81*$E81*$F81*$G81*$H81*$AW$10)</f>
        <v>0</v>
      </c>
      <c r="AX81" s="73"/>
      <c r="AY81" s="72">
        <f>(AX81*$E81*$F81*$G81*$H81*$AY$10)</f>
        <v>0</v>
      </c>
      <c r="AZ81" s="73"/>
      <c r="BA81" s="72">
        <f>(AZ81*$E81*$F81*$G81*$H81*$BA$10)</f>
        <v>0</v>
      </c>
      <c r="BB81" s="73"/>
      <c r="BC81" s="72">
        <f>(BB81*$E81*$F81*$G81*$H81*$BC$10)</f>
        <v>0</v>
      </c>
      <c r="BD81" s="73"/>
      <c r="BE81" s="72">
        <f>(BD81*$E81*$F81*$G81*$H81*$BE$10)</f>
        <v>0</v>
      </c>
      <c r="BF81" s="73"/>
      <c r="BG81" s="72">
        <f>(BF81*$E81*$F81*$G81*$I81*$BG$10)</f>
        <v>0</v>
      </c>
      <c r="BH81" s="73">
        <v>3</v>
      </c>
      <c r="BI81" s="72">
        <f>(BH81*$E81*$F81*$G81*$I81*$BI$10)</f>
        <v>378380.26799999998</v>
      </c>
      <c r="BJ81" s="73"/>
      <c r="BK81" s="72">
        <f>(BJ81*$E81*$F81*$G81*$I81*$BK$10)</f>
        <v>0</v>
      </c>
      <c r="BL81" s="73"/>
      <c r="BM81" s="72">
        <f>(BL81*$E81*$F81*$G81*$I81*$BM$10)</f>
        <v>0</v>
      </c>
      <c r="BN81" s="73">
        <v>2</v>
      </c>
      <c r="BO81" s="72">
        <f>(BN81*$E81*$F81*$G81*$I81*$BO$10)</f>
        <v>197415.79199999999</v>
      </c>
      <c r="BP81" s="73"/>
      <c r="BQ81" s="72">
        <f>(BP81*$E81*$F81*$G81*$I81*$BQ$10)</f>
        <v>0</v>
      </c>
      <c r="BR81" s="73"/>
      <c r="BS81" s="79">
        <f>(BR81*$E81*$F81*$G81*$I81*$BS$10)</f>
        <v>0</v>
      </c>
      <c r="BT81" s="94"/>
      <c r="BU81" s="72">
        <f>(BT81*$E81*$F81*$G81*$H81*$BU$10)</f>
        <v>0</v>
      </c>
      <c r="BV81" s="73"/>
      <c r="BW81" s="72">
        <f>(BV81*$E81*$F81*$G81*$H81*$BW$10)</f>
        <v>0</v>
      </c>
      <c r="BX81" s="73"/>
      <c r="BY81" s="72">
        <f>(BX81*$E81*$F81*$G81*$H81*$BY$10)</f>
        <v>0</v>
      </c>
      <c r="BZ81" s="73"/>
      <c r="CA81" s="72">
        <f>(BZ81*$E81*$F81*$G81*$I81*$CA$10)</f>
        <v>0</v>
      </c>
      <c r="CB81" s="95"/>
      <c r="CC81" s="73">
        <f>(CB81*$E81*$F81*$G81*$H81*$CC$10)</f>
        <v>0</v>
      </c>
      <c r="CD81" s="73"/>
      <c r="CE81" s="72">
        <f>(CD81*$E81*$F81*$G81*$H81*$CE$10)</f>
        <v>0</v>
      </c>
      <c r="CF81" s="73"/>
      <c r="CG81" s="72">
        <f>(CF81*$E81*$F81*$G81*$H81*$CG$10)</f>
        <v>0</v>
      </c>
      <c r="CH81" s="73"/>
      <c r="CI81" s="72">
        <f>(CH81*$E81*$F81*$G81*$H81*$CI$10)</f>
        <v>0</v>
      </c>
      <c r="CJ81" s="73"/>
      <c r="CK81" s="72">
        <f>(CJ81*$E81*$F81*$G81*$H81*$CK$10)</f>
        <v>0</v>
      </c>
      <c r="CL81" s="73"/>
      <c r="CM81" s="72">
        <f>(CL81*$E81*$F81*$G81*$H81*$CM$10)</f>
        <v>0</v>
      </c>
      <c r="CN81" s="73"/>
      <c r="CO81" s="72">
        <f>(CN81*$E81*$F81*$G81*$H81*$CO$10)</f>
        <v>0</v>
      </c>
      <c r="CP81" s="73"/>
      <c r="CQ81" s="72">
        <f>(CP81*$E81*$F81*$G81*$I81*$CQ$10)</f>
        <v>0</v>
      </c>
      <c r="CR81" s="73"/>
      <c r="CS81" s="72">
        <f>(CR81*$E81*$F81*$G81*$I81*$CS$10)</f>
        <v>0</v>
      </c>
      <c r="CT81" s="73"/>
      <c r="CU81" s="72">
        <f>(CT81*$E81*$F81*$G81*$I81*$CU$10)</f>
        <v>0</v>
      </c>
      <c r="CV81" s="93">
        <v>0</v>
      </c>
      <c r="CW81" s="72">
        <f>(CV81*$E81*$F81*$G81*$I81*$CW$10)</f>
        <v>0</v>
      </c>
      <c r="CX81" s="73"/>
      <c r="CY81" s="79">
        <f>(CX81*$E81*$F81*$G81*$I81*$CY$10)</f>
        <v>0</v>
      </c>
      <c r="CZ81" s="73"/>
      <c r="DA81" s="72">
        <f>(CZ81*$E81*$F81*$G81*$I81*$DA$10)</f>
        <v>0</v>
      </c>
      <c r="DB81" s="95"/>
      <c r="DC81" s="72">
        <f>(DB81*$E81*$F81*$G81*$I81*$DC$10)</f>
        <v>0</v>
      </c>
      <c r="DD81" s="73"/>
      <c r="DE81" s="72">
        <f>(DD81*$E81*$F81*$G81*$I81*$DE$10)</f>
        <v>0</v>
      </c>
      <c r="DF81" s="73"/>
      <c r="DG81" s="72">
        <f>(DF81*$E81*$F81*$G81*$J81*$DG$10)</f>
        <v>0</v>
      </c>
      <c r="DH81" s="73"/>
      <c r="DI81" s="103">
        <f>(DH81*$E81*$F81*$G81*$K81*$DI$10)</f>
        <v>0</v>
      </c>
      <c r="DJ81" s="85">
        <f t="shared" si="243"/>
        <v>17</v>
      </c>
      <c r="DK81" s="84">
        <f t="shared" si="243"/>
        <v>1782225.9</v>
      </c>
    </row>
    <row r="82" spans="1:115" s="194" customFormat="1" ht="15.75" customHeight="1" x14ac:dyDescent="0.25">
      <c r="A82" s="89">
        <v>12</v>
      </c>
      <c r="B82" s="98"/>
      <c r="C82" s="98"/>
      <c r="D82" s="53" t="s">
        <v>205</v>
      </c>
      <c r="E82" s="54">
        <v>23150</v>
      </c>
      <c r="F82" s="99">
        <v>0.65</v>
      </c>
      <c r="G82" s="86">
        <v>1</v>
      </c>
      <c r="H82" s="87">
        <v>1.4</v>
      </c>
      <c r="I82" s="87">
        <v>1.68</v>
      </c>
      <c r="J82" s="87">
        <v>2.23</v>
      </c>
      <c r="K82" s="88">
        <v>2.57</v>
      </c>
      <c r="L82" s="59">
        <f>SUM(L83:L96)</f>
        <v>123</v>
      </c>
      <c r="M82" s="59">
        <f t="shared" ref="M82:BX82" si="244">SUM(M83:M96)</f>
        <v>5137309.1000000006</v>
      </c>
      <c r="N82" s="59">
        <f t="shared" si="244"/>
        <v>0</v>
      </c>
      <c r="O82" s="59">
        <f t="shared" si="244"/>
        <v>0</v>
      </c>
      <c r="P82" s="59">
        <f t="shared" si="244"/>
        <v>3678</v>
      </c>
      <c r="Q82" s="59">
        <f t="shared" si="244"/>
        <v>82332062.890000001</v>
      </c>
      <c r="R82" s="59">
        <f t="shared" si="244"/>
        <v>0</v>
      </c>
      <c r="S82" s="59">
        <f t="shared" si="244"/>
        <v>0</v>
      </c>
      <c r="T82" s="59">
        <f t="shared" si="244"/>
        <v>0</v>
      </c>
      <c r="U82" s="59">
        <f t="shared" si="244"/>
        <v>0</v>
      </c>
      <c r="V82" s="59">
        <f t="shared" si="244"/>
        <v>0</v>
      </c>
      <c r="W82" s="59">
        <f t="shared" si="244"/>
        <v>0</v>
      </c>
      <c r="X82" s="59">
        <f t="shared" si="244"/>
        <v>0</v>
      </c>
      <c r="Y82" s="59">
        <f t="shared" si="244"/>
        <v>0</v>
      </c>
      <c r="Z82" s="59">
        <f t="shared" si="244"/>
        <v>0</v>
      </c>
      <c r="AA82" s="59">
        <f t="shared" si="244"/>
        <v>0</v>
      </c>
      <c r="AB82" s="59">
        <f t="shared" si="244"/>
        <v>25</v>
      </c>
      <c r="AC82" s="59">
        <f t="shared" si="244"/>
        <v>1323365.1200000001</v>
      </c>
      <c r="AD82" s="59">
        <f t="shared" si="244"/>
        <v>0</v>
      </c>
      <c r="AE82" s="59">
        <f t="shared" si="244"/>
        <v>0</v>
      </c>
      <c r="AF82" s="59">
        <f t="shared" si="244"/>
        <v>392</v>
      </c>
      <c r="AG82" s="59">
        <f t="shared" si="244"/>
        <v>6185448.5</v>
      </c>
      <c r="AH82" s="59">
        <f t="shared" si="244"/>
        <v>1960</v>
      </c>
      <c r="AI82" s="59">
        <f t="shared" si="244"/>
        <v>63546837.970000006</v>
      </c>
      <c r="AJ82" s="59">
        <f t="shared" si="244"/>
        <v>21</v>
      </c>
      <c r="AK82" s="59">
        <f t="shared" si="244"/>
        <v>1143327.5700000003</v>
      </c>
      <c r="AL82" s="59">
        <f t="shared" si="244"/>
        <v>0</v>
      </c>
      <c r="AM82" s="59">
        <f t="shared" si="244"/>
        <v>0</v>
      </c>
      <c r="AN82" s="59">
        <f t="shared" si="244"/>
        <v>0</v>
      </c>
      <c r="AO82" s="59">
        <f t="shared" si="244"/>
        <v>0</v>
      </c>
      <c r="AP82" s="59">
        <f t="shared" si="244"/>
        <v>12</v>
      </c>
      <c r="AQ82" s="59">
        <f t="shared" si="244"/>
        <v>250697.83199999999</v>
      </c>
      <c r="AR82" s="59">
        <f t="shared" si="244"/>
        <v>0</v>
      </c>
      <c r="AS82" s="59">
        <f t="shared" si="244"/>
        <v>0</v>
      </c>
      <c r="AT82" s="59">
        <f t="shared" si="244"/>
        <v>0</v>
      </c>
      <c r="AU82" s="59">
        <f t="shared" si="244"/>
        <v>0</v>
      </c>
      <c r="AV82" s="59">
        <f>SUM(AV83:AV96)</f>
        <v>0</v>
      </c>
      <c r="AW82" s="59">
        <f>SUM(AW83:AW96)</f>
        <v>0</v>
      </c>
      <c r="AX82" s="59">
        <f t="shared" ref="AX82" si="245">SUM(AX83:AX96)</f>
        <v>0</v>
      </c>
      <c r="AY82" s="59">
        <f t="shared" si="244"/>
        <v>0</v>
      </c>
      <c r="AZ82" s="59">
        <f t="shared" si="244"/>
        <v>0</v>
      </c>
      <c r="BA82" s="59">
        <f t="shared" si="244"/>
        <v>0</v>
      </c>
      <c r="BB82" s="59">
        <f t="shared" si="244"/>
        <v>0</v>
      </c>
      <c r="BC82" s="59">
        <f t="shared" si="244"/>
        <v>0</v>
      </c>
      <c r="BD82" s="59">
        <f t="shared" si="244"/>
        <v>8</v>
      </c>
      <c r="BE82" s="59">
        <f t="shared" si="244"/>
        <v>410284.67200000002</v>
      </c>
      <c r="BF82" s="59">
        <f t="shared" si="244"/>
        <v>4235</v>
      </c>
      <c r="BG82" s="59">
        <f t="shared" si="244"/>
        <v>121322427.23999999</v>
      </c>
      <c r="BH82" s="59">
        <f t="shared" si="244"/>
        <v>50</v>
      </c>
      <c r="BI82" s="59">
        <f t="shared" si="244"/>
        <v>1118145</v>
      </c>
      <c r="BJ82" s="59">
        <f t="shared" si="244"/>
        <v>0</v>
      </c>
      <c r="BK82" s="59">
        <f t="shared" si="244"/>
        <v>0</v>
      </c>
      <c r="BL82" s="59">
        <f t="shared" si="244"/>
        <v>149</v>
      </c>
      <c r="BM82" s="59">
        <f t="shared" si="244"/>
        <v>3153752.2800000003</v>
      </c>
      <c r="BN82" s="59">
        <f t="shared" si="244"/>
        <v>95</v>
      </c>
      <c r="BO82" s="59">
        <f t="shared" si="244"/>
        <v>1602778.2120000001</v>
      </c>
      <c r="BP82" s="59">
        <f t="shared" si="244"/>
        <v>521</v>
      </c>
      <c r="BQ82" s="59">
        <f t="shared" si="244"/>
        <v>15295943.5776</v>
      </c>
      <c r="BR82" s="59">
        <f t="shared" si="244"/>
        <v>907</v>
      </c>
      <c r="BS82" s="61">
        <f t="shared" si="244"/>
        <v>21847931.028000001</v>
      </c>
      <c r="BT82" s="62">
        <f t="shared" si="244"/>
        <v>10</v>
      </c>
      <c r="BU82" s="59">
        <f t="shared" si="244"/>
        <v>179875.50000000003</v>
      </c>
      <c r="BV82" s="59">
        <f t="shared" si="244"/>
        <v>0</v>
      </c>
      <c r="BW82" s="59">
        <f t="shared" si="244"/>
        <v>0</v>
      </c>
      <c r="BX82" s="59">
        <f t="shared" si="244"/>
        <v>0</v>
      </c>
      <c r="BY82" s="59">
        <f t="shared" ref="BY82:DK82" si="246">SUM(BY83:BY96)</f>
        <v>0</v>
      </c>
      <c r="BZ82" s="59">
        <f>SUM(BZ83:BZ96)</f>
        <v>462</v>
      </c>
      <c r="CA82" s="59">
        <f>SUM(CA83:CA96)</f>
        <v>10200593.76</v>
      </c>
      <c r="CB82" s="63">
        <f t="shared" si="246"/>
        <v>0</v>
      </c>
      <c r="CC82" s="59">
        <f t="shared" si="246"/>
        <v>0</v>
      </c>
      <c r="CD82" s="59">
        <f t="shared" si="246"/>
        <v>0</v>
      </c>
      <c r="CE82" s="59">
        <f t="shared" si="246"/>
        <v>0</v>
      </c>
      <c r="CF82" s="59">
        <f t="shared" si="246"/>
        <v>0</v>
      </c>
      <c r="CG82" s="59">
        <f t="shared" si="246"/>
        <v>0</v>
      </c>
      <c r="CH82" s="59">
        <f t="shared" si="246"/>
        <v>6</v>
      </c>
      <c r="CI82" s="59">
        <f t="shared" si="246"/>
        <v>172874.93999999997</v>
      </c>
      <c r="CJ82" s="59">
        <f t="shared" si="246"/>
        <v>408</v>
      </c>
      <c r="CK82" s="59">
        <f t="shared" si="246"/>
        <v>10029468.959999999</v>
      </c>
      <c r="CL82" s="59">
        <f t="shared" si="246"/>
        <v>653</v>
      </c>
      <c r="CM82" s="59">
        <f t="shared" si="246"/>
        <v>13901621.299999999</v>
      </c>
      <c r="CN82" s="59">
        <f t="shared" si="246"/>
        <v>459</v>
      </c>
      <c r="CO82" s="59">
        <f t="shared" si="246"/>
        <v>11524623.285000002</v>
      </c>
      <c r="CP82" s="59">
        <f t="shared" si="246"/>
        <v>817</v>
      </c>
      <c r="CQ82" s="59">
        <f t="shared" si="246"/>
        <v>21852714.743999999</v>
      </c>
      <c r="CR82" s="59">
        <f t="shared" si="246"/>
        <v>470</v>
      </c>
      <c r="CS82" s="59">
        <f t="shared" si="246"/>
        <v>13713163.631999999</v>
      </c>
      <c r="CT82" s="59">
        <f t="shared" si="246"/>
        <v>3</v>
      </c>
      <c r="CU82" s="59">
        <f t="shared" si="246"/>
        <v>137677.68</v>
      </c>
      <c r="CV82" s="59">
        <f t="shared" si="246"/>
        <v>315</v>
      </c>
      <c r="CW82" s="59">
        <f t="shared" si="246"/>
        <v>5917223.3399999999</v>
      </c>
      <c r="CX82" s="59">
        <f t="shared" si="246"/>
        <v>0</v>
      </c>
      <c r="CY82" s="59">
        <f t="shared" si="246"/>
        <v>0</v>
      </c>
      <c r="CZ82" s="59">
        <f t="shared" si="246"/>
        <v>420</v>
      </c>
      <c r="DA82" s="59">
        <f t="shared" si="246"/>
        <v>10122420.839999998</v>
      </c>
      <c r="DB82" s="59">
        <f t="shared" si="246"/>
        <v>78</v>
      </c>
      <c r="DC82" s="59">
        <f t="shared" si="246"/>
        <v>2757831.72</v>
      </c>
      <c r="DD82" s="59">
        <f t="shared" si="246"/>
        <v>300</v>
      </c>
      <c r="DE82" s="59">
        <f t="shared" si="246"/>
        <v>7254913.6799999997</v>
      </c>
      <c r="DF82" s="59">
        <f t="shared" si="246"/>
        <v>101</v>
      </c>
      <c r="DG82" s="59">
        <f t="shared" si="246"/>
        <v>3250485.0179999997</v>
      </c>
      <c r="DH82" s="59">
        <f t="shared" si="246"/>
        <v>280</v>
      </c>
      <c r="DI82" s="59">
        <f t="shared" si="246"/>
        <v>9357208.3084500004</v>
      </c>
      <c r="DJ82" s="59">
        <f t="shared" si="246"/>
        <v>16958</v>
      </c>
      <c r="DK82" s="59">
        <f t="shared" si="246"/>
        <v>445043007.69905001</v>
      </c>
    </row>
    <row r="83" spans="1:115" ht="15.75" customHeight="1" x14ac:dyDescent="0.25">
      <c r="A83" s="89"/>
      <c r="B83" s="90">
        <v>60</v>
      </c>
      <c r="C83" s="283" t="s">
        <v>598</v>
      </c>
      <c r="D83" s="65" t="s">
        <v>206</v>
      </c>
      <c r="E83" s="54">
        <v>23150</v>
      </c>
      <c r="F83" s="91">
        <v>0.57999999999999996</v>
      </c>
      <c r="G83" s="67">
        <v>1</v>
      </c>
      <c r="H83" s="69">
        <v>1.4</v>
      </c>
      <c r="I83" s="69">
        <v>1.68</v>
      </c>
      <c r="J83" s="69">
        <v>2.23</v>
      </c>
      <c r="K83" s="70">
        <v>2.57</v>
      </c>
      <c r="L83" s="73">
        <v>0</v>
      </c>
      <c r="M83" s="72">
        <f t="shared" ref="M83:M96" si="247">(L83*$E83*$F83*$G83*$H83*$M$10)</f>
        <v>0</v>
      </c>
      <c r="N83" s="73"/>
      <c r="O83" s="73">
        <f t="shared" ref="O83:O96" si="248">(N83*$E83*$F83*$G83*$H83*$O$10)</f>
        <v>0</v>
      </c>
      <c r="P83" s="73"/>
      <c r="Q83" s="72">
        <f t="shared" ref="Q83:Q94" si="249">(P83*$E83*$F83*$G83*$H83*$Q$10)</f>
        <v>0</v>
      </c>
      <c r="R83" s="73"/>
      <c r="S83" s="72">
        <f t="shared" ref="S83:S96" si="250">(R83*$E83*$F83*$G83*$H83*$S$10)</f>
        <v>0</v>
      </c>
      <c r="T83" s="73">
        <v>0</v>
      </c>
      <c r="U83" s="72">
        <f t="shared" ref="U83:U96" si="251">(T83*$E83*$F83*$G83*$H83*$U$10)</f>
        <v>0</v>
      </c>
      <c r="V83" s="73">
        <v>0</v>
      </c>
      <c r="W83" s="72">
        <f t="shared" ref="W83:W96" si="252">(V83*$E83*$F83*$G83*$H83*$W$10)</f>
        <v>0</v>
      </c>
      <c r="X83" s="73"/>
      <c r="Y83" s="72">
        <f t="shared" ref="Y83:Y96" si="253">(X83*$E83*$F83*$G83*$H83*$Y$10)</f>
        <v>0</v>
      </c>
      <c r="Z83" s="73">
        <v>0</v>
      </c>
      <c r="AA83" s="72">
        <f t="shared" ref="AA83:AA96" si="254">(Z83*$E83*$F83*$G83*$H83*$AA$10)</f>
        <v>0</v>
      </c>
      <c r="AB83" s="73"/>
      <c r="AC83" s="72">
        <f t="shared" ref="AC83:AC96" si="255">(AB83*$E83*$F83*$G83*$H83*$AC$10)</f>
        <v>0</v>
      </c>
      <c r="AD83" s="73">
        <v>0</v>
      </c>
      <c r="AE83" s="72">
        <f t="shared" ref="AE83:AE96" si="256">(AD83*$E83*$F83*$G83*$H83*$AE$10)</f>
        <v>0</v>
      </c>
      <c r="AF83" s="75"/>
      <c r="AG83" s="72">
        <f t="shared" ref="AG83:AG96" si="257">(AF83*$E83*$F83*$G83*$H83*$AG$10)</f>
        <v>0</v>
      </c>
      <c r="AH83" s="73">
        <v>552</v>
      </c>
      <c r="AI83" s="72">
        <f t="shared" ref="AI83:AI94" si="258">(AH83*$E83*$F83*$G83*$H83*$AI$10)</f>
        <v>11414024.159999998</v>
      </c>
      <c r="AJ83" s="73"/>
      <c r="AK83" s="73">
        <f t="shared" ref="AK83:AK96" si="259">(AJ83*$E83*$F83*$G83*$H83*$AK$10)</f>
        <v>0</v>
      </c>
      <c r="AL83" s="73">
        <v>0</v>
      </c>
      <c r="AM83" s="72">
        <f t="shared" ref="AM83:AM96" si="260">(AL83*$E83*$F83*$G83*$I83*$AM$10)</f>
        <v>0</v>
      </c>
      <c r="AN83" s="93">
        <v>0</v>
      </c>
      <c r="AO83" s="72">
        <f t="shared" ref="AO83:AO94" si="261">(AN83*$E83*$F83*$G83*$I83*$AO$10)</f>
        <v>0</v>
      </c>
      <c r="AP83" s="73">
        <v>0</v>
      </c>
      <c r="AQ83" s="72">
        <f t="shared" ref="AQ83:AQ96" si="262">(AP83*$E83*$F83*$G83*$I83*$AQ$10)</f>
        <v>0</v>
      </c>
      <c r="AR83" s="73"/>
      <c r="AS83" s="72">
        <f t="shared" ref="AS83:AS96" si="263">(AR83*$E83*$F83*$G83*$H83*$AS$10)</f>
        <v>0</v>
      </c>
      <c r="AT83" s="73">
        <v>0</v>
      </c>
      <c r="AU83" s="73">
        <f t="shared" ref="AU83:AU96" si="264">(AT83*$E83*$F83*$G83*$H83*$AU$10)</f>
        <v>0</v>
      </c>
      <c r="AV83" s="73"/>
      <c r="AW83" s="72">
        <f t="shared" ref="AW83:AW96" si="265">(AV83*$E83*$F83*$G83*$H83*$AW$10)</f>
        <v>0</v>
      </c>
      <c r="AX83" s="73">
        <v>0</v>
      </c>
      <c r="AY83" s="72">
        <f t="shared" ref="AY83:AY96" si="266">(AX83*$E83*$F83*$G83*$H83*$AY$10)</f>
        <v>0</v>
      </c>
      <c r="AZ83" s="73">
        <v>0</v>
      </c>
      <c r="BA83" s="72">
        <f t="shared" ref="BA83:BA96" si="267">(AZ83*$E83*$F83*$G83*$H83*$BA$10)</f>
        <v>0</v>
      </c>
      <c r="BB83" s="73">
        <v>0</v>
      </c>
      <c r="BC83" s="72">
        <f t="shared" ref="BC83:BC96" si="268">(BB83*$E83*$F83*$G83*$H83*$BC$10)</f>
        <v>0</v>
      </c>
      <c r="BD83" s="73"/>
      <c r="BE83" s="72">
        <f t="shared" ref="BE83:BE96" si="269">(BD83*$E83*$F83*$G83*$H83*$BE$10)</f>
        <v>0</v>
      </c>
      <c r="BF83" s="73">
        <v>490</v>
      </c>
      <c r="BG83" s="72">
        <f t="shared" ref="BG83:BG96" si="270">(BF83*$E83*$F83*$G83*$I83*$BG$10)</f>
        <v>11053106.4</v>
      </c>
      <c r="BH83" s="73"/>
      <c r="BI83" s="72">
        <f t="shared" ref="BI83:BI96" si="271">(BH83*$E83*$F83*$G83*$I83*$BI$10)</f>
        <v>0</v>
      </c>
      <c r="BJ83" s="73">
        <v>0</v>
      </c>
      <c r="BK83" s="72">
        <f t="shared" ref="BK83:BK96" si="272">(BJ83*$E83*$F83*$G83*$I83*$BK$10)</f>
        <v>0</v>
      </c>
      <c r="BL83" s="73"/>
      <c r="BM83" s="72">
        <f t="shared" ref="BM83:BM96" si="273">(BL83*$E83*$F83*$G83*$I83*$BM$10)</f>
        <v>0</v>
      </c>
      <c r="BN83" s="73"/>
      <c r="BO83" s="72">
        <f t="shared" ref="BO83:BO96" si="274">(BN83*$E83*$F83*$G83*$I83*$BO$10)</f>
        <v>0</v>
      </c>
      <c r="BP83" s="73">
        <v>60</v>
      </c>
      <c r="BQ83" s="72">
        <f t="shared" ref="BQ83:BQ96" si="275">(BP83*$E83*$F83*$G83*$I83*$BQ$10)</f>
        <v>1732405.2479999999</v>
      </c>
      <c r="BR83" s="73">
        <v>70</v>
      </c>
      <c r="BS83" s="79">
        <f t="shared" ref="BS83:BS96" si="276">(BR83*$E83*$F83*$G83*$I83*$BS$10)</f>
        <v>1736916.7199999997</v>
      </c>
      <c r="BT83" s="94">
        <v>0</v>
      </c>
      <c r="BU83" s="72">
        <f t="shared" ref="BU83:BU96" si="277">(BT83*$E83*$F83*$G83*$H83*$BU$10)</f>
        <v>0</v>
      </c>
      <c r="BV83" s="73">
        <v>0</v>
      </c>
      <c r="BW83" s="72">
        <f t="shared" ref="BW83:BW96" si="278">(BV83*$E83*$F83*$G83*$H83*$BW$10)</f>
        <v>0</v>
      </c>
      <c r="BX83" s="73">
        <v>0</v>
      </c>
      <c r="BY83" s="72">
        <f t="shared" ref="BY83:BY96" si="279">(BX83*$E83*$F83*$G83*$H83*$BY$10)</f>
        <v>0</v>
      </c>
      <c r="BZ83" s="73">
        <v>36</v>
      </c>
      <c r="CA83" s="72">
        <f t="shared" ref="CA83:CA96" si="280">(BZ83*$E83*$F83*$G83*$I83*$CA$10)</f>
        <v>812064.95999999985</v>
      </c>
      <c r="CB83" s="95"/>
      <c r="CC83" s="73">
        <f t="shared" ref="CC83:CC96" si="281">(CB83*$E83*$F83*$G83*$H83*$CC$10)</f>
        <v>0</v>
      </c>
      <c r="CD83" s="73">
        <v>0</v>
      </c>
      <c r="CE83" s="72">
        <f t="shared" ref="CE83:CE96" si="282">(CD83*$E83*$F83*$G83*$H83*$CE$10)</f>
        <v>0</v>
      </c>
      <c r="CF83" s="73"/>
      <c r="CG83" s="72">
        <f t="shared" ref="CG83:CG96" si="283">(CF83*$E83*$F83*$G83*$H83*$CG$10)</f>
        <v>0</v>
      </c>
      <c r="CH83" s="73"/>
      <c r="CI83" s="72">
        <f t="shared" ref="CI83:CI96" si="284">(CH83*$E83*$F83*$G83*$H83*$CI$10)</f>
        <v>0</v>
      </c>
      <c r="CJ83" s="73">
        <v>35</v>
      </c>
      <c r="CK83" s="72">
        <f t="shared" ref="CK83:CK96" si="285">(CJ83*$E83*$F83*$G83*$H83*$CK$10)</f>
        <v>789507.59999999986</v>
      </c>
      <c r="CL83" s="73">
        <v>50</v>
      </c>
      <c r="CM83" s="72">
        <f t="shared" ref="CM83:CM94" si="286">(CL83*$E83*$F83*$G83*$H83*$CM$10)</f>
        <v>939889.99999999988</v>
      </c>
      <c r="CN83" s="73">
        <v>8</v>
      </c>
      <c r="CO83" s="72">
        <f t="shared" ref="CO83:CO94" si="287">(CN83*$E83*$F83*$G83*$H83*$CO$10)</f>
        <v>166924.46399999998</v>
      </c>
      <c r="CP83" s="73">
        <v>82</v>
      </c>
      <c r="CQ83" s="72">
        <f t="shared" ref="CQ83:CQ94" si="288">(CP83*$E83*$F83*$G83*$I83*$CQ$10)</f>
        <v>2053170.9072000002</v>
      </c>
      <c r="CR83" s="73">
        <v>40</v>
      </c>
      <c r="CS83" s="72">
        <f t="shared" ref="CS83:CS96" si="289">(CR83*$E83*$F83*$G83*$I83*$CS$10)</f>
        <v>1082753.28</v>
      </c>
      <c r="CT83" s="73">
        <v>0</v>
      </c>
      <c r="CU83" s="72">
        <f t="shared" ref="CU83:CU96" si="290">(CT83*$E83*$F83*$G83*$I83*$CU$10)</f>
        <v>0</v>
      </c>
      <c r="CV83" s="93">
        <v>0</v>
      </c>
      <c r="CW83" s="72">
        <f t="shared" ref="CW83:CW94" si="291">(CV83*$E83*$F83*$G83*$I83*$CW$10)</f>
        <v>0</v>
      </c>
      <c r="CX83" s="73">
        <v>0</v>
      </c>
      <c r="CY83" s="79">
        <f t="shared" ref="CY83:CY96" si="292">(CX83*$E83*$F83*$G83*$I83*$CY$10)</f>
        <v>0</v>
      </c>
      <c r="CZ83" s="73">
        <v>75</v>
      </c>
      <c r="DA83" s="72">
        <f t="shared" ref="DA83:DA94" si="293">(CZ83*$E83*$F83*$G83*$I83*$DA$10)</f>
        <v>1691801.9999999998</v>
      </c>
      <c r="DB83" s="95"/>
      <c r="DC83" s="72">
        <f t="shared" ref="DC83:DC96" si="294">(DB83*$E83*$F83*$G83*$I83*$DC$10)</f>
        <v>0</v>
      </c>
      <c r="DD83" s="73">
        <v>5</v>
      </c>
      <c r="DE83" s="72">
        <f t="shared" ref="DE83:DE96" si="295">(DD83*$E83*$F83*$G83*$I83*$DE$10)</f>
        <v>135344.16</v>
      </c>
      <c r="DF83" s="73"/>
      <c r="DG83" s="72">
        <f t="shared" ref="DG83:DG96" si="296">(DF83*$E83*$F83*$G83*$J83*$DG$10)</f>
        <v>0</v>
      </c>
      <c r="DH83" s="73">
        <v>8</v>
      </c>
      <c r="DI83" s="103">
        <f t="shared" ref="DI83:DI96" si="297">(DH83*$E83*$F83*$G83*$K83*$DI$10)</f>
        <v>306425.62319999997</v>
      </c>
      <c r="DJ83" s="85">
        <f t="shared" ref="DJ83:DK94" si="298">SUM(L83,N83,P83,R83,T83,V83,X83,Z83,AB83,AD83,AF83,AH83,AN83,AR83,AT83,BX83,AJ83,AX83,AZ83,BB83,CN83,BD83,BF83,AL83,BJ83,AP83,CP83,BL83,CR83,BN83,BP83,BR83,BZ83,BT83,BV83,CB83,CD83,CF83,CH83,CJ83,CL83,CT83,CV83,BH83,AV83,CX83,CZ83,DB83,DD83,DF83,DH83)</f>
        <v>1511</v>
      </c>
      <c r="DK83" s="84">
        <f t="shared" si="298"/>
        <v>33914335.522399999</v>
      </c>
    </row>
    <row r="84" spans="1:115" ht="15.75" customHeight="1" x14ac:dyDescent="0.25">
      <c r="A84" s="89"/>
      <c r="B84" s="90">
        <v>61</v>
      </c>
      <c r="C84" s="283" t="s">
        <v>599</v>
      </c>
      <c r="D84" s="65" t="s">
        <v>207</v>
      </c>
      <c r="E84" s="54">
        <v>23150</v>
      </c>
      <c r="F84" s="91">
        <v>0.62</v>
      </c>
      <c r="G84" s="67">
        <v>1</v>
      </c>
      <c r="H84" s="69">
        <v>1.4</v>
      </c>
      <c r="I84" s="69">
        <v>1.68</v>
      </c>
      <c r="J84" s="69">
        <v>2.23</v>
      </c>
      <c r="K84" s="70">
        <v>2.57</v>
      </c>
      <c r="L84" s="73">
        <v>0</v>
      </c>
      <c r="M84" s="72">
        <f t="shared" si="247"/>
        <v>0</v>
      </c>
      <c r="N84" s="73"/>
      <c r="O84" s="73">
        <f t="shared" si="248"/>
        <v>0</v>
      </c>
      <c r="P84" s="73">
        <v>1495</v>
      </c>
      <c r="Q84" s="72">
        <f t="shared" si="249"/>
        <v>33044911.899999999</v>
      </c>
      <c r="R84" s="73"/>
      <c r="S84" s="72">
        <f t="shared" si="250"/>
        <v>0</v>
      </c>
      <c r="T84" s="73"/>
      <c r="U84" s="72">
        <f t="shared" si="251"/>
        <v>0</v>
      </c>
      <c r="V84" s="73"/>
      <c r="W84" s="72">
        <f t="shared" si="252"/>
        <v>0</v>
      </c>
      <c r="X84" s="73"/>
      <c r="Y84" s="72">
        <f t="shared" si="253"/>
        <v>0</v>
      </c>
      <c r="Z84" s="73"/>
      <c r="AA84" s="72">
        <f t="shared" si="254"/>
        <v>0</v>
      </c>
      <c r="AB84" s="73"/>
      <c r="AC84" s="72">
        <f t="shared" si="255"/>
        <v>0</v>
      </c>
      <c r="AD84" s="73"/>
      <c r="AE84" s="72">
        <f t="shared" si="256"/>
        <v>0</v>
      </c>
      <c r="AF84" s="75"/>
      <c r="AG84" s="72">
        <f t="shared" si="257"/>
        <v>0</v>
      </c>
      <c r="AH84" s="73">
        <v>55</v>
      </c>
      <c r="AI84" s="72">
        <f t="shared" si="258"/>
        <v>1215699.1000000001</v>
      </c>
      <c r="AJ84" s="73"/>
      <c r="AK84" s="73">
        <f t="shared" si="259"/>
        <v>0</v>
      </c>
      <c r="AL84" s="73"/>
      <c r="AM84" s="72">
        <f t="shared" si="260"/>
        <v>0</v>
      </c>
      <c r="AN84" s="93">
        <v>0</v>
      </c>
      <c r="AO84" s="72">
        <f t="shared" si="261"/>
        <v>0</v>
      </c>
      <c r="AP84" s="73"/>
      <c r="AQ84" s="72">
        <f t="shared" si="262"/>
        <v>0</v>
      </c>
      <c r="AR84" s="73"/>
      <c r="AS84" s="72">
        <f t="shared" si="263"/>
        <v>0</v>
      </c>
      <c r="AT84" s="73"/>
      <c r="AU84" s="73">
        <f t="shared" si="264"/>
        <v>0</v>
      </c>
      <c r="AV84" s="73"/>
      <c r="AW84" s="72">
        <f t="shared" si="265"/>
        <v>0</v>
      </c>
      <c r="AX84" s="73"/>
      <c r="AY84" s="72">
        <f t="shared" si="266"/>
        <v>0</v>
      </c>
      <c r="AZ84" s="73"/>
      <c r="BA84" s="72">
        <f t="shared" si="267"/>
        <v>0</v>
      </c>
      <c r="BB84" s="73"/>
      <c r="BC84" s="72">
        <f t="shared" si="268"/>
        <v>0</v>
      </c>
      <c r="BD84" s="73"/>
      <c r="BE84" s="72">
        <f t="shared" si="269"/>
        <v>0</v>
      </c>
      <c r="BF84" s="73">
        <v>1398</v>
      </c>
      <c r="BG84" s="72">
        <f t="shared" si="270"/>
        <v>33710029.920000002</v>
      </c>
      <c r="BH84" s="73"/>
      <c r="BI84" s="72">
        <f t="shared" si="271"/>
        <v>0</v>
      </c>
      <c r="BJ84" s="73"/>
      <c r="BK84" s="72">
        <f t="shared" si="272"/>
        <v>0</v>
      </c>
      <c r="BL84" s="73"/>
      <c r="BM84" s="72">
        <f t="shared" si="273"/>
        <v>0</v>
      </c>
      <c r="BN84" s="73"/>
      <c r="BO84" s="72">
        <f t="shared" si="274"/>
        <v>0</v>
      </c>
      <c r="BP84" s="73">
        <v>103</v>
      </c>
      <c r="BQ84" s="72">
        <f t="shared" si="275"/>
        <v>3179063.1936000003</v>
      </c>
      <c r="BR84" s="73">
        <v>130</v>
      </c>
      <c r="BS84" s="79">
        <f t="shared" si="276"/>
        <v>3448164.7199999997</v>
      </c>
      <c r="BT84" s="94"/>
      <c r="BU84" s="72">
        <f t="shared" si="277"/>
        <v>0</v>
      </c>
      <c r="BV84" s="73"/>
      <c r="BW84" s="72">
        <f t="shared" si="278"/>
        <v>0</v>
      </c>
      <c r="BX84" s="73"/>
      <c r="BY84" s="72">
        <f t="shared" si="279"/>
        <v>0</v>
      </c>
      <c r="BZ84" s="73">
        <v>70</v>
      </c>
      <c r="CA84" s="72">
        <f t="shared" si="280"/>
        <v>1687912.8</v>
      </c>
      <c r="CB84" s="95"/>
      <c r="CC84" s="73">
        <f t="shared" si="281"/>
        <v>0</v>
      </c>
      <c r="CD84" s="73"/>
      <c r="CE84" s="72">
        <f t="shared" si="282"/>
        <v>0</v>
      </c>
      <c r="CF84" s="73"/>
      <c r="CG84" s="72">
        <f t="shared" si="283"/>
        <v>0</v>
      </c>
      <c r="CH84" s="73"/>
      <c r="CI84" s="72">
        <f t="shared" si="284"/>
        <v>0</v>
      </c>
      <c r="CJ84" s="73">
        <v>70</v>
      </c>
      <c r="CK84" s="72">
        <f t="shared" si="285"/>
        <v>1687912.8</v>
      </c>
      <c r="CL84" s="73">
        <v>177</v>
      </c>
      <c r="CM84" s="72">
        <f t="shared" si="286"/>
        <v>3556673.4</v>
      </c>
      <c r="CN84" s="73">
        <v>160</v>
      </c>
      <c r="CO84" s="72">
        <f t="shared" si="287"/>
        <v>3568729.9200000004</v>
      </c>
      <c r="CP84" s="73">
        <v>216</v>
      </c>
      <c r="CQ84" s="72">
        <f t="shared" si="288"/>
        <v>5781342.4704</v>
      </c>
      <c r="CR84" s="73">
        <v>100</v>
      </c>
      <c r="CS84" s="72">
        <f t="shared" si="289"/>
        <v>2893564.8</v>
      </c>
      <c r="CT84" s="73"/>
      <c r="CU84" s="72">
        <f t="shared" si="290"/>
        <v>0</v>
      </c>
      <c r="CV84" s="93">
        <v>0</v>
      </c>
      <c r="CW84" s="72">
        <f t="shared" si="291"/>
        <v>0</v>
      </c>
      <c r="CX84" s="73"/>
      <c r="CY84" s="79">
        <f t="shared" si="292"/>
        <v>0</v>
      </c>
      <c r="CZ84" s="73">
        <v>160</v>
      </c>
      <c r="DA84" s="72">
        <f t="shared" si="293"/>
        <v>3858086.4</v>
      </c>
      <c r="DB84" s="95">
        <v>2</v>
      </c>
      <c r="DC84" s="72">
        <f t="shared" si="294"/>
        <v>48226.080000000002</v>
      </c>
      <c r="DD84" s="73">
        <v>1</v>
      </c>
      <c r="DE84" s="72">
        <f t="shared" si="295"/>
        <v>28935.648000000001</v>
      </c>
      <c r="DF84" s="73"/>
      <c r="DG84" s="72">
        <f t="shared" si="296"/>
        <v>0</v>
      </c>
      <c r="DH84" s="73">
        <v>15</v>
      </c>
      <c r="DI84" s="103">
        <f t="shared" si="297"/>
        <v>614172.04650000005</v>
      </c>
      <c r="DJ84" s="85">
        <f t="shared" si="298"/>
        <v>4152</v>
      </c>
      <c r="DK84" s="84">
        <f t="shared" si="298"/>
        <v>98323425.198500007</v>
      </c>
    </row>
    <row r="85" spans="1:115" ht="15.75" customHeight="1" x14ac:dyDescent="0.25">
      <c r="A85" s="89"/>
      <c r="B85" s="90">
        <v>62</v>
      </c>
      <c r="C85" s="283" t="s">
        <v>600</v>
      </c>
      <c r="D85" s="65" t="s">
        <v>208</v>
      </c>
      <c r="E85" s="54">
        <v>23150</v>
      </c>
      <c r="F85" s="91">
        <v>1.4</v>
      </c>
      <c r="G85" s="67">
        <v>1</v>
      </c>
      <c r="H85" s="69">
        <v>1.4</v>
      </c>
      <c r="I85" s="69">
        <v>1.68</v>
      </c>
      <c r="J85" s="69">
        <v>2.23</v>
      </c>
      <c r="K85" s="70">
        <v>2.57</v>
      </c>
      <c r="L85" s="73">
        <v>0</v>
      </c>
      <c r="M85" s="72">
        <f t="shared" si="247"/>
        <v>0</v>
      </c>
      <c r="N85" s="73"/>
      <c r="O85" s="73">
        <f t="shared" si="248"/>
        <v>0</v>
      </c>
      <c r="P85" s="73">
        <v>5</v>
      </c>
      <c r="Q85" s="72">
        <f t="shared" si="249"/>
        <v>249557.00000000003</v>
      </c>
      <c r="R85" s="73"/>
      <c r="S85" s="72">
        <f t="shared" si="250"/>
        <v>0</v>
      </c>
      <c r="T85" s="73">
        <v>0</v>
      </c>
      <c r="U85" s="72">
        <f t="shared" si="251"/>
        <v>0</v>
      </c>
      <c r="V85" s="73">
        <v>0</v>
      </c>
      <c r="W85" s="72">
        <f t="shared" si="252"/>
        <v>0</v>
      </c>
      <c r="X85" s="73"/>
      <c r="Y85" s="72">
        <f t="shared" si="253"/>
        <v>0</v>
      </c>
      <c r="Z85" s="73">
        <v>0</v>
      </c>
      <c r="AA85" s="72">
        <f t="shared" si="254"/>
        <v>0</v>
      </c>
      <c r="AB85" s="73"/>
      <c r="AC85" s="72">
        <f t="shared" si="255"/>
        <v>0</v>
      </c>
      <c r="AD85" s="73">
        <v>0</v>
      </c>
      <c r="AE85" s="72">
        <f t="shared" si="256"/>
        <v>0</v>
      </c>
      <c r="AF85" s="75"/>
      <c r="AG85" s="72">
        <f t="shared" si="257"/>
        <v>0</v>
      </c>
      <c r="AH85" s="73">
        <v>30</v>
      </c>
      <c r="AI85" s="72">
        <f t="shared" si="258"/>
        <v>1497341.9999999998</v>
      </c>
      <c r="AJ85" s="73"/>
      <c r="AK85" s="73">
        <f t="shared" si="259"/>
        <v>0</v>
      </c>
      <c r="AL85" s="73">
        <v>0</v>
      </c>
      <c r="AM85" s="72">
        <f t="shared" si="260"/>
        <v>0</v>
      </c>
      <c r="AN85" s="93">
        <v>0</v>
      </c>
      <c r="AO85" s="72">
        <f t="shared" si="261"/>
        <v>0</v>
      </c>
      <c r="AP85" s="73"/>
      <c r="AQ85" s="72">
        <f t="shared" si="262"/>
        <v>0</v>
      </c>
      <c r="AR85" s="73"/>
      <c r="AS85" s="72">
        <f t="shared" si="263"/>
        <v>0</v>
      </c>
      <c r="AT85" s="73">
        <v>0</v>
      </c>
      <c r="AU85" s="73">
        <f t="shared" si="264"/>
        <v>0</v>
      </c>
      <c r="AV85" s="73"/>
      <c r="AW85" s="72">
        <f t="shared" si="265"/>
        <v>0</v>
      </c>
      <c r="AX85" s="73">
        <v>0</v>
      </c>
      <c r="AY85" s="72">
        <f t="shared" si="266"/>
        <v>0</v>
      </c>
      <c r="AZ85" s="73">
        <v>0</v>
      </c>
      <c r="BA85" s="72">
        <f t="shared" si="267"/>
        <v>0</v>
      </c>
      <c r="BB85" s="73">
        <v>0</v>
      </c>
      <c r="BC85" s="72">
        <f t="shared" si="268"/>
        <v>0</v>
      </c>
      <c r="BD85" s="73"/>
      <c r="BE85" s="72">
        <f t="shared" si="269"/>
        <v>0</v>
      </c>
      <c r="BF85" s="73"/>
      <c r="BG85" s="72">
        <f t="shared" si="270"/>
        <v>0</v>
      </c>
      <c r="BH85" s="73"/>
      <c r="BI85" s="72">
        <f t="shared" si="271"/>
        <v>0</v>
      </c>
      <c r="BJ85" s="73">
        <v>0</v>
      </c>
      <c r="BK85" s="72">
        <f t="shared" si="272"/>
        <v>0</v>
      </c>
      <c r="BL85" s="73"/>
      <c r="BM85" s="72">
        <f t="shared" si="273"/>
        <v>0</v>
      </c>
      <c r="BN85" s="73"/>
      <c r="BO85" s="72">
        <f t="shared" si="274"/>
        <v>0</v>
      </c>
      <c r="BP85" s="73"/>
      <c r="BQ85" s="72">
        <f t="shared" si="275"/>
        <v>0</v>
      </c>
      <c r="BR85" s="73">
        <v>1</v>
      </c>
      <c r="BS85" s="79">
        <f t="shared" si="276"/>
        <v>59893.679999999993</v>
      </c>
      <c r="BT85" s="94">
        <v>0</v>
      </c>
      <c r="BU85" s="72">
        <f t="shared" si="277"/>
        <v>0</v>
      </c>
      <c r="BV85" s="73">
        <v>0</v>
      </c>
      <c r="BW85" s="72">
        <f t="shared" si="278"/>
        <v>0</v>
      </c>
      <c r="BX85" s="73">
        <v>0</v>
      </c>
      <c r="BY85" s="72">
        <f t="shared" si="279"/>
        <v>0</v>
      </c>
      <c r="BZ85" s="73"/>
      <c r="CA85" s="72">
        <f t="shared" si="280"/>
        <v>0</v>
      </c>
      <c r="CB85" s="95"/>
      <c r="CC85" s="73">
        <f t="shared" si="281"/>
        <v>0</v>
      </c>
      <c r="CD85" s="73"/>
      <c r="CE85" s="72">
        <f t="shared" si="282"/>
        <v>0</v>
      </c>
      <c r="CF85" s="73"/>
      <c r="CG85" s="72">
        <f t="shared" si="283"/>
        <v>0</v>
      </c>
      <c r="CH85" s="73"/>
      <c r="CI85" s="72">
        <f t="shared" si="284"/>
        <v>0</v>
      </c>
      <c r="CJ85" s="73"/>
      <c r="CK85" s="72">
        <f t="shared" si="285"/>
        <v>0</v>
      </c>
      <c r="CL85" s="73"/>
      <c r="CM85" s="72">
        <f t="shared" si="286"/>
        <v>0</v>
      </c>
      <c r="CN85" s="73"/>
      <c r="CO85" s="72">
        <f t="shared" si="287"/>
        <v>0</v>
      </c>
      <c r="CP85" s="73">
        <v>7</v>
      </c>
      <c r="CQ85" s="72">
        <f t="shared" si="288"/>
        <v>423067.17600000004</v>
      </c>
      <c r="CR85" s="73"/>
      <c r="CS85" s="72">
        <f t="shared" si="289"/>
        <v>0</v>
      </c>
      <c r="CT85" s="73">
        <v>0</v>
      </c>
      <c r="CU85" s="72">
        <f t="shared" si="290"/>
        <v>0</v>
      </c>
      <c r="CV85" s="93">
        <v>0</v>
      </c>
      <c r="CW85" s="72">
        <f t="shared" si="291"/>
        <v>0</v>
      </c>
      <c r="CX85" s="73">
        <v>0</v>
      </c>
      <c r="CY85" s="79">
        <f t="shared" si="292"/>
        <v>0</v>
      </c>
      <c r="CZ85" s="73">
        <v>2</v>
      </c>
      <c r="DA85" s="72">
        <f t="shared" si="293"/>
        <v>108897.59999999998</v>
      </c>
      <c r="DB85" s="95"/>
      <c r="DC85" s="72">
        <f t="shared" si="294"/>
        <v>0</v>
      </c>
      <c r="DD85" s="73">
        <v>3</v>
      </c>
      <c r="DE85" s="72">
        <f t="shared" si="295"/>
        <v>196015.68</v>
      </c>
      <c r="DF85" s="73"/>
      <c r="DG85" s="72">
        <f t="shared" si="296"/>
        <v>0</v>
      </c>
      <c r="DH85" s="73"/>
      <c r="DI85" s="103">
        <f t="shared" si="297"/>
        <v>0</v>
      </c>
      <c r="DJ85" s="85">
        <f t="shared" si="298"/>
        <v>48</v>
      </c>
      <c r="DK85" s="84">
        <f t="shared" si="298"/>
        <v>2534773.1360000004</v>
      </c>
    </row>
    <row r="86" spans="1:115" ht="15.75" customHeight="1" x14ac:dyDescent="0.25">
      <c r="A86" s="89"/>
      <c r="B86" s="90">
        <v>63</v>
      </c>
      <c r="C86" s="283" t="s">
        <v>601</v>
      </c>
      <c r="D86" s="65" t="s">
        <v>209</v>
      </c>
      <c r="E86" s="54">
        <v>23150</v>
      </c>
      <c r="F86" s="91">
        <v>1.27</v>
      </c>
      <c r="G86" s="67">
        <v>1</v>
      </c>
      <c r="H86" s="69">
        <v>1.4</v>
      </c>
      <c r="I86" s="69">
        <v>1.68</v>
      </c>
      <c r="J86" s="69">
        <v>2.23</v>
      </c>
      <c r="K86" s="70">
        <v>2.57</v>
      </c>
      <c r="L86" s="73">
        <v>14</v>
      </c>
      <c r="M86" s="72">
        <f t="shared" si="247"/>
        <v>633874.78</v>
      </c>
      <c r="N86" s="73"/>
      <c r="O86" s="73">
        <f t="shared" si="248"/>
        <v>0</v>
      </c>
      <c r="P86" s="73">
        <v>1</v>
      </c>
      <c r="Q86" s="72">
        <f t="shared" si="249"/>
        <v>45276.770000000004</v>
      </c>
      <c r="R86" s="73"/>
      <c r="S86" s="72">
        <f t="shared" si="250"/>
        <v>0</v>
      </c>
      <c r="T86" s="73"/>
      <c r="U86" s="72">
        <f t="shared" si="251"/>
        <v>0</v>
      </c>
      <c r="V86" s="73"/>
      <c r="W86" s="72">
        <f t="shared" si="252"/>
        <v>0</v>
      </c>
      <c r="X86" s="73"/>
      <c r="Y86" s="72">
        <f t="shared" si="253"/>
        <v>0</v>
      </c>
      <c r="Z86" s="73"/>
      <c r="AA86" s="72">
        <f t="shared" si="254"/>
        <v>0</v>
      </c>
      <c r="AB86" s="73">
        <v>20</v>
      </c>
      <c r="AC86" s="72">
        <f t="shared" si="255"/>
        <v>905535.4</v>
      </c>
      <c r="AD86" s="73"/>
      <c r="AE86" s="72">
        <f t="shared" si="256"/>
        <v>0</v>
      </c>
      <c r="AF86" s="75"/>
      <c r="AG86" s="72">
        <f t="shared" si="257"/>
        <v>0</v>
      </c>
      <c r="AH86" s="73">
        <v>40</v>
      </c>
      <c r="AI86" s="72">
        <f t="shared" si="258"/>
        <v>1811070.8</v>
      </c>
      <c r="AJ86" s="73">
        <v>4</v>
      </c>
      <c r="AK86" s="73">
        <f t="shared" si="259"/>
        <v>181107.08000000002</v>
      </c>
      <c r="AL86" s="73"/>
      <c r="AM86" s="72">
        <f t="shared" si="260"/>
        <v>0</v>
      </c>
      <c r="AN86" s="93">
        <v>0</v>
      </c>
      <c r="AO86" s="72">
        <f t="shared" si="261"/>
        <v>0</v>
      </c>
      <c r="AP86" s="73"/>
      <c r="AQ86" s="79">
        <f t="shared" si="262"/>
        <v>0</v>
      </c>
      <c r="AR86" s="73"/>
      <c r="AS86" s="72">
        <f t="shared" si="263"/>
        <v>0</v>
      </c>
      <c r="AT86" s="73"/>
      <c r="AU86" s="73">
        <f t="shared" si="264"/>
        <v>0</v>
      </c>
      <c r="AV86" s="73"/>
      <c r="AW86" s="72">
        <f t="shared" si="265"/>
        <v>0</v>
      </c>
      <c r="AX86" s="73"/>
      <c r="AY86" s="72">
        <f t="shared" si="266"/>
        <v>0</v>
      </c>
      <c r="AZ86" s="73"/>
      <c r="BA86" s="72">
        <f t="shared" si="267"/>
        <v>0</v>
      </c>
      <c r="BB86" s="73"/>
      <c r="BC86" s="72">
        <f t="shared" si="268"/>
        <v>0</v>
      </c>
      <c r="BD86" s="73">
        <v>5</v>
      </c>
      <c r="BE86" s="72">
        <f t="shared" si="269"/>
        <v>263428.47999999998</v>
      </c>
      <c r="BF86" s="73"/>
      <c r="BG86" s="72">
        <f t="shared" si="270"/>
        <v>0</v>
      </c>
      <c r="BH86" s="73"/>
      <c r="BI86" s="72">
        <f t="shared" si="271"/>
        <v>0</v>
      </c>
      <c r="BJ86" s="73"/>
      <c r="BK86" s="72">
        <f t="shared" si="272"/>
        <v>0</v>
      </c>
      <c r="BL86" s="73">
        <v>6</v>
      </c>
      <c r="BM86" s="72">
        <f t="shared" si="273"/>
        <v>296357.03999999998</v>
      </c>
      <c r="BN86" s="73"/>
      <c r="BO86" s="72">
        <f t="shared" si="274"/>
        <v>0</v>
      </c>
      <c r="BP86" s="73">
        <v>5</v>
      </c>
      <c r="BQ86" s="72">
        <f t="shared" si="275"/>
        <v>316114.17599999998</v>
      </c>
      <c r="BR86" s="73">
        <v>7</v>
      </c>
      <c r="BS86" s="79">
        <f t="shared" si="276"/>
        <v>380324.86800000002</v>
      </c>
      <c r="BT86" s="94"/>
      <c r="BU86" s="72">
        <f t="shared" si="277"/>
        <v>0</v>
      </c>
      <c r="BV86" s="73"/>
      <c r="BW86" s="72">
        <f t="shared" si="278"/>
        <v>0</v>
      </c>
      <c r="BX86" s="73"/>
      <c r="BY86" s="72">
        <f t="shared" si="279"/>
        <v>0</v>
      </c>
      <c r="BZ86" s="73"/>
      <c r="CA86" s="72">
        <f t="shared" si="280"/>
        <v>0</v>
      </c>
      <c r="CB86" s="95"/>
      <c r="CC86" s="73">
        <f t="shared" si="281"/>
        <v>0</v>
      </c>
      <c r="CD86" s="73"/>
      <c r="CE86" s="72">
        <f t="shared" si="282"/>
        <v>0</v>
      </c>
      <c r="CF86" s="73"/>
      <c r="CG86" s="72">
        <f t="shared" si="283"/>
        <v>0</v>
      </c>
      <c r="CH86" s="73">
        <v>6</v>
      </c>
      <c r="CI86" s="72">
        <f t="shared" si="284"/>
        <v>172874.93999999997</v>
      </c>
      <c r="CJ86" s="73">
        <v>26</v>
      </c>
      <c r="CK86" s="72">
        <f t="shared" si="285"/>
        <v>1284213.8399999999</v>
      </c>
      <c r="CL86" s="73">
        <v>2</v>
      </c>
      <c r="CM86" s="72">
        <f t="shared" si="286"/>
        <v>82321.399999999994</v>
      </c>
      <c r="CN86" s="73">
        <v>12</v>
      </c>
      <c r="CO86" s="72">
        <f t="shared" si="287"/>
        <v>548260.52399999998</v>
      </c>
      <c r="CP86" s="73">
        <v>17</v>
      </c>
      <c r="CQ86" s="72">
        <f t="shared" si="288"/>
        <v>932042.89079999994</v>
      </c>
      <c r="CR86" s="73">
        <v>62</v>
      </c>
      <c r="CS86" s="72">
        <f t="shared" si="289"/>
        <v>3674827.2960000001</v>
      </c>
      <c r="CT86" s="73"/>
      <c r="CU86" s="72">
        <f t="shared" si="290"/>
        <v>0</v>
      </c>
      <c r="CV86" s="93">
        <v>16</v>
      </c>
      <c r="CW86" s="72">
        <f t="shared" si="291"/>
        <v>711256.89599999995</v>
      </c>
      <c r="CX86" s="73"/>
      <c r="CY86" s="79">
        <f t="shared" si="292"/>
        <v>0</v>
      </c>
      <c r="CZ86" s="73">
        <v>5</v>
      </c>
      <c r="DA86" s="72">
        <f t="shared" si="293"/>
        <v>246964.19999999998</v>
      </c>
      <c r="DB86" s="95"/>
      <c r="DC86" s="72">
        <f t="shared" si="294"/>
        <v>0</v>
      </c>
      <c r="DD86" s="73">
        <v>5</v>
      </c>
      <c r="DE86" s="72">
        <f t="shared" si="295"/>
        <v>296357.03999999998</v>
      </c>
      <c r="DF86" s="73"/>
      <c r="DG86" s="72">
        <f t="shared" si="296"/>
        <v>0</v>
      </c>
      <c r="DH86" s="73">
        <v>2</v>
      </c>
      <c r="DI86" s="84">
        <f t="shared" si="297"/>
        <v>167741.6127</v>
      </c>
      <c r="DJ86" s="85">
        <f t="shared" si="298"/>
        <v>255</v>
      </c>
      <c r="DK86" s="84">
        <f t="shared" si="298"/>
        <v>12949950.033499999</v>
      </c>
    </row>
    <row r="87" spans="1:115" ht="15.75" customHeight="1" x14ac:dyDescent="0.25">
      <c r="A87" s="89"/>
      <c r="B87" s="90">
        <v>64</v>
      </c>
      <c r="C87" s="283" t="s">
        <v>602</v>
      </c>
      <c r="D87" s="65" t="s">
        <v>210</v>
      </c>
      <c r="E87" s="54">
        <v>23150</v>
      </c>
      <c r="F87" s="91">
        <v>3.12</v>
      </c>
      <c r="G87" s="67">
        <v>1</v>
      </c>
      <c r="H87" s="69">
        <v>1.4</v>
      </c>
      <c r="I87" s="69">
        <v>1.68</v>
      </c>
      <c r="J87" s="69">
        <v>2.23</v>
      </c>
      <c r="K87" s="70">
        <v>2.57</v>
      </c>
      <c r="L87" s="73">
        <v>23</v>
      </c>
      <c r="M87" s="72">
        <f t="shared" si="247"/>
        <v>2558315.7599999998</v>
      </c>
      <c r="N87" s="73"/>
      <c r="O87" s="73">
        <f t="shared" si="248"/>
        <v>0</v>
      </c>
      <c r="P87" s="73"/>
      <c r="Q87" s="72">
        <f t="shared" si="249"/>
        <v>0</v>
      </c>
      <c r="R87" s="73"/>
      <c r="S87" s="72">
        <f t="shared" si="250"/>
        <v>0</v>
      </c>
      <c r="T87" s="73"/>
      <c r="U87" s="72">
        <f t="shared" si="251"/>
        <v>0</v>
      </c>
      <c r="V87" s="73"/>
      <c r="W87" s="72">
        <f t="shared" si="252"/>
        <v>0</v>
      </c>
      <c r="X87" s="73"/>
      <c r="Y87" s="72">
        <f t="shared" si="253"/>
        <v>0</v>
      </c>
      <c r="Z87" s="73"/>
      <c r="AA87" s="72">
        <f t="shared" si="254"/>
        <v>0</v>
      </c>
      <c r="AB87" s="73">
        <v>3</v>
      </c>
      <c r="AC87" s="72">
        <f t="shared" si="255"/>
        <v>333693.36</v>
      </c>
      <c r="AD87" s="73"/>
      <c r="AE87" s="72">
        <f t="shared" si="256"/>
        <v>0</v>
      </c>
      <c r="AF87" s="75"/>
      <c r="AG87" s="72">
        <f t="shared" si="257"/>
        <v>0</v>
      </c>
      <c r="AH87" s="73">
        <v>33</v>
      </c>
      <c r="AI87" s="72">
        <f t="shared" si="258"/>
        <v>3670626.96</v>
      </c>
      <c r="AJ87" s="73">
        <v>4</v>
      </c>
      <c r="AK87" s="73">
        <f t="shared" si="259"/>
        <v>444924.48000000004</v>
      </c>
      <c r="AL87" s="73"/>
      <c r="AM87" s="72">
        <f t="shared" si="260"/>
        <v>0</v>
      </c>
      <c r="AN87" s="93">
        <v>0</v>
      </c>
      <c r="AO87" s="72">
        <f t="shared" si="261"/>
        <v>0</v>
      </c>
      <c r="AP87" s="73"/>
      <c r="AQ87" s="79">
        <f t="shared" si="262"/>
        <v>0</v>
      </c>
      <c r="AR87" s="73"/>
      <c r="AS87" s="72">
        <f t="shared" si="263"/>
        <v>0</v>
      </c>
      <c r="AT87" s="73"/>
      <c r="AU87" s="73">
        <f t="shared" si="264"/>
        <v>0</v>
      </c>
      <c r="AV87" s="73"/>
      <c r="AW87" s="72">
        <f t="shared" si="265"/>
        <v>0</v>
      </c>
      <c r="AX87" s="73"/>
      <c r="AY87" s="72">
        <f t="shared" si="266"/>
        <v>0</v>
      </c>
      <c r="AZ87" s="73"/>
      <c r="BA87" s="72">
        <f t="shared" si="267"/>
        <v>0</v>
      </c>
      <c r="BB87" s="73"/>
      <c r="BC87" s="72">
        <f t="shared" si="268"/>
        <v>0</v>
      </c>
      <c r="BD87" s="73"/>
      <c r="BE87" s="72">
        <f t="shared" si="269"/>
        <v>0</v>
      </c>
      <c r="BF87" s="73">
        <v>2</v>
      </c>
      <c r="BG87" s="72">
        <f t="shared" si="270"/>
        <v>242686.07999999999</v>
      </c>
      <c r="BH87" s="73"/>
      <c r="BI87" s="72">
        <f t="shared" si="271"/>
        <v>0</v>
      </c>
      <c r="BJ87" s="73"/>
      <c r="BK87" s="72">
        <f t="shared" si="272"/>
        <v>0</v>
      </c>
      <c r="BL87" s="73"/>
      <c r="BM87" s="72">
        <f t="shared" si="273"/>
        <v>0</v>
      </c>
      <c r="BN87" s="73"/>
      <c r="BO87" s="72">
        <f t="shared" si="274"/>
        <v>0</v>
      </c>
      <c r="BP87" s="73"/>
      <c r="BQ87" s="72">
        <f t="shared" si="275"/>
        <v>0</v>
      </c>
      <c r="BR87" s="73"/>
      <c r="BS87" s="79">
        <f t="shared" si="276"/>
        <v>0</v>
      </c>
      <c r="BT87" s="94"/>
      <c r="BU87" s="72">
        <f t="shared" si="277"/>
        <v>0</v>
      </c>
      <c r="BV87" s="73"/>
      <c r="BW87" s="72">
        <f t="shared" si="278"/>
        <v>0</v>
      </c>
      <c r="BX87" s="73"/>
      <c r="BY87" s="72">
        <f t="shared" si="279"/>
        <v>0</v>
      </c>
      <c r="BZ87" s="73"/>
      <c r="CA87" s="72">
        <f t="shared" si="280"/>
        <v>0</v>
      </c>
      <c r="CB87" s="95"/>
      <c r="CC87" s="73">
        <f t="shared" si="281"/>
        <v>0</v>
      </c>
      <c r="CD87" s="73"/>
      <c r="CE87" s="72">
        <f t="shared" si="282"/>
        <v>0</v>
      </c>
      <c r="CF87" s="73"/>
      <c r="CG87" s="72">
        <f t="shared" si="283"/>
        <v>0</v>
      </c>
      <c r="CH87" s="73"/>
      <c r="CI87" s="72">
        <f t="shared" si="284"/>
        <v>0</v>
      </c>
      <c r="CJ87" s="73"/>
      <c r="CK87" s="72">
        <f t="shared" si="285"/>
        <v>0</v>
      </c>
      <c r="CL87" s="73">
        <v>3</v>
      </c>
      <c r="CM87" s="72">
        <f t="shared" si="286"/>
        <v>303357.59999999998</v>
      </c>
      <c r="CN87" s="73"/>
      <c r="CO87" s="72">
        <f t="shared" si="287"/>
        <v>0</v>
      </c>
      <c r="CP87" s="73">
        <v>0</v>
      </c>
      <c r="CQ87" s="72">
        <f t="shared" si="288"/>
        <v>0</v>
      </c>
      <c r="CR87" s="73"/>
      <c r="CS87" s="72">
        <f t="shared" si="289"/>
        <v>0</v>
      </c>
      <c r="CT87" s="73"/>
      <c r="CU87" s="72">
        <f t="shared" si="290"/>
        <v>0</v>
      </c>
      <c r="CV87" s="93">
        <v>4</v>
      </c>
      <c r="CW87" s="72">
        <f t="shared" si="291"/>
        <v>436834.94399999996</v>
      </c>
      <c r="CX87" s="73"/>
      <c r="CY87" s="79">
        <f t="shared" si="292"/>
        <v>0</v>
      </c>
      <c r="CZ87" s="73"/>
      <c r="DA87" s="72">
        <f t="shared" si="293"/>
        <v>0</v>
      </c>
      <c r="DB87" s="95"/>
      <c r="DC87" s="72">
        <f t="shared" si="294"/>
        <v>0</v>
      </c>
      <c r="DD87" s="73"/>
      <c r="DE87" s="72">
        <f t="shared" si="295"/>
        <v>0</v>
      </c>
      <c r="DF87" s="73"/>
      <c r="DG87" s="72">
        <f t="shared" si="296"/>
        <v>0</v>
      </c>
      <c r="DH87" s="73"/>
      <c r="DI87" s="84">
        <f t="shared" si="297"/>
        <v>0</v>
      </c>
      <c r="DJ87" s="85">
        <f t="shared" si="298"/>
        <v>72</v>
      </c>
      <c r="DK87" s="84">
        <f t="shared" si="298"/>
        <v>7990439.1840000004</v>
      </c>
    </row>
    <row r="88" spans="1:115" ht="15.75" customHeight="1" thickBot="1" x14ac:dyDescent="0.3">
      <c r="A88" s="104"/>
      <c r="B88" s="105">
        <v>65</v>
      </c>
      <c r="C88" s="283" t="s">
        <v>603</v>
      </c>
      <c r="D88" s="106" t="s">
        <v>211</v>
      </c>
      <c r="E88" s="54">
        <v>23150</v>
      </c>
      <c r="F88" s="107">
        <v>4.51</v>
      </c>
      <c r="G88" s="108">
        <v>1</v>
      </c>
      <c r="H88" s="109">
        <v>1.4</v>
      </c>
      <c r="I88" s="109">
        <v>1.68</v>
      </c>
      <c r="J88" s="109">
        <v>2.23</v>
      </c>
      <c r="K88" s="110">
        <v>2.57</v>
      </c>
      <c r="L88" s="111">
        <v>0</v>
      </c>
      <c r="M88" s="112">
        <f t="shared" si="247"/>
        <v>0</v>
      </c>
      <c r="N88" s="111"/>
      <c r="O88" s="111">
        <f t="shared" si="248"/>
        <v>0</v>
      </c>
      <c r="P88" s="111">
        <v>12</v>
      </c>
      <c r="Q88" s="112">
        <f t="shared" si="249"/>
        <v>1929432.12</v>
      </c>
      <c r="R88" s="111"/>
      <c r="S88" s="112">
        <f t="shared" si="250"/>
        <v>0</v>
      </c>
      <c r="T88" s="111"/>
      <c r="U88" s="112">
        <f t="shared" si="251"/>
        <v>0</v>
      </c>
      <c r="V88" s="111"/>
      <c r="W88" s="112">
        <f t="shared" si="252"/>
        <v>0</v>
      </c>
      <c r="X88" s="111"/>
      <c r="Y88" s="112">
        <f t="shared" si="253"/>
        <v>0</v>
      </c>
      <c r="Z88" s="111"/>
      <c r="AA88" s="112">
        <f t="shared" si="254"/>
        <v>0</v>
      </c>
      <c r="AB88" s="111"/>
      <c r="AC88" s="112">
        <f t="shared" si="255"/>
        <v>0</v>
      </c>
      <c r="AD88" s="111"/>
      <c r="AE88" s="112">
        <f t="shared" si="256"/>
        <v>0</v>
      </c>
      <c r="AF88" s="113"/>
      <c r="AG88" s="112">
        <f t="shared" si="257"/>
        <v>0</v>
      </c>
      <c r="AH88" s="111"/>
      <c r="AI88" s="112">
        <f t="shared" si="258"/>
        <v>0</v>
      </c>
      <c r="AJ88" s="111"/>
      <c r="AK88" s="111">
        <f t="shared" si="259"/>
        <v>0</v>
      </c>
      <c r="AL88" s="111"/>
      <c r="AM88" s="112">
        <f t="shared" si="260"/>
        <v>0</v>
      </c>
      <c r="AN88" s="114">
        <v>0</v>
      </c>
      <c r="AO88" s="112">
        <f t="shared" si="261"/>
        <v>0</v>
      </c>
      <c r="AP88" s="111"/>
      <c r="AQ88" s="115">
        <f t="shared" si="262"/>
        <v>0</v>
      </c>
      <c r="AR88" s="111"/>
      <c r="AS88" s="112">
        <f t="shared" si="263"/>
        <v>0</v>
      </c>
      <c r="AT88" s="111"/>
      <c r="AU88" s="111">
        <f t="shared" si="264"/>
        <v>0</v>
      </c>
      <c r="AV88" s="111"/>
      <c r="AW88" s="112">
        <f t="shared" si="265"/>
        <v>0</v>
      </c>
      <c r="AX88" s="111"/>
      <c r="AY88" s="112">
        <f t="shared" si="266"/>
        <v>0</v>
      </c>
      <c r="AZ88" s="111"/>
      <c r="BA88" s="112">
        <f t="shared" si="267"/>
        <v>0</v>
      </c>
      <c r="BB88" s="111"/>
      <c r="BC88" s="112">
        <f t="shared" si="268"/>
        <v>0</v>
      </c>
      <c r="BD88" s="111"/>
      <c r="BE88" s="112">
        <f t="shared" si="269"/>
        <v>0</v>
      </c>
      <c r="BF88" s="111">
        <v>3</v>
      </c>
      <c r="BG88" s="112">
        <f t="shared" si="270"/>
        <v>526208.76</v>
      </c>
      <c r="BH88" s="111"/>
      <c r="BI88" s="112">
        <f t="shared" si="271"/>
        <v>0</v>
      </c>
      <c r="BJ88" s="111"/>
      <c r="BK88" s="112">
        <f t="shared" si="272"/>
        <v>0</v>
      </c>
      <c r="BL88" s="111">
        <v>0</v>
      </c>
      <c r="BM88" s="112">
        <f t="shared" si="273"/>
        <v>0</v>
      </c>
      <c r="BN88" s="111"/>
      <c r="BO88" s="112">
        <f t="shared" si="274"/>
        <v>0</v>
      </c>
      <c r="BP88" s="111"/>
      <c r="BQ88" s="112">
        <f t="shared" si="275"/>
        <v>0</v>
      </c>
      <c r="BR88" s="111"/>
      <c r="BS88" s="115">
        <f t="shared" si="276"/>
        <v>0</v>
      </c>
      <c r="BT88" s="116"/>
      <c r="BU88" s="112">
        <f t="shared" si="277"/>
        <v>0</v>
      </c>
      <c r="BV88" s="111"/>
      <c r="BW88" s="112">
        <f t="shared" si="278"/>
        <v>0</v>
      </c>
      <c r="BX88" s="111"/>
      <c r="BY88" s="112">
        <f t="shared" si="279"/>
        <v>0</v>
      </c>
      <c r="BZ88" s="111"/>
      <c r="CA88" s="112">
        <f t="shared" si="280"/>
        <v>0</v>
      </c>
      <c r="CB88" s="117"/>
      <c r="CC88" s="111">
        <f t="shared" si="281"/>
        <v>0</v>
      </c>
      <c r="CD88" s="111"/>
      <c r="CE88" s="112">
        <f t="shared" si="282"/>
        <v>0</v>
      </c>
      <c r="CF88" s="111"/>
      <c r="CG88" s="112">
        <f t="shared" si="283"/>
        <v>0</v>
      </c>
      <c r="CH88" s="111"/>
      <c r="CI88" s="112">
        <f t="shared" si="284"/>
        <v>0</v>
      </c>
      <c r="CJ88" s="111"/>
      <c r="CK88" s="112">
        <f t="shared" si="285"/>
        <v>0</v>
      </c>
      <c r="CL88" s="111"/>
      <c r="CM88" s="112">
        <f t="shared" si="286"/>
        <v>0</v>
      </c>
      <c r="CN88" s="111"/>
      <c r="CO88" s="112">
        <f t="shared" si="287"/>
        <v>0</v>
      </c>
      <c r="CP88" s="111">
        <v>0</v>
      </c>
      <c r="CQ88" s="112">
        <f t="shared" si="288"/>
        <v>0</v>
      </c>
      <c r="CR88" s="111"/>
      <c r="CS88" s="112">
        <f t="shared" si="289"/>
        <v>0</v>
      </c>
      <c r="CT88" s="111"/>
      <c r="CU88" s="112">
        <f t="shared" si="290"/>
        <v>0</v>
      </c>
      <c r="CV88" s="114">
        <v>0</v>
      </c>
      <c r="CW88" s="112">
        <f t="shared" si="291"/>
        <v>0</v>
      </c>
      <c r="CX88" s="111"/>
      <c r="CY88" s="115">
        <f t="shared" si="292"/>
        <v>0</v>
      </c>
      <c r="CZ88" s="111"/>
      <c r="DA88" s="112">
        <f t="shared" si="293"/>
        <v>0</v>
      </c>
      <c r="DB88" s="117"/>
      <c r="DC88" s="112">
        <f t="shared" si="294"/>
        <v>0</v>
      </c>
      <c r="DD88" s="111"/>
      <c r="DE88" s="112">
        <f t="shared" si="295"/>
        <v>0</v>
      </c>
      <c r="DF88" s="111"/>
      <c r="DG88" s="112">
        <f t="shared" si="296"/>
        <v>0</v>
      </c>
      <c r="DH88" s="111"/>
      <c r="DI88" s="118">
        <f t="shared" si="297"/>
        <v>0</v>
      </c>
      <c r="DJ88" s="85">
        <f t="shared" si="298"/>
        <v>15</v>
      </c>
      <c r="DK88" s="84">
        <f t="shared" si="298"/>
        <v>2455640.88</v>
      </c>
    </row>
    <row r="89" spans="1:115" s="202" customFormat="1" ht="15.75" customHeight="1" thickBot="1" x14ac:dyDescent="0.3">
      <c r="A89" s="189"/>
      <c r="B89" s="119">
        <v>66</v>
      </c>
      <c r="C89" s="283" t="s">
        <v>604</v>
      </c>
      <c r="D89" s="198" t="s">
        <v>212</v>
      </c>
      <c r="E89" s="54">
        <v>23150</v>
      </c>
      <c r="F89" s="91">
        <v>7.2</v>
      </c>
      <c r="G89" s="67">
        <v>1</v>
      </c>
      <c r="H89" s="199">
        <v>1.4</v>
      </c>
      <c r="I89" s="199">
        <v>1.68</v>
      </c>
      <c r="J89" s="199">
        <v>2.23</v>
      </c>
      <c r="K89" s="199">
        <v>2.57</v>
      </c>
      <c r="L89" s="101">
        <v>2</v>
      </c>
      <c r="M89" s="72">
        <f t="shared" si="247"/>
        <v>513374.39999999997</v>
      </c>
      <c r="N89" s="73"/>
      <c r="O89" s="73">
        <f t="shared" si="248"/>
        <v>0</v>
      </c>
      <c r="P89" s="73">
        <v>2</v>
      </c>
      <c r="Q89" s="72">
        <f t="shared" si="249"/>
        <v>513374.39999999997</v>
      </c>
      <c r="R89" s="73"/>
      <c r="S89" s="72">
        <f t="shared" si="250"/>
        <v>0</v>
      </c>
      <c r="T89" s="200"/>
      <c r="U89" s="72">
        <f t="shared" si="251"/>
        <v>0</v>
      </c>
      <c r="V89" s="73"/>
      <c r="W89" s="72">
        <f t="shared" si="252"/>
        <v>0</v>
      </c>
      <c r="X89" s="73"/>
      <c r="Y89" s="72">
        <f t="shared" si="253"/>
        <v>0</v>
      </c>
      <c r="Z89" s="200"/>
      <c r="AA89" s="72">
        <f t="shared" si="254"/>
        <v>0</v>
      </c>
      <c r="AB89" s="73"/>
      <c r="AC89" s="72">
        <f t="shared" si="255"/>
        <v>0</v>
      </c>
      <c r="AD89" s="73"/>
      <c r="AE89" s="72">
        <f t="shared" si="256"/>
        <v>0</v>
      </c>
      <c r="AF89" s="76"/>
      <c r="AG89" s="72">
        <f t="shared" si="257"/>
        <v>0</v>
      </c>
      <c r="AH89" s="73"/>
      <c r="AI89" s="72">
        <f t="shared" si="258"/>
        <v>0</v>
      </c>
      <c r="AJ89" s="73"/>
      <c r="AK89" s="73">
        <f t="shared" si="259"/>
        <v>0</v>
      </c>
      <c r="AL89" s="73"/>
      <c r="AM89" s="72">
        <f t="shared" si="260"/>
        <v>0</v>
      </c>
      <c r="AN89" s="93"/>
      <c r="AO89" s="72">
        <f t="shared" si="261"/>
        <v>0</v>
      </c>
      <c r="AP89" s="73"/>
      <c r="AQ89" s="72">
        <f t="shared" si="262"/>
        <v>0</v>
      </c>
      <c r="AR89" s="73"/>
      <c r="AS89" s="72">
        <f t="shared" si="263"/>
        <v>0</v>
      </c>
      <c r="AT89" s="73"/>
      <c r="AU89" s="73">
        <f t="shared" si="264"/>
        <v>0</v>
      </c>
      <c r="AV89" s="73"/>
      <c r="AW89" s="72">
        <f t="shared" si="265"/>
        <v>0</v>
      </c>
      <c r="AX89" s="73"/>
      <c r="AY89" s="72">
        <f t="shared" si="266"/>
        <v>0</v>
      </c>
      <c r="AZ89" s="73"/>
      <c r="BA89" s="72">
        <f t="shared" si="267"/>
        <v>0</v>
      </c>
      <c r="BB89" s="73"/>
      <c r="BC89" s="72">
        <f t="shared" si="268"/>
        <v>0</v>
      </c>
      <c r="BD89" s="73"/>
      <c r="BE89" s="72">
        <f t="shared" si="269"/>
        <v>0</v>
      </c>
      <c r="BF89" s="73"/>
      <c r="BG89" s="72">
        <f t="shared" si="270"/>
        <v>0</v>
      </c>
      <c r="BH89" s="73"/>
      <c r="BI89" s="72">
        <f t="shared" si="271"/>
        <v>0</v>
      </c>
      <c r="BJ89" s="73"/>
      <c r="BK89" s="72">
        <f t="shared" si="272"/>
        <v>0</v>
      </c>
      <c r="BL89" s="73"/>
      <c r="BM89" s="72">
        <f t="shared" si="273"/>
        <v>0</v>
      </c>
      <c r="BN89" s="73"/>
      <c r="BO89" s="72">
        <f t="shared" si="274"/>
        <v>0</v>
      </c>
      <c r="BP89" s="73"/>
      <c r="BQ89" s="72">
        <f t="shared" si="275"/>
        <v>0</v>
      </c>
      <c r="BR89" s="73">
        <v>3</v>
      </c>
      <c r="BS89" s="79">
        <f t="shared" si="276"/>
        <v>924073.92</v>
      </c>
      <c r="BT89" s="94"/>
      <c r="BU89" s="72">
        <f t="shared" si="277"/>
        <v>0</v>
      </c>
      <c r="BV89" s="73"/>
      <c r="BW89" s="72">
        <f t="shared" si="278"/>
        <v>0</v>
      </c>
      <c r="BX89" s="73"/>
      <c r="BY89" s="72">
        <f t="shared" si="279"/>
        <v>0</v>
      </c>
      <c r="BZ89" s="73"/>
      <c r="CA89" s="72">
        <f t="shared" si="280"/>
        <v>0</v>
      </c>
      <c r="CB89" s="95"/>
      <c r="CC89" s="73">
        <f t="shared" si="281"/>
        <v>0</v>
      </c>
      <c r="CD89" s="73"/>
      <c r="CE89" s="72">
        <f t="shared" si="282"/>
        <v>0</v>
      </c>
      <c r="CF89" s="73"/>
      <c r="CG89" s="72">
        <f t="shared" si="283"/>
        <v>0</v>
      </c>
      <c r="CH89" s="73"/>
      <c r="CI89" s="72">
        <f t="shared" si="284"/>
        <v>0</v>
      </c>
      <c r="CJ89" s="73"/>
      <c r="CK89" s="72">
        <f t="shared" si="285"/>
        <v>0</v>
      </c>
      <c r="CL89" s="73"/>
      <c r="CM89" s="72">
        <f t="shared" si="286"/>
        <v>0</v>
      </c>
      <c r="CN89" s="73"/>
      <c r="CO89" s="72">
        <f t="shared" si="287"/>
        <v>0</v>
      </c>
      <c r="CP89" s="73">
        <v>0</v>
      </c>
      <c r="CQ89" s="72">
        <f t="shared" si="288"/>
        <v>0</v>
      </c>
      <c r="CR89" s="73"/>
      <c r="CS89" s="72">
        <f t="shared" si="289"/>
        <v>0</v>
      </c>
      <c r="CT89" s="73"/>
      <c r="CU89" s="72">
        <f t="shared" si="290"/>
        <v>0</v>
      </c>
      <c r="CV89" s="93"/>
      <c r="CW89" s="72">
        <f t="shared" si="291"/>
        <v>0</v>
      </c>
      <c r="CX89" s="73"/>
      <c r="CY89" s="72">
        <f t="shared" si="292"/>
        <v>0</v>
      </c>
      <c r="CZ89" s="73"/>
      <c r="DA89" s="72">
        <f t="shared" si="293"/>
        <v>0</v>
      </c>
      <c r="DB89" s="73"/>
      <c r="DC89" s="72">
        <f t="shared" si="294"/>
        <v>0</v>
      </c>
      <c r="DD89" s="73"/>
      <c r="DE89" s="72">
        <f t="shared" si="295"/>
        <v>0</v>
      </c>
      <c r="DF89" s="73"/>
      <c r="DG89" s="72">
        <f t="shared" si="296"/>
        <v>0</v>
      </c>
      <c r="DH89" s="73"/>
      <c r="DI89" s="72">
        <f t="shared" si="297"/>
        <v>0</v>
      </c>
      <c r="DJ89" s="201">
        <f t="shared" si="298"/>
        <v>7</v>
      </c>
      <c r="DK89" s="84">
        <f t="shared" si="298"/>
        <v>1950822.72</v>
      </c>
    </row>
    <row r="90" spans="1:115" ht="40.5" customHeight="1" x14ac:dyDescent="0.25">
      <c r="A90" s="120"/>
      <c r="B90" s="121">
        <v>67</v>
      </c>
      <c r="C90" s="283" t="s">
        <v>605</v>
      </c>
      <c r="D90" s="122" t="s">
        <v>213</v>
      </c>
      <c r="E90" s="54">
        <v>23150</v>
      </c>
      <c r="F90" s="123">
        <v>1.18</v>
      </c>
      <c r="G90" s="124">
        <v>1</v>
      </c>
      <c r="H90" s="125">
        <v>1.4</v>
      </c>
      <c r="I90" s="125">
        <v>1.68</v>
      </c>
      <c r="J90" s="125">
        <v>2.23</v>
      </c>
      <c r="K90" s="126">
        <v>2.57</v>
      </c>
      <c r="L90" s="127">
        <v>7</v>
      </c>
      <c r="M90" s="128">
        <f t="shared" si="247"/>
        <v>294477.26</v>
      </c>
      <c r="N90" s="127"/>
      <c r="O90" s="127">
        <f t="shared" si="248"/>
        <v>0</v>
      </c>
      <c r="P90" s="127"/>
      <c r="Q90" s="128">
        <f t="shared" si="249"/>
        <v>0</v>
      </c>
      <c r="R90" s="127"/>
      <c r="S90" s="128">
        <f t="shared" si="250"/>
        <v>0</v>
      </c>
      <c r="T90" s="127">
        <v>0</v>
      </c>
      <c r="U90" s="128">
        <f t="shared" si="251"/>
        <v>0</v>
      </c>
      <c r="V90" s="127">
        <v>0</v>
      </c>
      <c r="W90" s="128">
        <f t="shared" si="252"/>
        <v>0</v>
      </c>
      <c r="X90" s="127"/>
      <c r="Y90" s="128">
        <f t="shared" si="253"/>
        <v>0</v>
      </c>
      <c r="Z90" s="127">
        <v>0</v>
      </c>
      <c r="AA90" s="128">
        <f t="shared" si="254"/>
        <v>0</v>
      </c>
      <c r="AB90" s="127">
        <v>2</v>
      </c>
      <c r="AC90" s="128">
        <f t="shared" si="255"/>
        <v>84136.36</v>
      </c>
      <c r="AD90" s="127">
        <v>0</v>
      </c>
      <c r="AE90" s="128">
        <f t="shared" si="256"/>
        <v>0</v>
      </c>
      <c r="AF90" s="129"/>
      <c r="AG90" s="128">
        <f t="shared" si="257"/>
        <v>0</v>
      </c>
      <c r="AH90" s="127">
        <v>812</v>
      </c>
      <c r="AI90" s="128">
        <f t="shared" si="258"/>
        <v>34159362.160000004</v>
      </c>
      <c r="AJ90" s="127">
        <v>12</v>
      </c>
      <c r="AK90" s="127">
        <f t="shared" si="259"/>
        <v>504818.16000000003</v>
      </c>
      <c r="AL90" s="127"/>
      <c r="AM90" s="128">
        <f t="shared" si="260"/>
        <v>0</v>
      </c>
      <c r="AN90" s="92">
        <v>0</v>
      </c>
      <c r="AO90" s="128">
        <f t="shared" si="261"/>
        <v>0</v>
      </c>
      <c r="AP90" s="127">
        <v>2</v>
      </c>
      <c r="AQ90" s="130">
        <f t="shared" si="262"/>
        <v>100963.632</v>
      </c>
      <c r="AR90" s="127"/>
      <c r="AS90" s="128">
        <f t="shared" si="263"/>
        <v>0</v>
      </c>
      <c r="AT90" s="127"/>
      <c r="AU90" s="127">
        <f t="shared" si="264"/>
        <v>0</v>
      </c>
      <c r="AV90" s="127"/>
      <c r="AW90" s="128">
        <f t="shared" si="265"/>
        <v>0</v>
      </c>
      <c r="AX90" s="127">
        <v>0</v>
      </c>
      <c r="AY90" s="128">
        <f t="shared" si="266"/>
        <v>0</v>
      </c>
      <c r="AZ90" s="127">
        <v>0</v>
      </c>
      <c r="BA90" s="128">
        <f t="shared" si="267"/>
        <v>0</v>
      </c>
      <c r="BB90" s="127">
        <v>0</v>
      </c>
      <c r="BC90" s="128">
        <f t="shared" si="268"/>
        <v>0</v>
      </c>
      <c r="BD90" s="127">
        <v>3</v>
      </c>
      <c r="BE90" s="128">
        <f t="shared" si="269"/>
        <v>146856.19200000001</v>
      </c>
      <c r="BF90" s="127">
        <v>328</v>
      </c>
      <c r="BG90" s="128">
        <f t="shared" si="270"/>
        <v>15052759.68</v>
      </c>
      <c r="BH90" s="127"/>
      <c r="BI90" s="128">
        <f t="shared" si="271"/>
        <v>0</v>
      </c>
      <c r="BJ90" s="127">
        <v>0</v>
      </c>
      <c r="BK90" s="128">
        <f t="shared" si="272"/>
        <v>0</v>
      </c>
      <c r="BL90" s="127">
        <v>4</v>
      </c>
      <c r="BM90" s="128">
        <f t="shared" si="273"/>
        <v>183570.24</v>
      </c>
      <c r="BN90" s="127">
        <v>3</v>
      </c>
      <c r="BO90" s="128">
        <f t="shared" si="274"/>
        <v>123909.912</v>
      </c>
      <c r="BP90" s="127">
        <v>20</v>
      </c>
      <c r="BQ90" s="128">
        <f t="shared" si="275"/>
        <v>1174849.5360000001</v>
      </c>
      <c r="BR90" s="127">
        <v>15</v>
      </c>
      <c r="BS90" s="130">
        <f t="shared" si="276"/>
        <v>757227.24000000011</v>
      </c>
      <c r="BT90" s="131">
        <v>0</v>
      </c>
      <c r="BU90" s="128">
        <f t="shared" si="277"/>
        <v>0</v>
      </c>
      <c r="BV90" s="127"/>
      <c r="BW90" s="128">
        <f t="shared" si="278"/>
        <v>0</v>
      </c>
      <c r="BX90" s="127">
        <v>0</v>
      </c>
      <c r="BY90" s="128">
        <f t="shared" si="279"/>
        <v>0</v>
      </c>
      <c r="BZ90" s="127">
        <v>28</v>
      </c>
      <c r="CA90" s="128">
        <f t="shared" si="280"/>
        <v>1284991.68</v>
      </c>
      <c r="CB90" s="132"/>
      <c r="CC90" s="127">
        <f t="shared" si="281"/>
        <v>0</v>
      </c>
      <c r="CD90" s="127"/>
      <c r="CE90" s="128">
        <f t="shared" si="282"/>
        <v>0</v>
      </c>
      <c r="CF90" s="127"/>
      <c r="CG90" s="128">
        <f t="shared" si="283"/>
        <v>0</v>
      </c>
      <c r="CH90" s="127"/>
      <c r="CI90" s="128">
        <f t="shared" si="284"/>
        <v>0</v>
      </c>
      <c r="CJ90" s="127">
        <v>23</v>
      </c>
      <c r="CK90" s="128">
        <f t="shared" si="285"/>
        <v>1055528.8799999999</v>
      </c>
      <c r="CL90" s="127">
        <v>58</v>
      </c>
      <c r="CM90" s="128">
        <f t="shared" si="286"/>
        <v>2218140.4</v>
      </c>
      <c r="CN90" s="127">
        <v>24</v>
      </c>
      <c r="CO90" s="128">
        <f t="shared" si="287"/>
        <v>1018814.8320000001</v>
      </c>
      <c r="CP90" s="127">
        <v>28</v>
      </c>
      <c r="CQ90" s="128">
        <f t="shared" si="288"/>
        <v>1426340.7648</v>
      </c>
      <c r="CR90" s="127">
        <v>12</v>
      </c>
      <c r="CS90" s="128">
        <f t="shared" si="289"/>
        <v>660852.86399999994</v>
      </c>
      <c r="CT90" s="127">
        <v>3</v>
      </c>
      <c r="CU90" s="128">
        <f t="shared" si="290"/>
        <v>137677.68</v>
      </c>
      <c r="CV90" s="92">
        <v>0</v>
      </c>
      <c r="CW90" s="128">
        <f t="shared" si="291"/>
        <v>0</v>
      </c>
      <c r="CX90" s="127">
        <v>0</v>
      </c>
      <c r="CY90" s="130">
        <f t="shared" si="292"/>
        <v>0</v>
      </c>
      <c r="CZ90" s="127">
        <v>14</v>
      </c>
      <c r="DA90" s="128">
        <f t="shared" si="293"/>
        <v>642495.84</v>
      </c>
      <c r="DB90" s="132">
        <v>7</v>
      </c>
      <c r="DC90" s="128">
        <f t="shared" si="294"/>
        <v>321247.92</v>
      </c>
      <c r="DD90" s="127"/>
      <c r="DE90" s="128">
        <f t="shared" si="295"/>
        <v>0</v>
      </c>
      <c r="DF90" s="127">
        <v>4</v>
      </c>
      <c r="DG90" s="128">
        <f t="shared" si="296"/>
        <v>292401.16799999995</v>
      </c>
      <c r="DH90" s="127">
        <v>1</v>
      </c>
      <c r="DI90" s="133">
        <f t="shared" si="297"/>
        <v>77927.205900000015</v>
      </c>
      <c r="DJ90" s="85">
        <f t="shared" si="298"/>
        <v>1410</v>
      </c>
      <c r="DK90" s="84">
        <f t="shared" si="298"/>
        <v>61719349.606700003</v>
      </c>
    </row>
    <row r="91" spans="1:115" ht="33" customHeight="1" x14ac:dyDescent="0.25">
      <c r="A91" s="89"/>
      <c r="B91" s="90">
        <v>68</v>
      </c>
      <c r="C91" s="283" t="s">
        <v>606</v>
      </c>
      <c r="D91" s="65" t="s">
        <v>214</v>
      </c>
      <c r="E91" s="54">
        <v>23150</v>
      </c>
      <c r="F91" s="91">
        <v>0.98</v>
      </c>
      <c r="G91" s="67">
        <v>1</v>
      </c>
      <c r="H91" s="69">
        <v>1.4</v>
      </c>
      <c r="I91" s="69">
        <v>1.68</v>
      </c>
      <c r="J91" s="69">
        <v>2.23</v>
      </c>
      <c r="K91" s="70">
        <v>2.57</v>
      </c>
      <c r="L91" s="73">
        <v>0</v>
      </c>
      <c r="M91" s="72">
        <f t="shared" si="247"/>
        <v>0</v>
      </c>
      <c r="N91" s="73"/>
      <c r="O91" s="73">
        <f t="shared" si="248"/>
        <v>0</v>
      </c>
      <c r="P91" s="73">
        <v>435</v>
      </c>
      <c r="Q91" s="72">
        <f t="shared" si="249"/>
        <v>15198021.300000001</v>
      </c>
      <c r="R91" s="73"/>
      <c r="S91" s="72">
        <f t="shared" si="250"/>
        <v>0</v>
      </c>
      <c r="T91" s="73"/>
      <c r="U91" s="72">
        <f t="shared" si="251"/>
        <v>0</v>
      </c>
      <c r="V91" s="73"/>
      <c r="W91" s="72">
        <f t="shared" si="252"/>
        <v>0</v>
      </c>
      <c r="X91" s="73"/>
      <c r="Y91" s="72">
        <f t="shared" si="253"/>
        <v>0</v>
      </c>
      <c r="Z91" s="73"/>
      <c r="AA91" s="72">
        <f t="shared" si="254"/>
        <v>0</v>
      </c>
      <c r="AB91" s="73"/>
      <c r="AC91" s="72">
        <f t="shared" si="255"/>
        <v>0</v>
      </c>
      <c r="AD91" s="73"/>
      <c r="AE91" s="72">
        <f t="shared" si="256"/>
        <v>0</v>
      </c>
      <c r="AF91" s="75"/>
      <c r="AG91" s="72">
        <f t="shared" si="257"/>
        <v>0</v>
      </c>
      <c r="AH91" s="73">
        <v>93</v>
      </c>
      <c r="AI91" s="72">
        <f t="shared" si="258"/>
        <v>3249232.14</v>
      </c>
      <c r="AJ91" s="73"/>
      <c r="AK91" s="73">
        <f t="shared" si="259"/>
        <v>0</v>
      </c>
      <c r="AL91" s="73"/>
      <c r="AM91" s="72">
        <f t="shared" si="260"/>
        <v>0</v>
      </c>
      <c r="AN91" s="93">
        <v>0</v>
      </c>
      <c r="AO91" s="72">
        <f t="shared" si="261"/>
        <v>0</v>
      </c>
      <c r="AP91" s="73"/>
      <c r="AQ91" s="79">
        <f t="shared" si="262"/>
        <v>0</v>
      </c>
      <c r="AR91" s="73"/>
      <c r="AS91" s="72">
        <f t="shared" si="263"/>
        <v>0</v>
      </c>
      <c r="AT91" s="73"/>
      <c r="AU91" s="73">
        <f t="shared" si="264"/>
        <v>0</v>
      </c>
      <c r="AV91" s="73"/>
      <c r="AW91" s="72">
        <f t="shared" si="265"/>
        <v>0</v>
      </c>
      <c r="AX91" s="73"/>
      <c r="AY91" s="72">
        <f t="shared" si="266"/>
        <v>0</v>
      </c>
      <c r="AZ91" s="73"/>
      <c r="BA91" s="72">
        <f t="shared" si="267"/>
        <v>0</v>
      </c>
      <c r="BB91" s="73"/>
      <c r="BC91" s="72">
        <f t="shared" si="268"/>
        <v>0</v>
      </c>
      <c r="BD91" s="73"/>
      <c r="BE91" s="72">
        <f t="shared" si="269"/>
        <v>0</v>
      </c>
      <c r="BF91" s="73">
        <f>1089+81</f>
        <v>1170</v>
      </c>
      <c r="BG91" s="72">
        <f t="shared" si="270"/>
        <v>44593567.199999996</v>
      </c>
      <c r="BH91" s="73"/>
      <c r="BI91" s="72">
        <f t="shared" si="271"/>
        <v>0</v>
      </c>
      <c r="BJ91" s="73"/>
      <c r="BK91" s="72">
        <f t="shared" si="272"/>
        <v>0</v>
      </c>
      <c r="BL91" s="73"/>
      <c r="BM91" s="72">
        <f t="shared" si="273"/>
        <v>0</v>
      </c>
      <c r="BN91" s="73"/>
      <c r="BO91" s="72">
        <f t="shared" si="274"/>
        <v>0</v>
      </c>
      <c r="BP91" s="73">
        <v>25</v>
      </c>
      <c r="BQ91" s="72">
        <f t="shared" si="275"/>
        <v>1219653.1200000001</v>
      </c>
      <c r="BR91" s="73">
        <v>5</v>
      </c>
      <c r="BS91" s="79">
        <f t="shared" si="276"/>
        <v>209627.88</v>
      </c>
      <c r="BT91" s="94"/>
      <c r="BU91" s="72">
        <f t="shared" si="277"/>
        <v>0</v>
      </c>
      <c r="BV91" s="73"/>
      <c r="BW91" s="72">
        <f t="shared" si="278"/>
        <v>0</v>
      </c>
      <c r="BX91" s="73"/>
      <c r="BY91" s="72">
        <f t="shared" si="279"/>
        <v>0</v>
      </c>
      <c r="BZ91" s="73">
        <v>12</v>
      </c>
      <c r="CA91" s="72">
        <f t="shared" si="280"/>
        <v>457369.92</v>
      </c>
      <c r="CB91" s="95"/>
      <c r="CC91" s="73">
        <f t="shared" si="281"/>
        <v>0</v>
      </c>
      <c r="CD91" s="73"/>
      <c r="CE91" s="72">
        <f t="shared" si="282"/>
        <v>0</v>
      </c>
      <c r="CF91" s="73"/>
      <c r="CG91" s="72">
        <f t="shared" si="283"/>
        <v>0</v>
      </c>
      <c r="CH91" s="73"/>
      <c r="CI91" s="72">
        <f t="shared" si="284"/>
        <v>0</v>
      </c>
      <c r="CJ91" s="73">
        <v>24</v>
      </c>
      <c r="CK91" s="72">
        <f t="shared" si="285"/>
        <v>914739.84</v>
      </c>
      <c r="CL91" s="73">
        <v>30</v>
      </c>
      <c r="CM91" s="72">
        <f t="shared" si="286"/>
        <v>952853.99999999988</v>
      </c>
      <c r="CN91" s="73">
        <v>50</v>
      </c>
      <c r="CO91" s="72">
        <f t="shared" si="287"/>
        <v>1762779.9000000001</v>
      </c>
      <c r="CP91" s="73">
        <v>63</v>
      </c>
      <c r="CQ91" s="72">
        <f t="shared" si="288"/>
        <v>2665323.2088000001</v>
      </c>
      <c r="CR91" s="73">
        <v>1</v>
      </c>
      <c r="CS91" s="72">
        <f t="shared" si="289"/>
        <v>45736.991999999991</v>
      </c>
      <c r="CT91" s="73"/>
      <c r="CU91" s="72">
        <f t="shared" si="290"/>
        <v>0</v>
      </c>
      <c r="CV91" s="93">
        <v>0</v>
      </c>
      <c r="CW91" s="72">
        <f t="shared" si="291"/>
        <v>0</v>
      </c>
      <c r="CX91" s="73"/>
      <c r="CY91" s="79">
        <f t="shared" si="292"/>
        <v>0</v>
      </c>
      <c r="CZ91" s="73">
        <v>20</v>
      </c>
      <c r="DA91" s="72">
        <f t="shared" si="293"/>
        <v>762283.2</v>
      </c>
      <c r="DB91" s="95">
        <v>57</v>
      </c>
      <c r="DC91" s="72">
        <f t="shared" si="294"/>
        <v>2172507.12</v>
      </c>
      <c r="DD91" s="73">
        <v>6</v>
      </c>
      <c r="DE91" s="72">
        <f t="shared" si="295"/>
        <v>274421.95199999999</v>
      </c>
      <c r="DF91" s="73"/>
      <c r="DG91" s="72">
        <f t="shared" si="296"/>
        <v>0</v>
      </c>
      <c r="DH91" s="73">
        <v>1</v>
      </c>
      <c r="DI91" s="84">
        <f t="shared" si="297"/>
        <v>64719.204900000004</v>
      </c>
      <c r="DJ91" s="85">
        <f t="shared" si="298"/>
        <v>1992</v>
      </c>
      <c r="DK91" s="84">
        <f t="shared" si="298"/>
        <v>74542836.97770001</v>
      </c>
    </row>
    <row r="92" spans="1:115" ht="45" x14ac:dyDescent="0.25">
      <c r="A92" s="89"/>
      <c r="B92" s="90">
        <v>69</v>
      </c>
      <c r="C92" s="283" t="s">
        <v>607</v>
      </c>
      <c r="D92" s="65" t="s">
        <v>215</v>
      </c>
      <c r="E92" s="54">
        <v>23150</v>
      </c>
      <c r="F92" s="91">
        <v>0.35</v>
      </c>
      <c r="G92" s="67">
        <v>1</v>
      </c>
      <c r="H92" s="69">
        <v>1.4</v>
      </c>
      <c r="I92" s="69">
        <v>1.68</v>
      </c>
      <c r="J92" s="69">
        <v>2.23</v>
      </c>
      <c r="K92" s="70">
        <v>2.57</v>
      </c>
      <c r="L92" s="73">
        <v>56</v>
      </c>
      <c r="M92" s="72">
        <f t="shared" si="247"/>
        <v>698759.60000000009</v>
      </c>
      <c r="N92" s="73"/>
      <c r="O92" s="73">
        <f t="shared" si="248"/>
        <v>0</v>
      </c>
      <c r="P92" s="73">
        <v>0</v>
      </c>
      <c r="Q92" s="72">
        <f t="shared" si="249"/>
        <v>0</v>
      </c>
      <c r="R92" s="73"/>
      <c r="S92" s="72">
        <f t="shared" si="250"/>
        <v>0</v>
      </c>
      <c r="T92" s="73">
        <v>0</v>
      </c>
      <c r="U92" s="72">
        <f t="shared" si="251"/>
        <v>0</v>
      </c>
      <c r="V92" s="73">
        <v>0</v>
      </c>
      <c r="W92" s="72">
        <f t="shared" si="252"/>
        <v>0</v>
      </c>
      <c r="X92" s="73"/>
      <c r="Y92" s="72">
        <f t="shared" si="253"/>
        <v>0</v>
      </c>
      <c r="Z92" s="73">
        <v>0</v>
      </c>
      <c r="AA92" s="72">
        <f t="shared" si="254"/>
        <v>0</v>
      </c>
      <c r="AB92" s="73"/>
      <c r="AC92" s="72">
        <f t="shared" si="255"/>
        <v>0</v>
      </c>
      <c r="AD92" s="73">
        <v>0</v>
      </c>
      <c r="AE92" s="72">
        <f t="shared" si="256"/>
        <v>0</v>
      </c>
      <c r="AF92" s="73">
        <v>150</v>
      </c>
      <c r="AG92" s="72">
        <f t="shared" si="257"/>
        <v>1871677.5000000002</v>
      </c>
      <c r="AH92" s="73">
        <v>201</v>
      </c>
      <c r="AI92" s="72">
        <f t="shared" si="258"/>
        <v>2508047.85</v>
      </c>
      <c r="AJ92" s="73">
        <v>1</v>
      </c>
      <c r="AK92" s="73">
        <f t="shared" si="259"/>
        <v>12477.849999999999</v>
      </c>
      <c r="AL92" s="73"/>
      <c r="AM92" s="72">
        <f t="shared" si="260"/>
        <v>0</v>
      </c>
      <c r="AN92" s="93">
        <v>0</v>
      </c>
      <c r="AO92" s="72">
        <f t="shared" si="261"/>
        <v>0</v>
      </c>
      <c r="AP92" s="73">
        <v>10</v>
      </c>
      <c r="AQ92" s="79">
        <f t="shared" si="262"/>
        <v>149734.20000000001</v>
      </c>
      <c r="AR92" s="73"/>
      <c r="AS92" s="72">
        <f t="shared" si="263"/>
        <v>0</v>
      </c>
      <c r="AT92" s="73"/>
      <c r="AU92" s="73">
        <f t="shared" si="264"/>
        <v>0</v>
      </c>
      <c r="AV92" s="73"/>
      <c r="AW92" s="72">
        <f t="shared" si="265"/>
        <v>0</v>
      </c>
      <c r="AX92" s="73">
        <v>0</v>
      </c>
      <c r="AY92" s="72">
        <f t="shared" si="266"/>
        <v>0</v>
      </c>
      <c r="AZ92" s="73">
        <v>0</v>
      </c>
      <c r="BA92" s="72">
        <f t="shared" si="267"/>
        <v>0</v>
      </c>
      <c r="BB92" s="73">
        <v>0</v>
      </c>
      <c r="BC92" s="72">
        <f t="shared" si="268"/>
        <v>0</v>
      </c>
      <c r="BD92" s="73"/>
      <c r="BE92" s="72">
        <f t="shared" si="269"/>
        <v>0</v>
      </c>
      <c r="BF92" s="73">
        <v>46</v>
      </c>
      <c r="BG92" s="72">
        <f t="shared" si="270"/>
        <v>626161.19999999995</v>
      </c>
      <c r="BH92" s="73"/>
      <c r="BI92" s="72">
        <f t="shared" si="271"/>
        <v>0</v>
      </c>
      <c r="BJ92" s="73">
        <v>0</v>
      </c>
      <c r="BK92" s="72">
        <f t="shared" si="272"/>
        <v>0</v>
      </c>
      <c r="BL92" s="73">
        <v>5</v>
      </c>
      <c r="BM92" s="72">
        <f t="shared" si="273"/>
        <v>68061</v>
      </c>
      <c r="BN92" s="73">
        <v>25</v>
      </c>
      <c r="BO92" s="72">
        <f t="shared" si="274"/>
        <v>306274.5</v>
      </c>
      <c r="BP92" s="73">
        <v>35</v>
      </c>
      <c r="BQ92" s="72">
        <f t="shared" si="275"/>
        <v>609826.56000000006</v>
      </c>
      <c r="BR92" s="73">
        <v>20</v>
      </c>
      <c r="BS92" s="79">
        <f t="shared" si="276"/>
        <v>299468.40000000002</v>
      </c>
      <c r="BT92" s="94"/>
      <c r="BU92" s="72">
        <f t="shared" si="277"/>
        <v>0</v>
      </c>
      <c r="BV92" s="73"/>
      <c r="BW92" s="72">
        <f t="shared" si="278"/>
        <v>0</v>
      </c>
      <c r="BX92" s="73">
        <v>0</v>
      </c>
      <c r="BY92" s="72">
        <f t="shared" si="279"/>
        <v>0</v>
      </c>
      <c r="BZ92" s="73">
        <v>32</v>
      </c>
      <c r="CA92" s="72">
        <f t="shared" si="280"/>
        <v>435590.39999999991</v>
      </c>
      <c r="CB92" s="95"/>
      <c r="CC92" s="73">
        <f t="shared" si="281"/>
        <v>0</v>
      </c>
      <c r="CD92" s="73"/>
      <c r="CE92" s="72">
        <f t="shared" si="282"/>
        <v>0</v>
      </c>
      <c r="CF92" s="73"/>
      <c r="CG92" s="72">
        <f t="shared" si="283"/>
        <v>0</v>
      </c>
      <c r="CH92" s="73"/>
      <c r="CI92" s="72">
        <f t="shared" si="284"/>
        <v>0</v>
      </c>
      <c r="CJ92" s="73">
        <v>30</v>
      </c>
      <c r="CK92" s="72">
        <f t="shared" si="285"/>
        <v>408365.99999999994</v>
      </c>
      <c r="CL92" s="73">
        <v>27</v>
      </c>
      <c r="CM92" s="72">
        <f t="shared" si="286"/>
        <v>306274.5</v>
      </c>
      <c r="CN92" s="73">
        <v>17</v>
      </c>
      <c r="CO92" s="72">
        <f t="shared" si="287"/>
        <v>214051.84500000003</v>
      </c>
      <c r="CP92" s="73">
        <v>47</v>
      </c>
      <c r="CQ92" s="72">
        <f t="shared" si="288"/>
        <v>710148.47400000005</v>
      </c>
      <c r="CR92" s="73">
        <v>85</v>
      </c>
      <c r="CS92" s="72">
        <f t="shared" si="289"/>
        <v>1388444.4</v>
      </c>
      <c r="CT92" s="73">
        <v>0</v>
      </c>
      <c r="CU92" s="72">
        <f t="shared" si="290"/>
        <v>0</v>
      </c>
      <c r="CV92" s="93">
        <v>75</v>
      </c>
      <c r="CW92" s="72">
        <f t="shared" si="291"/>
        <v>918823.5</v>
      </c>
      <c r="CX92" s="73">
        <v>0</v>
      </c>
      <c r="CY92" s="79">
        <f t="shared" si="292"/>
        <v>0</v>
      </c>
      <c r="CZ92" s="73">
        <v>20</v>
      </c>
      <c r="DA92" s="72">
        <f t="shared" si="293"/>
        <v>272244</v>
      </c>
      <c r="DB92" s="95">
        <v>3</v>
      </c>
      <c r="DC92" s="72">
        <f t="shared" si="294"/>
        <v>40836.6</v>
      </c>
      <c r="DD92" s="73">
        <v>30</v>
      </c>
      <c r="DE92" s="72">
        <f t="shared" si="295"/>
        <v>490039.1999999999</v>
      </c>
      <c r="DF92" s="73">
        <v>5</v>
      </c>
      <c r="DG92" s="72">
        <f t="shared" si="296"/>
        <v>108411.45</v>
      </c>
      <c r="DH92" s="73">
        <v>23</v>
      </c>
      <c r="DI92" s="84">
        <f t="shared" si="297"/>
        <v>531622.04024999996</v>
      </c>
      <c r="DJ92" s="85">
        <f t="shared" si="298"/>
        <v>943</v>
      </c>
      <c r="DK92" s="84">
        <f t="shared" si="298"/>
        <v>12975341.069250001</v>
      </c>
    </row>
    <row r="93" spans="1:115" ht="30" customHeight="1" x14ac:dyDescent="0.25">
      <c r="A93" s="89"/>
      <c r="B93" s="90">
        <v>70</v>
      </c>
      <c r="C93" s="283" t="s">
        <v>608</v>
      </c>
      <c r="D93" s="65" t="s">
        <v>216</v>
      </c>
      <c r="E93" s="54">
        <v>23150</v>
      </c>
      <c r="F93" s="91">
        <v>0.5</v>
      </c>
      <c r="G93" s="67">
        <v>1</v>
      </c>
      <c r="H93" s="69">
        <v>1.4</v>
      </c>
      <c r="I93" s="69">
        <v>1.68</v>
      </c>
      <c r="J93" s="69">
        <v>2.23</v>
      </c>
      <c r="K93" s="70">
        <v>2.57</v>
      </c>
      <c r="L93" s="73">
        <v>20</v>
      </c>
      <c r="M93" s="72">
        <f t="shared" si="247"/>
        <v>356510</v>
      </c>
      <c r="N93" s="73"/>
      <c r="O93" s="73">
        <f t="shared" si="248"/>
        <v>0</v>
      </c>
      <c r="P93" s="73">
        <v>1705</v>
      </c>
      <c r="Q93" s="72">
        <f t="shared" si="249"/>
        <v>30392477.500000004</v>
      </c>
      <c r="R93" s="73"/>
      <c r="S93" s="72">
        <f t="shared" si="250"/>
        <v>0</v>
      </c>
      <c r="T93" s="73"/>
      <c r="U93" s="72">
        <f t="shared" si="251"/>
        <v>0</v>
      </c>
      <c r="V93" s="73"/>
      <c r="W93" s="72">
        <f t="shared" si="252"/>
        <v>0</v>
      </c>
      <c r="X93" s="73"/>
      <c r="Y93" s="72">
        <f t="shared" si="253"/>
        <v>0</v>
      </c>
      <c r="Z93" s="73"/>
      <c r="AA93" s="72">
        <f t="shared" si="254"/>
        <v>0</v>
      </c>
      <c r="AB93" s="73"/>
      <c r="AC93" s="72">
        <f t="shared" si="255"/>
        <v>0</v>
      </c>
      <c r="AD93" s="73"/>
      <c r="AE93" s="72">
        <f t="shared" si="256"/>
        <v>0</v>
      </c>
      <c r="AF93" s="73">
        <v>242</v>
      </c>
      <c r="AG93" s="72">
        <f t="shared" si="257"/>
        <v>4313771</v>
      </c>
      <c r="AH93" s="73">
        <v>65</v>
      </c>
      <c r="AI93" s="72">
        <f t="shared" si="258"/>
        <v>1158657.5</v>
      </c>
      <c r="AJ93" s="73"/>
      <c r="AK93" s="73">
        <f t="shared" si="259"/>
        <v>0</v>
      </c>
      <c r="AL93" s="73"/>
      <c r="AM93" s="72">
        <f t="shared" si="260"/>
        <v>0</v>
      </c>
      <c r="AN93" s="93">
        <v>0</v>
      </c>
      <c r="AO93" s="72">
        <f t="shared" si="261"/>
        <v>0</v>
      </c>
      <c r="AP93" s="73"/>
      <c r="AQ93" s="79">
        <f t="shared" si="262"/>
        <v>0</v>
      </c>
      <c r="AR93" s="73"/>
      <c r="AS93" s="72">
        <f t="shared" si="263"/>
        <v>0</v>
      </c>
      <c r="AT93" s="73"/>
      <c r="AU93" s="73">
        <f t="shared" si="264"/>
        <v>0</v>
      </c>
      <c r="AV93" s="73"/>
      <c r="AW93" s="72">
        <f t="shared" si="265"/>
        <v>0</v>
      </c>
      <c r="AX93" s="73"/>
      <c r="AY93" s="72">
        <f t="shared" si="266"/>
        <v>0</v>
      </c>
      <c r="AZ93" s="73"/>
      <c r="BA93" s="72">
        <f t="shared" si="267"/>
        <v>0</v>
      </c>
      <c r="BB93" s="73"/>
      <c r="BC93" s="72">
        <f t="shared" si="268"/>
        <v>0</v>
      </c>
      <c r="BD93" s="73"/>
      <c r="BE93" s="72">
        <f t="shared" si="269"/>
        <v>0</v>
      </c>
      <c r="BF93" s="73">
        <v>798</v>
      </c>
      <c r="BG93" s="72">
        <f t="shared" si="270"/>
        <v>15517908</v>
      </c>
      <c r="BH93" s="73">
        <v>50</v>
      </c>
      <c r="BI93" s="72">
        <f t="shared" si="271"/>
        <v>1118145</v>
      </c>
      <c r="BJ93" s="73"/>
      <c r="BK93" s="72">
        <f t="shared" si="272"/>
        <v>0</v>
      </c>
      <c r="BL93" s="73">
        <v>134</v>
      </c>
      <c r="BM93" s="72">
        <f t="shared" si="273"/>
        <v>2605764</v>
      </c>
      <c r="BN93" s="73">
        <v>67</v>
      </c>
      <c r="BO93" s="72">
        <f t="shared" si="274"/>
        <v>1172593.8</v>
      </c>
      <c r="BP93" s="73">
        <v>270</v>
      </c>
      <c r="BQ93" s="72">
        <f t="shared" si="275"/>
        <v>6720537.6000000006</v>
      </c>
      <c r="BR93" s="73">
        <v>656</v>
      </c>
      <c r="BS93" s="79">
        <f t="shared" si="276"/>
        <v>14032233.600000001</v>
      </c>
      <c r="BT93" s="94">
        <v>10</v>
      </c>
      <c r="BU93" s="72">
        <f t="shared" si="277"/>
        <v>179875.50000000003</v>
      </c>
      <c r="BV93" s="73"/>
      <c r="BW93" s="72">
        <f t="shared" si="278"/>
        <v>0</v>
      </c>
      <c r="BX93" s="73"/>
      <c r="BY93" s="72">
        <f t="shared" si="279"/>
        <v>0</v>
      </c>
      <c r="BZ93" s="73">
        <v>284</v>
      </c>
      <c r="CA93" s="72">
        <f t="shared" si="280"/>
        <v>5522664</v>
      </c>
      <c r="CB93" s="95"/>
      <c r="CC93" s="73">
        <f t="shared" si="281"/>
        <v>0</v>
      </c>
      <c r="CD93" s="73"/>
      <c r="CE93" s="72">
        <f t="shared" si="282"/>
        <v>0</v>
      </c>
      <c r="CF93" s="73"/>
      <c r="CG93" s="72">
        <f t="shared" si="283"/>
        <v>0</v>
      </c>
      <c r="CH93" s="73"/>
      <c r="CI93" s="72">
        <f t="shared" si="284"/>
        <v>0</v>
      </c>
      <c r="CJ93" s="73">
        <v>200</v>
      </c>
      <c r="CK93" s="72">
        <f t="shared" si="285"/>
        <v>3889200</v>
      </c>
      <c r="CL93" s="73">
        <v>270</v>
      </c>
      <c r="CM93" s="72">
        <f t="shared" si="286"/>
        <v>4375350</v>
      </c>
      <c r="CN93" s="73">
        <v>140</v>
      </c>
      <c r="CO93" s="72">
        <f t="shared" si="287"/>
        <v>2518257</v>
      </c>
      <c r="CP93" s="73">
        <v>355</v>
      </c>
      <c r="CQ93" s="72">
        <f t="shared" si="288"/>
        <v>7662696.3000000007</v>
      </c>
      <c r="CR93" s="73">
        <v>170</v>
      </c>
      <c r="CS93" s="72">
        <f t="shared" si="289"/>
        <v>3966984</v>
      </c>
      <c r="CT93" s="73"/>
      <c r="CU93" s="72">
        <f t="shared" si="290"/>
        <v>0</v>
      </c>
      <c r="CV93" s="93">
        <v>220</v>
      </c>
      <c r="CW93" s="72">
        <f t="shared" si="291"/>
        <v>3850308</v>
      </c>
      <c r="CX93" s="73"/>
      <c r="CY93" s="79">
        <f t="shared" si="292"/>
        <v>0</v>
      </c>
      <c r="CZ93" s="73">
        <v>120</v>
      </c>
      <c r="DA93" s="72">
        <f t="shared" si="293"/>
        <v>2333520</v>
      </c>
      <c r="DB93" s="95">
        <v>9</v>
      </c>
      <c r="DC93" s="72">
        <f t="shared" si="294"/>
        <v>175014</v>
      </c>
      <c r="DD93" s="73">
        <v>250</v>
      </c>
      <c r="DE93" s="72">
        <f t="shared" si="295"/>
        <v>5833800</v>
      </c>
      <c r="DF93" s="73">
        <v>92</v>
      </c>
      <c r="DG93" s="72">
        <f t="shared" si="296"/>
        <v>2849672.4</v>
      </c>
      <c r="DH93" s="73">
        <v>230</v>
      </c>
      <c r="DI93" s="84">
        <f t="shared" si="297"/>
        <v>7594600.5750000011</v>
      </c>
      <c r="DJ93" s="85">
        <f t="shared" si="298"/>
        <v>6357</v>
      </c>
      <c r="DK93" s="84">
        <f t="shared" si="298"/>
        <v>128140539.77499999</v>
      </c>
    </row>
    <row r="94" spans="1:115" ht="15.75" customHeight="1" x14ac:dyDescent="0.25">
      <c r="A94" s="89"/>
      <c r="B94" s="90">
        <v>71</v>
      </c>
      <c r="C94" s="283" t="s">
        <v>609</v>
      </c>
      <c r="D94" s="65" t="s">
        <v>217</v>
      </c>
      <c r="E94" s="54">
        <v>23150</v>
      </c>
      <c r="F94" s="91">
        <v>1</v>
      </c>
      <c r="G94" s="67">
        <v>1</v>
      </c>
      <c r="H94" s="69">
        <v>1.4</v>
      </c>
      <c r="I94" s="69">
        <v>1.68</v>
      </c>
      <c r="J94" s="69">
        <v>2.23</v>
      </c>
      <c r="K94" s="70">
        <v>2.57</v>
      </c>
      <c r="L94" s="73">
        <v>0</v>
      </c>
      <c r="M94" s="72">
        <f t="shared" si="247"/>
        <v>0</v>
      </c>
      <c r="N94" s="73"/>
      <c r="O94" s="73">
        <f t="shared" si="248"/>
        <v>0</v>
      </c>
      <c r="P94" s="73">
        <v>20</v>
      </c>
      <c r="Q94" s="72">
        <f t="shared" si="249"/>
        <v>713020</v>
      </c>
      <c r="R94" s="73"/>
      <c r="S94" s="72">
        <f t="shared" si="250"/>
        <v>0</v>
      </c>
      <c r="T94" s="73"/>
      <c r="U94" s="72">
        <f t="shared" si="251"/>
        <v>0</v>
      </c>
      <c r="V94" s="73"/>
      <c r="W94" s="72">
        <f t="shared" si="252"/>
        <v>0</v>
      </c>
      <c r="X94" s="73"/>
      <c r="Y94" s="72">
        <f t="shared" si="253"/>
        <v>0</v>
      </c>
      <c r="Z94" s="73"/>
      <c r="AA94" s="72">
        <f t="shared" si="254"/>
        <v>0</v>
      </c>
      <c r="AB94" s="73"/>
      <c r="AC94" s="72">
        <f t="shared" si="255"/>
        <v>0</v>
      </c>
      <c r="AD94" s="73"/>
      <c r="AE94" s="72">
        <f t="shared" si="256"/>
        <v>0</v>
      </c>
      <c r="AF94" s="73"/>
      <c r="AG94" s="72">
        <f t="shared" si="257"/>
        <v>0</v>
      </c>
      <c r="AH94" s="73">
        <v>78</v>
      </c>
      <c r="AI94" s="72">
        <f t="shared" si="258"/>
        <v>2780778</v>
      </c>
      <c r="AJ94" s="73"/>
      <c r="AK94" s="73">
        <f t="shared" si="259"/>
        <v>0</v>
      </c>
      <c r="AL94" s="73"/>
      <c r="AM94" s="72">
        <f t="shared" si="260"/>
        <v>0</v>
      </c>
      <c r="AN94" s="93">
        <v>0</v>
      </c>
      <c r="AO94" s="72">
        <f t="shared" si="261"/>
        <v>0</v>
      </c>
      <c r="AP94" s="73"/>
      <c r="AQ94" s="79">
        <f t="shared" si="262"/>
        <v>0</v>
      </c>
      <c r="AR94" s="73"/>
      <c r="AS94" s="72">
        <f t="shared" si="263"/>
        <v>0</v>
      </c>
      <c r="AT94" s="73"/>
      <c r="AU94" s="73">
        <f t="shared" si="264"/>
        <v>0</v>
      </c>
      <c r="AV94" s="73"/>
      <c r="AW94" s="72">
        <f t="shared" si="265"/>
        <v>0</v>
      </c>
      <c r="AX94" s="73"/>
      <c r="AY94" s="72">
        <f t="shared" si="266"/>
        <v>0</v>
      </c>
      <c r="AZ94" s="73"/>
      <c r="BA94" s="72">
        <f t="shared" si="267"/>
        <v>0</v>
      </c>
      <c r="BB94" s="73"/>
      <c r="BC94" s="72">
        <f t="shared" si="268"/>
        <v>0</v>
      </c>
      <c r="BD94" s="73"/>
      <c r="BE94" s="72">
        <f t="shared" si="269"/>
        <v>0</v>
      </c>
      <c r="BF94" s="73"/>
      <c r="BG94" s="72">
        <f t="shared" si="270"/>
        <v>0</v>
      </c>
      <c r="BH94" s="73"/>
      <c r="BI94" s="72">
        <f t="shared" si="271"/>
        <v>0</v>
      </c>
      <c r="BJ94" s="73"/>
      <c r="BK94" s="72">
        <f t="shared" si="272"/>
        <v>0</v>
      </c>
      <c r="BL94" s="73"/>
      <c r="BM94" s="72">
        <f t="shared" si="273"/>
        <v>0</v>
      </c>
      <c r="BN94" s="73"/>
      <c r="BO94" s="72">
        <f t="shared" si="274"/>
        <v>0</v>
      </c>
      <c r="BP94" s="73"/>
      <c r="BQ94" s="72">
        <f t="shared" si="275"/>
        <v>0</v>
      </c>
      <c r="BR94" s="73"/>
      <c r="BS94" s="79">
        <f t="shared" si="276"/>
        <v>0</v>
      </c>
      <c r="BT94" s="94"/>
      <c r="BU94" s="72">
        <f t="shared" si="277"/>
        <v>0</v>
      </c>
      <c r="BV94" s="73"/>
      <c r="BW94" s="72">
        <f t="shared" si="278"/>
        <v>0</v>
      </c>
      <c r="BX94" s="73"/>
      <c r="BY94" s="72">
        <f t="shared" si="279"/>
        <v>0</v>
      </c>
      <c r="BZ94" s="73"/>
      <c r="CA94" s="72">
        <f t="shared" si="280"/>
        <v>0</v>
      </c>
      <c r="CB94" s="95"/>
      <c r="CC94" s="73">
        <f t="shared" si="281"/>
        <v>0</v>
      </c>
      <c r="CD94" s="73"/>
      <c r="CE94" s="72">
        <f t="shared" si="282"/>
        <v>0</v>
      </c>
      <c r="CF94" s="73"/>
      <c r="CG94" s="72">
        <f t="shared" si="283"/>
        <v>0</v>
      </c>
      <c r="CH94" s="73"/>
      <c r="CI94" s="72">
        <f t="shared" si="284"/>
        <v>0</v>
      </c>
      <c r="CJ94" s="73"/>
      <c r="CK94" s="72">
        <f t="shared" si="285"/>
        <v>0</v>
      </c>
      <c r="CL94" s="73">
        <v>36</v>
      </c>
      <c r="CM94" s="72">
        <f t="shared" si="286"/>
        <v>1166760</v>
      </c>
      <c r="CN94" s="73">
        <v>48</v>
      </c>
      <c r="CO94" s="72">
        <f t="shared" si="287"/>
        <v>1726804.8</v>
      </c>
      <c r="CP94" s="73">
        <v>0</v>
      </c>
      <c r="CQ94" s="72">
        <f t="shared" si="288"/>
        <v>0</v>
      </c>
      <c r="CR94" s="73"/>
      <c r="CS94" s="72">
        <f t="shared" si="289"/>
        <v>0</v>
      </c>
      <c r="CT94" s="73"/>
      <c r="CU94" s="72">
        <f t="shared" si="290"/>
        <v>0</v>
      </c>
      <c r="CV94" s="93">
        <v>0</v>
      </c>
      <c r="CW94" s="72">
        <f t="shared" si="291"/>
        <v>0</v>
      </c>
      <c r="CX94" s="73"/>
      <c r="CY94" s="79">
        <f t="shared" si="292"/>
        <v>0</v>
      </c>
      <c r="CZ94" s="73">
        <v>3</v>
      </c>
      <c r="DA94" s="72">
        <f t="shared" si="293"/>
        <v>116676</v>
      </c>
      <c r="DB94" s="95"/>
      <c r="DC94" s="72">
        <f t="shared" si="294"/>
        <v>0</v>
      </c>
      <c r="DD94" s="73"/>
      <c r="DE94" s="72">
        <f t="shared" si="295"/>
        <v>0</v>
      </c>
      <c r="DF94" s="73"/>
      <c r="DG94" s="72">
        <f t="shared" si="296"/>
        <v>0</v>
      </c>
      <c r="DH94" s="73"/>
      <c r="DI94" s="84">
        <f t="shared" si="297"/>
        <v>0</v>
      </c>
      <c r="DJ94" s="85">
        <f t="shared" si="298"/>
        <v>185</v>
      </c>
      <c r="DK94" s="84">
        <f t="shared" si="298"/>
        <v>6504038.7999999998</v>
      </c>
    </row>
    <row r="95" spans="1:115" ht="30" x14ac:dyDescent="0.25">
      <c r="A95" s="89"/>
      <c r="B95" s="203">
        <v>72</v>
      </c>
      <c r="C95" s="283" t="s">
        <v>610</v>
      </c>
      <c r="D95" s="204" t="s">
        <v>218</v>
      </c>
      <c r="E95" s="54">
        <v>23150</v>
      </c>
      <c r="F95" s="100">
        <v>4.4000000000000004</v>
      </c>
      <c r="G95" s="67">
        <v>1</v>
      </c>
      <c r="H95" s="69">
        <v>1.4</v>
      </c>
      <c r="I95" s="69">
        <v>1.68</v>
      </c>
      <c r="J95" s="69">
        <v>2.23</v>
      </c>
      <c r="K95" s="70">
        <v>2.57</v>
      </c>
      <c r="L95" s="73"/>
      <c r="M95" s="72">
        <f t="shared" si="247"/>
        <v>0</v>
      </c>
      <c r="N95" s="73"/>
      <c r="O95" s="73">
        <f t="shared" si="248"/>
        <v>0</v>
      </c>
      <c r="P95" s="73"/>
      <c r="Q95" s="72"/>
      <c r="R95" s="73"/>
      <c r="S95" s="72">
        <f t="shared" si="250"/>
        <v>0</v>
      </c>
      <c r="T95" s="73"/>
      <c r="U95" s="72">
        <f t="shared" si="251"/>
        <v>0</v>
      </c>
      <c r="V95" s="73"/>
      <c r="W95" s="72">
        <f t="shared" si="252"/>
        <v>0</v>
      </c>
      <c r="X95" s="73"/>
      <c r="Y95" s="72">
        <f t="shared" si="253"/>
        <v>0</v>
      </c>
      <c r="Z95" s="73"/>
      <c r="AA95" s="72">
        <f t="shared" si="254"/>
        <v>0</v>
      </c>
      <c r="AB95" s="73"/>
      <c r="AC95" s="72">
        <f t="shared" si="255"/>
        <v>0</v>
      </c>
      <c r="AD95" s="73"/>
      <c r="AE95" s="72">
        <f t="shared" si="256"/>
        <v>0</v>
      </c>
      <c r="AF95" s="73"/>
      <c r="AG95" s="72">
        <f t="shared" si="257"/>
        <v>0</v>
      </c>
      <c r="AH95" s="73"/>
      <c r="AI95" s="72"/>
      <c r="AJ95" s="73"/>
      <c r="AK95" s="73">
        <f t="shared" si="259"/>
        <v>0</v>
      </c>
      <c r="AL95" s="73"/>
      <c r="AM95" s="72">
        <f t="shared" si="260"/>
        <v>0</v>
      </c>
      <c r="AN95" s="93"/>
      <c r="AO95" s="72"/>
      <c r="AP95" s="73"/>
      <c r="AQ95" s="79">
        <f t="shared" si="262"/>
        <v>0</v>
      </c>
      <c r="AR95" s="73"/>
      <c r="AS95" s="72">
        <f t="shared" si="263"/>
        <v>0</v>
      </c>
      <c r="AT95" s="73"/>
      <c r="AU95" s="73">
        <f t="shared" si="264"/>
        <v>0</v>
      </c>
      <c r="AV95" s="73"/>
      <c r="AW95" s="72">
        <f t="shared" si="265"/>
        <v>0</v>
      </c>
      <c r="AX95" s="73"/>
      <c r="AY95" s="72">
        <f t="shared" si="266"/>
        <v>0</v>
      </c>
      <c r="AZ95" s="73"/>
      <c r="BA95" s="72">
        <f t="shared" si="267"/>
        <v>0</v>
      </c>
      <c r="BB95" s="73"/>
      <c r="BC95" s="72">
        <f t="shared" si="268"/>
        <v>0</v>
      </c>
      <c r="BD95" s="73"/>
      <c r="BE95" s="72">
        <f t="shared" si="269"/>
        <v>0</v>
      </c>
      <c r="BF95" s="73"/>
      <c r="BG95" s="72">
        <f t="shared" si="270"/>
        <v>0</v>
      </c>
      <c r="BH95" s="73"/>
      <c r="BI95" s="72">
        <f t="shared" si="271"/>
        <v>0</v>
      </c>
      <c r="BJ95" s="73"/>
      <c r="BK95" s="72">
        <f t="shared" si="272"/>
        <v>0</v>
      </c>
      <c r="BL95" s="73"/>
      <c r="BM95" s="72">
        <f t="shared" si="273"/>
        <v>0</v>
      </c>
      <c r="BN95" s="73"/>
      <c r="BO95" s="72">
        <f t="shared" si="274"/>
        <v>0</v>
      </c>
      <c r="BP95" s="73"/>
      <c r="BQ95" s="72">
        <f t="shared" si="275"/>
        <v>0</v>
      </c>
      <c r="BR95" s="73"/>
      <c r="BS95" s="79">
        <f t="shared" si="276"/>
        <v>0</v>
      </c>
      <c r="BT95" s="94"/>
      <c r="BU95" s="72">
        <f t="shared" si="277"/>
        <v>0</v>
      </c>
      <c r="BV95" s="73"/>
      <c r="BW95" s="72">
        <f t="shared" si="278"/>
        <v>0</v>
      </c>
      <c r="BX95" s="73"/>
      <c r="BY95" s="72">
        <f t="shared" si="279"/>
        <v>0</v>
      </c>
      <c r="BZ95" s="73"/>
      <c r="CA95" s="72">
        <f t="shared" si="280"/>
        <v>0</v>
      </c>
      <c r="CB95" s="95"/>
      <c r="CC95" s="73">
        <f t="shared" si="281"/>
        <v>0</v>
      </c>
      <c r="CD95" s="73"/>
      <c r="CE95" s="72">
        <f t="shared" si="282"/>
        <v>0</v>
      </c>
      <c r="CF95" s="73"/>
      <c r="CG95" s="72">
        <f t="shared" si="283"/>
        <v>0</v>
      </c>
      <c r="CH95" s="73"/>
      <c r="CI95" s="72">
        <f t="shared" si="284"/>
        <v>0</v>
      </c>
      <c r="CJ95" s="73"/>
      <c r="CK95" s="72">
        <f t="shared" si="285"/>
        <v>0</v>
      </c>
      <c r="CL95" s="73"/>
      <c r="CM95" s="72"/>
      <c r="CN95" s="73"/>
      <c r="CO95" s="72"/>
      <c r="CP95" s="73"/>
      <c r="CQ95" s="72"/>
      <c r="CR95" s="73"/>
      <c r="CS95" s="72">
        <f t="shared" si="289"/>
        <v>0</v>
      </c>
      <c r="CT95" s="73"/>
      <c r="CU95" s="72">
        <f t="shared" si="290"/>
        <v>0</v>
      </c>
      <c r="CV95" s="93"/>
      <c r="CW95" s="72"/>
      <c r="CX95" s="73"/>
      <c r="CY95" s="79">
        <f t="shared" si="292"/>
        <v>0</v>
      </c>
      <c r="CZ95" s="73"/>
      <c r="DA95" s="72"/>
      <c r="DB95" s="95"/>
      <c r="DC95" s="72">
        <f t="shared" si="294"/>
        <v>0</v>
      </c>
      <c r="DD95" s="73"/>
      <c r="DE95" s="72">
        <f t="shared" si="295"/>
        <v>0</v>
      </c>
      <c r="DF95" s="73"/>
      <c r="DG95" s="72">
        <f t="shared" si="296"/>
        <v>0</v>
      </c>
      <c r="DH95" s="73"/>
      <c r="DI95" s="84">
        <f t="shared" si="297"/>
        <v>0</v>
      </c>
      <c r="DJ95" s="85"/>
      <c r="DK95" s="84"/>
    </row>
    <row r="96" spans="1:115" ht="33" customHeight="1" x14ac:dyDescent="0.25">
      <c r="A96" s="89"/>
      <c r="B96" s="90">
        <v>73</v>
      </c>
      <c r="C96" s="283" t="s">
        <v>611</v>
      </c>
      <c r="D96" s="65" t="s">
        <v>219</v>
      </c>
      <c r="E96" s="54">
        <v>23150</v>
      </c>
      <c r="F96" s="100">
        <v>2.2999999999999998</v>
      </c>
      <c r="G96" s="67">
        <v>1</v>
      </c>
      <c r="H96" s="69">
        <v>1.4</v>
      </c>
      <c r="I96" s="69">
        <v>1.68</v>
      </c>
      <c r="J96" s="69">
        <v>2.23</v>
      </c>
      <c r="K96" s="70">
        <v>2.57</v>
      </c>
      <c r="L96" s="73">
        <v>1</v>
      </c>
      <c r="M96" s="72">
        <f t="shared" si="247"/>
        <v>81997.299999999988</v>
      </c>
      <c r="N96" s="73"/>
      <c r="O96" s="73">
        <f t="shared" si="248"/>
        <v>0</v>
      </c>
      <c r="P96" s="73">
        <v>3</v>
      </c>
      <c r="Q96" s="72">
        <f>(P96*$E96*$F96*$G96*$H96*$Q$10)</f>
        <v>245991.90000000002</v>
      </c>
      <c r="R96" s="73"/>
      <c r="S96" s="72">
        <f t="shared" si="250"/>
        <v>0</v>
      </c>
      <c r="T96" s="73"/>
      <c r="U96" s="72">
        <f t="shared" si="251"/>
        <v>0</v>
      </c>
      <c r="V96" s="73"/>
      <c r="W96" s="72">
        <f t="shared" si="252"/>
        <v>0</v>
      </c>
      <c r="X96" s="73"/>
      <c r="Y96" s="72">
        <f t="shared" si="253"/>
        <v>0</v>
      </c>
      <c r="Z96" s="73"/>
      <c r="AA96" s="72">
        <f t="shared" si="254"/>
        <v>0</v>
      </c>
      <c r="AB96" s="73"/>
      <c r="AC96" s="72">
        <f t="shared" si="255"/>
        <v>0</v>
      </c>
      <c r="AD96" s="73"/>
      <c r="AE96" s="72">
        <f t="shared" si="256"/>
        <v>0</v>
      </c>
      <c r="AF96" s="73"/>
      <c r="AG96" s="72">
        <f t="shared" si="257"/>
        <v>0</v>
      </c>
      <c r="AH96" s="73">
        <v>1</v>
      </c>
      <c r="AI96" s="72">
        <f>(AH96*$E96*$F96*$G96*$H96*$AI$10)</f>
        <v>81997.299999999988</v>
      </c>
      <c r="AJ96" s="73"/>
      <c r="AK96" s="73">
        <f t="shared" si="259"/>
        <v>0</v>
      </c>
      <c r="AL96" s="73"/>
      <c r="AM96" s="72">
        <f t="shared" si="260"/>
        <v>0</v>
      </c>
      <c r="AN96" s="93">
        <v>0</v>
      </c>
      <c r="AO96" s="72">
        <f>(AN96*$E96*$F96*$G96*$I96*$AO$10)</f>
        <v>0</v>
      </c>
      <c r="AP96" s="73"/>
      <c r="AQ96" s="72">
        <f t="shared" si="262"/>
        <v>0</v>
      </c>
      <c r="AR96" s="73"/>
      <c r="AS96" s="72">
        <f t="shared" si="263"/>
        <v>0</v>
      </c>
      <c r="AT96" s="73"/>
      <c r="AU96" s="73">
        <f t="shared" si="264"/>
        <v>0</v>
      </c>
      <c r="AV96" s="73"/>
      <c r="AW96" s="72">
        <f t="shared" si="265"/>
        <v>0</v>
      </c>
      <c r="AX96" s="73"/>
      <c r="AY96" s="72">
        <f t="shared" si="266"/>
        <v>0</v>
      </c>
      <c r="AZ96" s="73"/>
      <c r="BA96" s="72">
        <f t="shared" si="267"/>
        <v>0</v>
      </c>
      <c r="BB96" s="73"/>
      <c r="BC96" s="72">
        <f t="shared" si="268"/>
        <v>0</v>
      </c>
      <c r="BD96" s="73"/>
      <c r="BE96" s="72">
        <f t="shared" si="269"/>
        <v>0</v>
      </c>
      <c r="BF96" s="73"/>
      <c r="BG96" s="72">
        <f t="shared" si="270"/>
        <v>0</v>
      </c>
      <c r="BH96" s="73"/>
      <c r="BI96" s="72">
        <f t="shared" si="271"/>
        <v>0</v>
      </c>
      <c r="BJ96" s="73"/>
      <c r="BK96" s="72">
        <f t="shared" si="272"/>
        <v>0</v>
      </c>
      <c r="BL96" s="73"/>
      <c r="BM96" s="72">
        <f t="shared" si="273"/>
        <v>0</v>
      </c>
      <c r="BN96" s="73"/>
      <c r="BO96" s="72">
        <f t="shared" si="274"/>
        <v>0</v>
      </c>
      <c r="BP96" s="73">
        <v>3</v>
      </c>
      <c r="BQ96" s="72">
        <f t="shared" si="275"/>
        <v>343494.14399999997</v>
      </c>
      <c r="BR96" s="73"/>
      <c r="BS96" s="79">
        <f t="shared" si="276"/>
        <v>0</v>
      </c>
      <c r="BT96" s="94"/>
      <c r="BU96" s="72">
        <f t="shared" si="277"/>
        <v>0</v>
      </c>
      <c r="BV96" s="73"/>
      <c r="BW96" s="72">
        <f t="shared" si="278"/>
        <v>0</v>
      </c>
      <c r="BX96" s="73"/>
      <c r="BY96" s="72">
        <f t="shared" si="279"/>
        <v>0</v>
      </c>
      <c r="BZ96" s="73"/>
      <c r="CA96" s="72">
        <f t="shared" si="280"/>
        <v>0</v>
      </c>
      <c r="CB96" s="95"/>
      <c r="CC96" s="73">
        <f t="shared" si="281"/>
        <v>0</v>
      </c>
      <c r="CD96" s="73"/>
      <c r="CE96" s="72">
        <f t="shared" si="282"/>
        <v>0</v>
      </c>
      <c r="CF96" s="73"/>
      <c r="CG96" s="72">
        <f t="shared" si="283"/>
        <v>0</v>
      </c>
      <c r="CH96" s="73"/>
      <c r="CI96" s="72">
        <f t="shared" si="284"/>
        <v>0</v>
      </c>
      <c r="CJ96" s="73"/>
      <c r="CK96" s="72">
        <f t="shared" si="285"/>
        <v>0</v>
      </c>
      <c r="CL96" s="73"/>
      <c r="CM96" s="72">
        <f>(CL96*$E96*$F96*$G96*$H96*$CM$10)</f>
        <v>0</v>
      </c>
      <c r="CN96" s="73"/>
      <c r="CO96" s="72">
        <f>(CN96*$E96*$F96*$G96*$H96*$CO$10)</f>
        <v>0</v>
      </c>
      <c r="CP96" s="73">
        <v>2</v>
      </c>
      <c r="CQ96" s="72">
        <f>(CP96*$E96*$F96*$G96*$I96*$CQ$10)</f>
        <v>198582.552</v>
      </c>
      <c r="CR96" s="73"/>
      <c r="CS96" s="72">
        <f t="shared" si="289"/>
        <v>0</v>
      </c>
      <c r="CT96" s="73"/>
      <c r="CU96" s="72">
        <f t="shared" si="290"/>
        <v>0</v>
      </c>
      <c r="CV96" s="93">
        <v>0</v>
      </c>
      <c r="CW96" s="72">
        <f>(CV96*$E96*$F96*$G96*$I96*$CW$10)</f>
        <v>0</v>
      </c>
      <c r="CX96" s="73"/>
      <c r="CY96" s="79">
        <f t="shared" si="292"/>
        <v>0</v>
      </c>
      <c r="CZ96" s="73">
        <v>1</v>
      </c>
      <c r="DA96" s="72">
        <f>(CZ96*$E96*$F96*$G96*$I96*$DA$10)</f>
        <v>89451.599999999991</v>
      </c>
      <c r="DB96" s="95"/>
      <c r="DC96" s="72">
        <f t="shared" si="294"/>
        <v>0</v>
      </c>
      <c r="DD96" s="73"/>
      <c r="DE96" s="72">
        <f t="shared" si="295"/>
        <v>0</v>
      </c>
      <c r="DF96" s="73"/>
      <c r="DG96" s="72">
        <f t="shared" si="296"/>
        <v>0</v>
      </c>
      <c r="DH96" s="73"/>
      <c r="DI96" s="84">
        <f t="shared" si="297"/>
        <v>0</v>
      </c>
      <c r="DJ96" s="85">
        <f>SUM(L96,N96,P96,R96,T96,V96,X96,Z96,AB96,AD96,AF96,AH96,AN96,AR96,AT96,BX96,AJ96,AX96,AZ96,BB96,CN96,BD96,BF96,AL96,BJ96,AP96,CP96,BL96,CR96,BN96,BP96,BR96,BZ96,BT96,BV96,CB96,CD96,CF96,CH96,CJ96,CL96,CT96,CV96,BH96,AV96,CX96,CZ96,DB96,DD96,DF96,DH96)</f>
        <v>11</v>
      </c>
      <c r="DK96" s="84">
        <f>SUM(M96,O96,Q96,S96,U96,W96,Y96,AA96,AC96,AE96,AG96,AI96,AO96,AS96,AU96,BY96,AK96,AY96,BA96,BC96,CO96,BE96,BG96,AM96,BK96,AQ96,CQ96,BM96,CS96,BO96,BQ96,BS96,CA96,BU96,BW96,CC96,CE96,CG96,CI96,CK96,CM96,CU96,CW96,BI96,AW96,CY96,DA96,DC96,DE96,DG96,DI96)</f>
        <v>1041514.796</v>
      </c>
    </row>
    <row r="97" spans="1:115" s="194" customFormat="1" ht="15.75" customHeight="1" x14ac:dyDescent="0.25">
      <c r="A97" s="89">
        <v>13</v>
      </c>
      <c r="B97" s="98"/>
      <c r="C97" s="98"/>
      <c r="D97" s="53" t="s">
        <v>220</v>
      </c>
      <c r="E97" s="54">
        <v>23150</v>
      </c>
      <c r="F97" s="99">
        <v>1.49</v>
      </c>
      <c r="G97" s="86">
        <v>1</v>
      </c>
      <c r="H97" s="87">
        <v>1.4</v>
      </c>
      <c r="I97" s="87">
        <v>1.68</v>
      </c>
      <c r="J97" s="87">
        <v>2.23</v>
      </c>
      <c r="K97" s="88">
        <v>2.57</v>
      </c>
      <c r="L97" s="59">
        <f>SUM(L98:L104)</f>
        <v>1041</v>
      </c>
      <c r="M97" s="59">
        <f t="shared" ref="M97:BX97" si="299">SUM(M98:M104)</f>
        <v>55656202.140000008</v>
      </c>
      <c r="N97" s="59">
        <f t="shared" si="299"/>
        <v>2304</v>
      </c>
      <c r="O97" s="59">
        <f t="shared" si="299"/>
        <v>161923989.91999999</v>
      </c>
      <c r="P97" s="59">
        <f t="shared" si="299"/>
        <v>101</v>
      </c>
      <c r="Q97" s="59">
        <f t="shared" si="299"/>
        <v>4343004.82</v>
      </c>
      <c r="R97" s="59">
        <f t="shared" si="299"/>
        <v>0</v>
      </c>
      <c r="S97" s="59">
        <f t="shared" si="299"/>
        <v>0</v>
      </c>
      <c r="T97" s="59">
        <f t="shared" si="299"/>
        <v>0</v>
      </c>
      <c r="U97" s="59">
        <f t="shared" si="299"/>
        <v>0</v>
      </c>
      <c r="V97" s="59">
        <f t="shared" si="299"/>
        <v>0</v>
      </c>
      <c r="W97" s="59">
        <f t="shared" si="299"/>
        <v>0</v>
      </c>
      <c r="X97" s="59">
        <f t="shared" si="299"/>
        <v>0</v>
      </c>
      <c r="Y97" s="59">
        <f t="shared" si="299"/>
        <v>0</v>
      </c>
      <c r="Z97" s="59">
        <f t="shared" si="299"/>
        <v>0</v>
      </c>
      <c r="AA97" s="59">
        <f t="shared" si="299"/>
        <v>0</v>
      </c>
      <c r="AB97" s="59">
        <f t="shared" si="299"/>
        <v>535</v>
      </c>
      <c r="AC97" s="59">
        <f t="shared" si="299"/>
        <v>32681984.72000001</v>
      </c>
      <c r="AD97" s="59">
        <f t="shared" si="299"/>
        <v>42</v>
      </c>
      <c r="AE97" s="59">
        <f t="shared" si="299"/>
        <v>3615400.3199999989</v>
      </c>
      <c r="AF97" s="59">
        <f t="shared" si="299"/>
        <v>0</v>
      </c>
      <c r="AG97" s="59">
        <f t="shared" si="299"/>
        <v>0</v>
      </c>
      <c r="AH97" s="59">
        <f t="shared" si="299"/>
        <v>0</v>
      </c>
      <c r="AI97" s="59">
        <f t="shared" si="299"/>
        <v>0</v>
      </c>
      <c r="AJ97" s="59">
        <f t="shared" si="299"/>
        <v>1081</v>
      </c>
      <c r="AK97" s="59">
        <f t="shared" si="299"/>
        <v>43484237.720000006</v>
      </c>
      <c r="AL97" s="59">
        <f t="shared" si="299"/>
        <v>999</v>
      </c>
      <c r="AM97" s="59">
        <f t="shared" si="299"/>
        <v>63846662.880000003</v>
      </c>
      <c r="AN97" s="59">
        <f t="shared" si="299"/>
        <v>0</v>
      </c>
      <c r="AO97" s="59">
        <f t="shared" si="299"/>
        <v>0</v>
      </c>
      <c r="AP97" s="59">
        <f t="shared" si="299"/>
        <v>30</v>
      </c>
      <c r="AQ97" s="59">
        <f t="shared" si="299"/>
        <v>1437448.3200000003</v>
      </c>
      <c r="AR97" s="59">
        <f t="shared" si="299"/>
        <v>3</v>
      </c>
      <c r="AS97" s="59">
        <f t="shared" si="299"/>
        <v>118620.6</v>
      </c>
      <c r="AT97" s="59">
        <f t="shared" si="299"/>
        <v>7</v>
      </c>
      <c r="AU97" s="59">
        <f t="shared" si="299"/>
        <v>308899.71000000002</v>
      </c>
      <c r="AV97" s="59">
        <f>SUM(AV98:AV104)</f>
        <v>0</v>
      </c>
      <c r="AW97" s="59">
        <f>SUM(AW98:AW104)</f>
        <v>0</v>
      </c>
      <c r="AX97" s="59">
        <f t="shared" ref="AX97" si="300">SUM(AX98:AX104)</f>
        <v>0</v>
      </c>
      <c r="AY97" s="59">
        <f t="shared" si="299"/>
        <v>0</v>
      </c>
      <c r="AZ97" s="59">
        <f t="shared" si="299"/>
        <v>0</v>
      </c>
      <c r="BA97" s="59">
        <f t="shared" si="299"/>
        <v>0</v>
      </c>
      <c r="BB97" s="59">
        <f t="shared" si="299"/>
        <v>0</v>
      </c>
      <c r="BC97" s="59">
        <f t="shared" si="299"/>
        <v>0</v>
      </c>
      <c r="BD97" s="59">
        <f t="shared" si="299"/>
        <v>105</v>
      </c>
      <c r="BE97" s="59">
        <f t="shared" si="299"/>
        <v>4915948.8</v>
      </c>
      <c r="BF97" s="59">
        <f t="shared" si="299"/>
        <v>962</v>
      </c>
      <c r="BG97" s="59">
        <f t="shared" si="299"/>
        <v>55074572.279999994</v>
      </c>
      <c r="BH97" s="59">
        <f t="shared" si="299"/>
        <v>0</v>
      </c>
      <c r="BI97" s="59">
        <f t="shared" si="299"/>
        <v>0</v>
      </c>
      <c r="BJ97" s="59">
        <f t="shared" si="299"/>
        <v>0</v>
      </c>
      <c r="BK97" s="59">
        <f t="shared" si="299"/>
        <v>0</v>
      </c>
      <c r="BL97" s="59">
        <f t="shared" si="299"/>
        <v>162</v>
      </c>
      <c r="BM97" s="59">
        <f t="shared" si="299"/>
        <v>8581130.8800000008</v>
      </c>
      <c r="BN97" s="59">
        <f t="shared" si="299"/>
        <v>0</v>
      </c>
      <c r="BO97" s="59">
        <f t="shared" si="299"/>
        <v>0</v>
      </c>
      <c r="BP97" s="59">
        <f t="shared" si="299"/>
        <v>276</v>
      </c>
      <c r="BQ97" s="59">
        <f t="shared" si="299"/>
        <v>18121556.275200002</v>
      </c>
      <c r="BR97" s="59">
        <f t="shared" si="299"/>
        <v>0</v>
      </c>
      <c r="BS97" s="61">
        <f t="shared" si="299"/>
        <v>0</v>
      </c>
      <c r="BT97" s="62">
        <f t="shared" si="299"/>
        <v>0</v>
      </c>
      <c r="BU97" s="59">
        <f t="shared" si="299"/>
        <v>0</v>
      </c>
      <c r="BV97" s="59">
        <f t="shared" si="299"/>
        <v>0</v>
      </c>
      <c r="BW97" s="59">
        <f t="shared" si="299"/>
        <v>0</v>
      </c>
      <c r="BX97" s="59">
        <f t="shared" si="299"/>
        <v>0</v>
      </c>
      <c r="BY97" s="59">
        <f t="shared" ref="BY97:DK97" si="301">SUM(BY98:BY104)</f>
        <v>0</v>
      </c>
      <c r="BZ97" s="59">
        <f>SUM(BZ98:BZ104)</f>
        <v>60</v>
      </c>
      <c r="CA97" s="59">
        <f>SUM(CA98:CA104)</f>
        <v>3853419.36</v>
      </c>
      <c r="CB97" s="63">
        <f t="shared" si="301"/>
        <v>0</v>
      </c>
      <c r="CC97" s="59">
        <f t="shared" si="301"/>
        <v>0</v>
      </c>
      <c r="CD97" s="59">
        <f t="shared" si="301"/>
        <v>0</v>
      </c>
      <c r="CE97" s="59">
        <f t="shared" si="301"/>
        <v>0</v>
      </c>
      <c r="CF97" s="59">
        <f t="shared" si="301"/>
        <v>0</v>
      </c>
      <c r="CG97" s="59">
        <f t="shared" si="301"/>
        <v>0</v>
      </c>
      <c r="CH97" s="59">
        <f t="shared" si="301"/>
        <v>0</v>
      </c>
      <c r="CI97" s="59">
        <f t="shared" si="301"/>
        <v>0</v>
      </c>
      <c r="CJ97" s="59">
        <f t="shared" si="301"/>
        <v>0</v>
      </c>
      <c r="CK97" s="59">
        <f t="shared" si="301"/>
        <v>0</v>
      </c>
      <c r="CL97" s="59">
        <f t="shared" si="301"/>
        <v>180</v>
      </c>
      <c r="CM97" s="59">
        <f t="shared" si="301"/>
        <v>7213169.5999999996</v>
      </c>
      <c r="CN97" s="59">
        <f t="shared" si="301"/>
        <v>0</v>
      </c>
      <c r="CO97" s="59">
        <f t="shared" si="301"/>
        <v>0</v>
      </c>
      <c r="CP97" s="59">
        <f t="shared" si="301"/>
        <v>170</v>
      </c>
      <c r="CQ97" s="59">
        <f t="shared" si="301"/>
        <v>8488108.9944000002</v>
      </c>
      <c r="CR97" s="59">
        <f t="shared" si="301"/>
        <v>0</v>
      </c>
      <c r="CS97" s="59">
        <f t="shared" si="301"/>
        <v>0</v>
      </c>
      <c r="CT97" s="59">
        <f t="shared" si="301"/>
        <v>0</v>
      </c>
      <c r="CU97" s="59">
        <f t="shared" si="301"/>
        <v>0</v>
      </c>
      <c r="CV97" s="59">
        <f t="shared" si="301"/>
        <v>0</v>
      </c>
      <c r="CW97" s="59">
        <f t="shared" si="301"/>
        <v>0</v>
      </c>
      <c r="CX97" s="59">
        <f t="shared" si="301"/>
        <v>0</v>
      </c>
      <c r="CY97" s="59">
        <f t="shared" si="301"/>
        <v>0</v>
      </c>
      <c r="CZ97" s="59">
        <f t="shared" si="301"/>
        <v>67</v>
      </c>
      <c r="DA97" s="59">
        <f t="shared" si="301"/>
        <v>3350156.8800000004</v>
      </c>
      <c r="DB97" s="59">
        <f t="shared" si="301"/>
        <v>0</v>
      </c>
      <c r="DC97" s="59">
        <f t="shared" si="301"/>
        <v>0</v>
      </c>
      <c r="DD97" s="59">
        <f t="shared" si="301"/>
        <v>0</v>
      </c>
      <c r="DE97" s="59">
        <f t="shared" si="301"/>
        <v>0</v>
      </c>
      <c r="DF97" s="59">
        <f t="shared" si="301"/>
        <v>0</v>
      </c>
      <c r="DG97" s="59">
        <f t="shared" si="301"/>
        <v>0</v>
      </c>
      <c r="DH97" s="59">
        <f t="shared" si="301"/>
        <v>0</v>
      </c>
      <c r="DI97" s="59">
        <f t="shared" si="301"/>
        <v>0</v>
      </c>
      <c r="DJ97" s="59">
        <f t="shared" si="301"/>
        <v>8125</v>
      </c>
      <c r="DK97" s="59">
        <f t="shared" si="301"/>
        <v>477014514.21960002</v>
      </c>
    </row>
    <row r="98" spans="1:115" ht="41.25" customHeight="1" x14ac:dyDescent="0.25">
      <c r="A98" s="89"/>
      <c r="B98" s="90">
        <v>74</v>
      </c>
      <c r="C98" s="283" t="s">
        <v>612</v>
      </c>
      <c r="D98" s="65" t="s">
        <v>221</v>
      </c>
      <c r="E98" s="54">
        <v>23150</v>
      </c>
      <c r="F98" s="91">
        <v>1.42</v>
      </c>
      <c r="G98" s="67">
        <v>1</v>
      </c>
      <c r="H98" s="69">
        <v>1.4</v>
      </c>
      <c r="I98" s="69">
        <v>1.68</v>
      </c>
      <c r="J98" s="69">
        <v>2.23</v>
      </c>
      <c r="K98" s="70">
        <v>2.57</v>
      </c>
      <c r="L98" s="73">
        <v>404</v>
      </c>
      <c r="M98" s="72">
        <f>(L98*$E98*$F98*$G98*$H98*$M$10)</f>
        <v>20452265.68</v>
      </c>
      <c r="N98" s="73">
        <f>1180+6</f>
        <v>1186</v>
      </c>
      <c r="O98" s="73">
        <f>(N98*$E98*$F98*$G98*$H98*$O$10)</f>
        <v>60040562.119999997</v>
      </c>
      <c r="P98" s="73"/>
      <c r="Q98" s="72">
        <f>(P98*$E98*$F98*$G98*$H98*$Q$10)</f>
        <v>0</v>
      </c>
      <c r="R98" s="73"/>
      <c r="S98" s="72">
        <f>(R98*$E98*$F98*$G98*$H98*$S$10)</f>
        <v>0</v>
      </c>
      <c r="T98" s="73">
        <v>0</v>
      </c>
      <c r="U98" s="72">
        <f>(T98*$E98*$F98*$G98*$H98*$U$10)</f>
        <v>0</v>
      </c>
      <c r="V98" s="73">
        <v>0</v>
      </c>
      <c r="W98" s="72">
        <f>(V98*$E98*$F98*$G98*$H98*$W$10)</f>
        <v>0</v>
      </c>
      <c r="X98" s="73"/>
      <c r="Y98" s="72">
        <f>(X98*$E98*$F98*$G98*$H98*$Y$10)</f>
        <v>0</v>
      </c>
      <c r="Z98" s="73">
        <v>0</v>
      </c>
      <c r="AA98" s="72">
        <f>(Z98*$E98*$F98*$G98*$H98*$AA$10)</f>
        <v>0</v>
      </c>
      <c r="AB98" s="73">
        <v>30</v>
      </c>
      <c r="AC98" s="72">
        <f>(AB98*$E98*$F98*$G98*$H98*$AC$10)</f>
        <v>1518732.6</v>
      </c>
      <c r="AD98" s="73"/>
      <c r="AE98" s="72">
        <f>(AD98*$E98*$F98*$G98*$H98*$AE$10)</f>
        <v>0</v>
      </c>
      <c r="AF98" s="75"/>
      <c r="AG98" s="72">
        <f>(AF98*$E98*$F98*$G98*$H98*$AG$10)</f>
        <v>0</v>
      </c>
      <c r="AH98" s="73"/>
      <c r="AI98" s="72">
        <f>(AH98*$E98*$F98*$G98*$H98*$AI$10)</f>
        <v>0</v>
      </c>
      <c r="AJ98" s="73"/>
      <c r="AK98" s="73">
        <f>(AJ98*$E98*$F98*$G98*$H98*$AK$10)</f>
        <v>0</v>
      </c>
      <c r="AL98" s="73">
        <v>407</v>
      </c>
      <c r="AM98" s="72">
        <f>(AL98*$E98*$F98*$G98*$I98*$AM$10)</f>
        <v>24724966.728000004</v>
      </c>
      <c r="AN98" s="93"/>
      <c r="AO98" s="72">
        <f>(AN98*$E98*$F98*$G98*$I98*$AO$10)</f>
        <v>0</v>
      </c>
      <c r="AP98" s="73"/>
      <c r="AQ98" s="79">
        <f>(AP98*$E98*$F98*$G98*$I98*$AQ$10)</f>
        <v>0</v>
      </c>
      <c r="AR98" s="73"/>
      <c r="AS98" s="72">
        <f>(AR98*$E98*$F98*$G98*$H98*$AS$10)</f>
        <v>0</v>
      </c>
      <c r="AT98" s="73"/>
      <c r="AU98" s="73">
        <f>(AT98*$E98*$F98*$G98*$H98*$AU$10)</f>
        <v>0</v>
      </c>
      <c r="AV98" s="73"/>
      <c r="AW98" s="72">
        <f>(AV98*$E98*$F98*$G98*$H98*$AW$10)</f>
        <v>0</v>
      </c>
      <c r="AX98" s="73">
        <v>0</v>
      </c>
      <c r="AY98" s="72">
        <f>(AX98*$E98*$F98*$G98*$H98*$AY$10)</f>
        <v>0</v>
      </c>
      <c r="AZ98" s="73">
        <v>0</v>
      </c>
      <c r="BA98" s="72">
        <f>(AZ98*$E98*$F98*$G98*$H98*$BA$10)</f>
        <v>0</v>
      </c>
      <c r="BB98" s="73">
        <v>0</v>
      </c>
      <c r="BC98" s="72">
        <f>(BB98*$E98*$F98*$G98*$H98*$BC$10)</f>
        <v>0</v>
      </c>
      <c r="BD98" s="73"/>
      <c r="BE98" s="72">
        <f>(BD98*$E98*$F98*$G98*$H98*$BE$10)</f>
        <v>0</v>
      </c>
      <c r="BF98" s="73">
        <v>523</v>
      </c>
      <c r="BG98" s="72">
        <f>(BF98*$E98*$F98*$G98*$I98*$BG$10)</f>
        <v>28883532.719999999</v>
      </c>
      <c r="BH98" s="73">
        <v>0</v>
      </c>
      <c r="BI98" s="72">
        <f>(BH98*$E98*$F98*$G98*$I98*$BI$10)</f>
        <v>0</v>
      </c>
      <c r="BJ98" s="73">
        <v>0</v>
      </c>
      <c r="BK98" s="72">
        <f>(BJ98*$E98*$F98*$G98*$I98*$BK$10)</f>
        <v>0</v>
      </c>
      <c r="BL98" s="73">
        <v>40</v>
      </c>
      <c r="BM98" s="72">
        <f>(BL98*$E98*$F98*$G98*$I98*$BM$10)</f>
        <v>2209065.6</v>
      </c>
      <c r="BN98" s="73"/>
      <c r="BO98" s="72">
        <f>(BN98*$E98*$F98*$G98*$I98*$BO$10)</f>
        <v>0</v>
      </c>
      <c r="BP98" s="73">
        <v>183</v>
      </c>
      <c r="BQ98" s="72">
        <f>(BP98*$E98*$F98*$G98*$I98*$BQ$10)</f>
        <v>12936288.1536</v>
      </c>
      <c r="BR98" s="73"/>
      <c r="BS98" s="79">
        <f>(BR98*$E98*$F98*$G98*$I98*$BS$10)</f>
        <v>0</v>
      </c>
      <c r="BT98" s="94">
        <v>0</v>
      </c>
      <c r="BU98" s="72">
        <f>(BT98*$E98*$F98*$G98*$H98*$BU$10)</f>
        <v>0</v>
      </c>
      <c r="BV98" s="73">
        <v>0</v>
      </c>
      <c r="BW98" s="72">
        <f>(BV98*$E98*$F98*$G98*$H98*$BW$10)</f>
        <v>0</v>
      </c>
      <c r="BX98" s="73">
        <v>0</v>
      </c>
      <c r="BY98" s="72">
        <f>(BX98*$E98*$F98*$G98*$H98*$BY$10)</f>
        <v>0</v>
      </c>
      <c r="BZ98" s="73"/>
      <c r="CA98" s="72">
        <f>(BZ98*$E98*$F98*$G98*$I98*$CA$10)</f>
        <v>0</v>
      </c>
      <c r="CB98" s="95"/>
      <c r="CC98" s="73">
        <f>(CB98*$E98*$F98*$G98*$H98*$CC$10)</f>
        <v>0</v>
      </c>
      <c r="CD98" s="73"/>
      <c r="CE98" s="72">
        <f>(CD98*$E98*$F98*$G98*$H98*$CE$10)</f>
        <v>0</v>
      </c>
      <c r="CF98" s="73"/>
      <c r="CG98" s="72">
        <f>(CF98*$E98*$F98*$G98*$H98*$CG$10)</f>
        <v>0</v>
      </c>
      <c r="CH98" s="73"/>
      <c r="CI98" s="72">
        <f>(CH98*$E98*$F98*$G98*$H98*$CI$10)</f>
        <v>0</v>
      </c>
      <c r="CJ98" s="73"/>
      <c r="CK98" s="72">
        <f>(CJ98*$E98*$F98*$G98*$H98*$CK$10)</f>
        <v>0</v>
      </c>
      <c r="CL98" s="73">
        <v>50</v>
      </c>
      <c r="CM98" s="72">
        <f>(CL98*$E98*$F98*$G98*$H98*$CM$10)</f>
        <v>2301110</v>
      </c>
      <c r="CN98" s="73"/>
      <c r="CO98" s="72">
        <f>(CN98*$E98*$F98*$G98*$H98*$CO$10)</f>
        <v>0</v>
      </c>
      <c r="CP98" s="73">
        <v>0</v>
      </c>
      <c r="CQ98" s="72">
        <f>(CP98*$E98*$F98*$G98*$I98*$CQ$10)</f>
        <v>0</v>
      </c>
      <c r="CR98" s="73"/>
      <c r="CS98" s="72">
        <f>(CR98*$E98*$F98*$G98*$I98*$CS$10)</f>
        <v>0</v>
      </c>
      <c r="CT98" s="73"/>
      <c r="CU98" s="72">
        <f>(CT98*$E98*$F98*$G98*$I98*$CU$10)</f>
        <v>0</v>
      </c>
      <c r="CV98" s="93"/>
      <c r="CW98" s="72">
        <f>(CV98*$E98*$F98*$G98*$I98*$CW$10)</f>
        <v>0</v>
      </c>
      <c r="CX98" s="73">
        <v>0</v>
      </c>
      <c r="CY98" s="79">
        <f>(CX98*$E98*$F98*$G98*$I98*$CY$10)</f>
        <v>0</v>
      </c>
      <c r="CZ98" s="73">
        <v>32</v>
      </c>
      <c r="DA98" s="72">
        <f>(CZ98*$E98*$F98*$G98*$I98*$DA$10)</f>
        <v>1767252.48</v>
      </c>
      <c r="DB98" s="95"/>
      <c r="DC98" s="72">
        <f>(DB98*$E98*$F98*$G98*$I98*$DC$10)</f>
        <v>0</v>
      </c>
      <c r="DD98" s="73"/>
      <c r="DE98" s="72">
        <f>(DD98*$E98*$F98*$G98*$I98*$DE$10)</f>
        <v>0</v>
      </c>
      <c r="DF98" s="73"/>
      <c r="DG98" s="72">
        <f>(DF98*$E98*$F98*$G98*$J98*$DG$10)</f>
        <v>0</v>
      </c>
      <c r="DH98" s="73"/>
      <c r="DI98" s="84">
        <f>(DH98*$E98*$F98*$G98*$K98*$DI$10)</f>
        <v>0</v>
      </c>
      <c r="DJ98" s="85">
        <f t="shared" ref="DJ98:DK104" si="302">SUM(L98,N98,P98,R98,T98,V98,X98,Z98,AB98,AD98,AF98,AH98,AN98,AR98,AT98,BX98,AJ98,AX98,AZ98,BB98,CN98,BD98,BF98,AL98,BJ98,AP98,CP98,BL98,CR98,BN98,BP98,BR98,BZ98,BT98,BV98,CB98,CD98,CF98,CH98,CJ98,CL98,CT98,CV98,BH98,AV98,CX98,CZ98,DB98,DD98,DF98,DH98)</f>
        <v>2855</v>
      </c>
      <c r="DK98" s="84">
        <f t="shared" si="302"/>
        <v>154833776.08159998</v>
      </c>
    </row>
    <row r="99" spans="1:115" ht="41.25" customHeight="1" x14ac:dyDescent="0.25">
      <c r="A99" s="89"/>
      <c r="B99" s="90">
        <v>75</v>
      </c>
      <c r="C99" s="283" t="s">
        <v>613</v>
      </c>
      <c r="D99" s="65" t="s">
        <v>222</v>
      </c>
      <c r="E99" s="54">
        <v>23150</v>
      </c>
      <c r="F99" s="91">
        <v>2.81</v>
      </c>
      <c r="G99" s="67">
        <v>1</v>
      </c>
      <c r="H99" s="69">
        <v>1.4</v>
      </c>
      <c r="I99" s="69">
        <v>1.68</v>
      </c>
      <c r="J99" s="69">
        <v>2.23</v>
      </c>
      <c r="K99" s="70">
        <v>2.57</v>
      </c>
      <c r="L99" s="73">
        <v>93</v>
      </c>
      <c r="M99" s="72">
        <f>(L99*$E99*$F99*$G99*$H99*M10)</f>
        <v>9316675.8300000001</v>
      </c>
      <c r="N99" s="73">
        <v>810</v>
      </c>
      <c r="O99" s="73">
        <f>(N99*$E99*$F99*$G99*$H99*O10)</f>
        <v>81145241.100000009</v>
      </c>
      <c r="P99" s="73"/>
      <c r="Q99" s="72">
        <f>(P99*$E99*$F99*$G99*$H99)</f>
        <v>0</v>
      </c>
      <c r="R99" s="73"/>
      <c r="S99" s="72">
        <f>(R99*$E99*$F99*$G99*$H99)</f>
        <v>0</v>
      </c>
      <c r="T99" s="73"/>
      <c r="U99" s="72">
        <f>(T99*$E99*$F99*$G99*$H99)</f>
        <v>0</v>
      </c>
      <c r="V99" s="73"/>
      <c r="W99" s="72">
        <f>(V99*$E99*$F99*$G99*$H99)</f>
        <v>0</v>
      </c>
      <c r="X99" s="73"/>
      <c r="Y99" s="72">
        <f>(X99*$E99*$F99*$G99*$H99)</f>
        <v>0</v>
      </c>
      <c r="Z99" s="73"/>
      <c r="AA99" s="72">
        <f>(Z99*$E99*$F99*$G99*$H99)</f>
        <v>0</v>
      </c>
      <c r="AB99" s="73">
        <v>160</v>
      </c>
      <c r="AC99" s="72">
        <f>(AB99*$E99*$F99*$G99*$H99*AC10)</f>
        <v>16028689.600000001</v>
      </c>
      <c r="AD99" s="73"/>
      <c r="AE99" s="72">
        <f>(AD99*$E99*$F99*$G99*$H99)</f>
        <v>0</v>
      </c>
      <c r="AF99" s="75"/>
      <c r="AG99" s="72">
        <f>(AF99*$E99*$F99*$G99*$H99)</f>
        <v>0</v>
      </c>
      <c r="AH99" s="73"/>
      <c r="AI99" s="72">
        <f>(AH99*$E99*$F99*$G99*$H99)</f>
        <v>0</v>
      </c>
      <c r="AJ99" s="73"/>
      <c r="AK99" s="73">
        <f>(AJ99*$E99*$F99*$G99*$H99)</f>
        <v>0</v>
      </c>
      <c r="AL99" s="73">
        <v>63</v>
      </c>
      <c r="AM99" s="72">
        <f>(AL99*$E99*$F99*$G99*$I99*AM10)</f>
        <v>7573555.8360000001</v>
      </c>
      <c r="AN99" s="93"/>
      <c r="AO99" s="72">
        <f>(AN99*$E99*$F99*$G99*$I99)</f>
        <v>0</v>
      </c>
      <c r="AP99" s="73"/>
      <c r="AQ99" s="79">
        <f>(AP99*$E99*$F99*$G99*$I99)</f>
        <v>0</v>
      </c>
      <c r="AR99" s="73"/>
      <c r="AS99" s="72">
        <f>(AR99*$E99*$F99*$G99*$H99)</f>
        <v>0</v>
      </c>
      <c r="AT99" s="73"/>
      <c r="AU99" s="73">
        <f>(AT99*$E99*$F99*$G99*$H99)</f>
        <v>0</v>
      </c>
      <c r="AV99" s="73"/>
      <c r="AW99" s="72">
        <f>(AV99*$E99*$F99*$G99*$H99)</f>
        <v>0</v>
      </c>
      <c r="AX99" s="73"/>
      <c r="AY99" s="72">
        <f>(AX99*$E99*$F99*$G99*$H99)</f>
        <v>0</v>
      </c>
      <c r="AZ99" s="73"/>
      <c r="BA99" s="72">
        <f>(AZ99*$E99*$F99*$G99*$H99)</f>
        <v>0</v>
      </c>
      <c r="BB99" s="73"/>
      <c r="BC99" s="72">
        <f>(BB99*$E99*$F99*$G99*$H99)</f>
        <v>0</v>
      </c>
      <c r="BD99" s="73"/>
      <c r="BE99" s="72">
        <f>(BD99*$E99*$F99*$G99*$H99)</f>
        <v>0</v>
      </c>
      <c r="BF99" s="73">
        <v>100</v>
      </c>
      <c r="BG99" s="72">
        <f>(BF99*$E99*$F99*$G99*$I99*BG10)</f>
        <v>10928652</v>
      </c>
      <c r="BH99" s="73"/>
      <c r="BI99" s="72">
        <f>(BH99*$E99*$F99*$G99*$I99)</f>
        <v>0</v>
      </c>
      <c r="BJ99" s="73"/>
      <c r="BK99" s="72">
        <f>(BJ99*$E99*$F99*$G99*$I99)</f>
        <v>0</v>
      </c>
      <c r="BL99" s="73"/>
      <c r="BM99" s="72">
        <f>(BL99*$E99*$F99*$G99*$I99)</f>
        <v>0</v>
      </c>
      <c r="BN99" s="73"/>
      <c r="BO99" s="72">
        <f>(BN99*$E99*$F99*$G99*$I99)</f>
        <v>0</v>
      </c>
      <c r="BP99" s="73"/>
      <c r="BQ99" s="72">
        <f>(BP99*$E99*$F99*$G99*$I99)</f>
        <v>0</v>
      </c>
      <c r="BR99" s="73"/>
      <c r="BS99" s="79">
        <f>(BR99*$E99*$F99*$G99*$I99)</f>
        <v>0</v>
      </c>
      <c r="BT99" s="94"/>
      <c r="BU99" s="72">
        <f>(BT99*$E99*$F99*$G99*$H99)</f>
        <v>0</v>
      </c>
      <c r="BV99" s="73"/>
      <c r="BW99" s="72">
        <f>(BV99*$E99*$F99*$G99*$H99)</f>
        <v>0</v>
      </c>
      <c r="BX99" s="73"/>
      <c r="BY99" s="72">
        <f>(BX99*$E99*$F99*$G99*$H99)</f>
        <v>0</v>
      </c>
      <c r="BZ99" s="73"/>
      <c r="CA99" s="72">
        <f>(BZ99*$E99*$F99*$G99*$I99)</f>
        <v>0</v>
      </c>
      <c r="CB99" s="95"/>
      <c r="CC99" s="73">
        <f>(CB99*$E99*$F99*$G99*$H99)</f>
        <v>0</v>
      </c>
      <c r="CD99" s="73"/>
      <c r="CE99" s="72">
        <f>(CD99*$E99*$F99*$G99*$H99)</f>
        <v>0</v>
      </c>
      <c r="CF99" s="73"/>
      <c r="CG99" s="72">
        <f>(CF99*$E99*$F99*$G99*$H99)</f>
        <v>0</v>
      </c>
      <c r="CH99" s="73"/>
      <c r="CI99" s="72">
        <f>(CH99*$E99*$F99*$G99*$H99)</f>
        <v>0</v>
      </c>
      <c r="CJ99" s="73"/>
      <c r="CK99" s="72">
        <f>(CJ99*$E99*$F99*$G99*$H99)</f>
        <v>0</v>
      </c>
      <c r="CL99" s="73"/>
      <c r="CM99" s="72">
        <f>(CL99*$E99*$F99*$G99*$H99)</f>
        <v>0</v>
      </c>
      <c r="CN99" s="73"/>
      <c r="CO99" s="72">
        <f>(CN99*$E99*$F99*$G99*$H99)</f>
        <v>0</v>
      </c>
      <c r="CP99" s="73">
        <v>0</v>
      </c>
      <c r="CQ99" s="72">
        <f>(CP99*$E99*$F99*$G99*$I99)</f>
        <v>0</v>
      </c>
      <c r="CR99" s="73"/>
      <c r="CS99" s="72">
        <f>(CR99*$E99*$F99*$G99*$I99)</f>
        <v>0</v>
      </c>
      <c r="CT99" s="73"/>
      <c r="CU99" s="72">
        <f>(CT99*$E99*$F99*$G99*$I99)</f>
        <v>0</v>
      </c>
      <c r="CV99" s="93"/>
      <c r="CW99" s="72">
        <f>(CV99*$E99*$F99*$G99*$I99)</f>
        <v>0</v>
      </c>
      <c r="CX99" s="73"/>
      <c r="CY99" s="79">
        <f>(CX99*$E99*$F99*$G99*$I99)</f>
        <v>0</v>
      </c>
      <c r="CZ99" s="73"/>
      <c r="DA99" s="72">
        <f>(CZ99*$E99*$F99*$G99*$I99)</f>
        <v>0</v>
      </c>
      <c r="DB99" s="95"/>
      <c r="DC99" s="72">
        <f>(DB99*$E99*$F99*$G99*$I99)</f>
        <v>0</v>
      </c>
      <c r="DD99" s="73"/>
      <c r="DE99" s="72">
        <f>(DD99*$E99*$F99*$G99*$I99)</f>
        <v>0</v>
      </c>
      <c r="DF99" s="73"/>
      <c r="DG99" s="72">
        <f>(DF99*$E99*$F99*$G99*$J99)</f>
        <v>0</v>
      </c>
      <c r="DH99" s="73"/>
      <c r="DI99" s="84">
        <f>(DH99*$E99*$F99*$G99*$K99)</f>
        <v>0</v>
      </c>
      <c r="DJ99" s="85">
        <f t="shared" si="302"/>
        <v>1226</v>
      </c>
      <c r="DK99" s="84">
        <f t="shared" si="302"/>
        <v>124992814.366</v>
      </c>
    </row>
    <row r="100" spans="1:115" ht="41.25" customHeight="1" x14ac:dyDescent="0.25">
      <c r="A100" s="89"/>
      <c r="B100" s="90">
        <v>76</v>
      </c>
      <c r="C100" s="283" t="s">
        <v>614</v>
      </c>
      <c r="D100" s="65" t="s">
        <v>223</v>
      </c>
      <c r="E100" s="54">
        <v>23150</v>
      </c>
      <c r="F100" s="91">
        <v>3.48</v>
      </c>
      <c r="G100" s="67">
        <v>1</v>
      </c>
      <c r="H100" s="69">
        <v>1.4</v>
      </c>
      <c r="I100" s="69">
        <v>1.68</v>
      </c>
      <c r="J100" s="69">
        <v>2.23</v>
      </c>
      <c r="K100" s="70">
        <v>2.57</v>
      </c>
      <c r="L100" s="73">
        <v>12</v>
      </c>
      <c r="M100" s="72">
        <f>(L100*$E100*$F100*$G100*$H100*$M$10)</f>
        <v>1488785.76</v>
      </c>
      <c r="N100" s="73">
        <v>90</v>
      </c>
      <c r="O100" s="73">
        <f>(N100*$E100*$F100*$G100*$H100*$O$10)</f>
        <v>11165893.200000001</v>
      </c>
      <c r="P100" s="73"/>
      <c r="Q100" s="72">
        <f>(P100*$E100*$F100*$G100*$H100*$Q$10)</f>
        <v>0</v>
      </c>
      <c r="R100" s="73"/>
      <c r="S100" s="72">
        <f>(R100*$E100*$F100*$G100*$H100*$S$10)</f>
        <v>0</v>
      </c>
      <c r="T100" s="73"/>
      <c r="U100" s="72">
        <f>(T100*$E100*$F100*$G100*$H100*$U$10)</f>
        <v>0</v>
      </c>
      <c r="V100" s="73"/>
      <c r="W100" s="72">
        <f>(V100*$E100*$F100*$G100*$H100*$W$10)</f>
        <v>0</v>
      </c>
      <c r="X100" s="73"/>
      <c r="Y100" s="72">
        <f>(X100*$E100*$F100*$G100*$H100*$Y$10)</f>
        <v>0</v>
      </c>
      <c r="Z100" s="73"/>
      <c r="AA100" s="72">
        <f>(Z100*$E100*$F100*$G100*$H100*$AA$10)</f>
        <v>0</v>
      </c>
      <c r="AB100" s="73">
        <v>3</v>
      </c>
      <c r="AC100" s="72">
        <f>(AB100*$E100*$F100*$G100*$H100*$AC$10)</f>
        <v>372196.44</v>
      </c>
      <c r="AD100" s="73"/>
      <c r="AE100" s="72">
        <f>(AD100*$E100*$F100*$G100*$H100*$AE$10)</f>
        <v>0</v>
      </c>
      <c r="AF100" s="75"/>
      <c r="AG100" s="72">
        <f>(AF100*$E100*$F100*$G100*$H100*$AG$10)</f>
        <v>0</v>
      </c>
      <c r="AH100" s="73"/>
      <c r="AI100" s="72">
        <f>(AH100*$E100*$F100*$G100*$H100*$AI$10)</f>
        <v>0</v>
      </c>
      <c r="AJ100" s="73"/>
      <c r="AK100" s="73">
        <f>(AJ100*$E100*$F100*$G100*$H100*$AK$10)</f>
        <v>0</v>
      </c>
      <c r="AL100" s="73">
        <v>34</v>
      </c>
      <c r="AM100" s="72">
        <f>(AL100*$E100*$F100*$G100*$I100*$AM$10)</f>
        <v>5061871.5839999998</v>
      </c>
      <c r="AN100" s="93"/>
      <c r="AO100" s="72">
        <f>(AN100*$E100*$F100*$G100*$I100*$AO$10)</f>
        <v>0</v>
      </c>
      <c r="AP100" s="73"/>
      <c r="AQ100" s="79">
        <f>(AP100*$E100*$F100*$G100*$I100*$AQ$10)</f>
        <v>0</v>
      </c>
      <c r="AR100" s="73"/>
      <c r="AS100" s="72">
        <f>(AR100*$E100*$F100*$G100*$H100*$AS$10)</f>
        <v>0</v>
      </c>
      <c r="AT100" s="73"/>
      <c r="AU100" s="73">
        <f>(AT100*$E100*$F100*$G100*$H100*$AU$10)</f>
        <v>0</v>
      </c>
      <c r="AV100" s="73"/>
      <c r="AW100" s="72">
        <f>(AV100*$E100*$F100*$G100*$H100*$AW$10)</f>
        <v>0</v>
      </c>
      <c r="AX100" s="73"/>
      <c r="AY100" s="72">
        <f>(AX100*$E100*$F100*$G100*$H100*$AY$10)</f>
        <v>0</v>
      </c>
      <c r="AZ100" s="73"/>
      <c r="BA100" s="72">
        <f>(AZ100*$E100*$F100*$G100*$H100*$BA$10)</f>
        <v>0</v>
      </c>
      <c r="BB100" s="73"/>
      <c r="BC100" s="72">
        <f>(BB100*$E100*$F100*$G100*$H100*$BC$10)</f>
        <v>0</v>
      </c>
      <c r="BD100" s="73"/>
      <c r="BE100" s="72">
        <f>(BD100*$E100*$F100*$G100*$H100*$BE$10)</f>
        <v>0</v>
      </c>
      <c r="BF100" s="73">
        <v>3</v>
      </c>
      <c r="BG100" s="72">
        <f>(BF100*$E100*$F100*$G100*$I100*$BG$10)</f>
        <v>406032.48</v>
      </c>
      <c r="BH100" s="73"/>
      <c r="BI100" s="72">
        <f>(BH100*$E100*$F100*$G100*$I100*$BI$10)</f>
        <v>0</v>
      </c>
      <c r="BJ100" s="73"/>
      <c r="BK100" s="72">
        <f>(BJ100*$E100*$F100*$G100*$I100*$BK$10)</f>
        <v>0</v>
      </c>
      <c r="BL100" s="73">
        <v>10</v>
      </c>
      <c r="BM100" s="72">
        <f>(BL100*$E100*$F100*$G100*$I100*$BM$10)</f>
        <v>1353441.5999999999</v>
      </c>
      <c r="BN100" s="73"/>
      <c r="BO100" s="72">
        <f>(BN100*$E100*$F100*$G100*$I100*$BO$10)</f>
        <v>0</v>
      </c>
      <c r="BP100" s="73"/>
      <c r="BQ100" s="72">
        <f>(BP100*$E100*$F100*$G100*$I100*$BQ$10)</f>
        <v>0</v>
      </c>
      <c r="BR100" s="73"/>
      <c r="BS100" s="79">
        <f>(BR100*$E100*$F100*$G100*$I100*$BS$10)</f>
        <v>0</v>
      </c>
      <c r="BT100" s="94"/>
      <c r="BU100" s="72">
        <f>(BT100*$E100*$F100*$G100*$H100*$BU$10)</f>
        <v>0</v>
      </c>
      <c r="BV100" s="73"/>
      <c r="BW100" s="72">
        <f>(BV100*$E100*$F100*$G100*$H100*$BW$10)</f>
        <v>0</v>
      </c>
      <c r="BX100" s="73"/>
      <c r="BY100" s="72">
        <f>(BX100*$E100*$F100*$G100*$H100*$BY$10)</f>
        <v>0</v>
      </c>
      <c r="BZ100" s="73">
        <v>13</v>
      </c>
      <c r="CA100" s="72">
        <f>(BZ100*$E100*$F100*$G100*$I100*$CA$10)</f>
        <v>1759474.0799999998</v>
      </c>
      <c r="CB100" s="95"/>
      <c r="CC100" s="73">
        <f>(CB100*$E100*$F100*$G100*$H100*$CC$10)</f>
        <v>0</v>
      </c>
      <c r="CD100" s="73"/>
      <c r="CE100" s="72">
        <f>(CD100*$E100*$F100*$G100*$H100*$CE$10)</f>
        <v>0</v>
      </c>
      <c r="CF100" s="73"/>
      <c r="CG100" s="72">
        <f>(CF100*$E100*$F100*$G100*$H100*$CG$10)</f>
        <v>0</v>
      </c>
      <c r="CH100" s="73"/>
      <c r="CI100" s="72">
        <f>(CH100*$E100*$F100*$G100*$H100*$CI$10)</f>
        <v>0</v>
      </c>
      <c r="CJ100" s="73"/>
      <c r="CK100" s="72">
        <f>(CJ100*$E100*$F100*$G100*$H100*$CK$10)</f>
        <v>0</v>
      </c>
      <c r="CL100" s="73">
        <v>1</v>
      </c>
      <c r="CM100" s="72">
        <f>(CL100*$E100*$F100*$G100*$H100*$CM$10)</f>
        <v>112786.79999999999</v>
      </c>
      <c r="CN100" s="73"/>
      <c r="CO100" s="72">
        <f>(CN100*$E100*$F100*$G100*$H100*$CO$10)</f>
        <v>0</v>
      </c>
      <c r="CP100" s="73">
        <v>2</v>
      </c>
      <c r="CQ100" s="72">
        <f>(CP100*$E100*$F100*$G100*$I100*$CQ$10)</f>
        <v>300464.03520000004</v>
      </c>
      <c r="CR100" s="73"/>
      <c r="CS100" s="72">
        <f>(CR100*$E100*$F100*$G100*$I100*$CS$10)</f>
        <v>0</v>
      </c>
      <c r="CT100" s="73"/>
      <c r="CU100" s="72">
        <f>(CT100*$E100*$F100*$G100*$I100*$CU$10)</f>
        <v>0</v>
      </c>
      <c r="CV100" s="93"/>
      <c r="CW100" s="72">
        <f>(CV100*$E100*$F100*$G100*$I100*$CW$10)</f>
        <v>0</v>
      </c>
      <c r="CX100" s="73"/>
      <c r="CY100" s="79">
        <f>(CX100*$E100*$F100*$G100*$I100*$CY$10)</f>
        <v>0</v>
      </c>
      <c r="CZ100" s="73"/>
      <c r="DA100" s="72">
        <f>(CZ100*$E100*$F100*$G100*$I100*$DA$10)</f>
        <v>0</v>
      </c>
      <c r="DB100" s="95"/>
      <c r="DC100" s="72">
        <f>(DB100*$E100*$F100*$G100*$I100*$DC$10)</f>
        <v>0</v>
      </c>
      <c r="DD100" s="73"/>
      <c r="DE100" s="72">
        <f>(DD100*$E100*$F100*$G100*$I100*$DE$10)</f>
        <v>0</v>
      </c>
      <c r="DF100" s="73"/>
      <c r="DG100" s="72">
        <f>(DF100*$E100*$F100*$G100*$J100*$DG$10)</f>
        <v>0</v>
      </c>
      <c r="DH100" s="73"/>
      <c r="DI100" s="84">
        <f>(DH100*$E100*$F100*$G100*$K100*$DI$10)</f>
        <v>0</v>
      </c>
      <c r="DJ100" s="85">
        <f t="shared" si="302"/>
        <v>168</v>
      </c>
      <c r="DK100" s="84">
        <f t="shared" si="302"/>
        <v>22020945.979200002</v>
      </c>
    </row>
    <row r="101" spans="1:115" ht="30" x14ac:dyDescent="0.25">
      <c r="A101" s="89"/>
      <c r="B101" s="90">
        <v>77</v>
      </c>
      <c r="C101" s="283" t="s">
        <v>615</v>
      </c>
      <c r="D101" s="65" t="s">
        <v>224</v>
      </c>
      <c r="E101" s="54">
        <v>23150</v>
      </c>
      <c r="F101" s="91">
        <v>1.1200000000000001</v>
      </c>
      <c r="G101" s="67">
        <v>1</v>
      </c>
      <c r="H101" s="69">
        <v>1.4</v>
      </c>
      <c r="I101" s="69">
        <v>1.68</v>
      </c>
      <c r="J101" s="69">
        <v>2.23</v>
      </c>
      <c r="K101" s="70">
        <v>2.57</v>
      </c>
      <c r="L101" s="73">
        <v>394</v>
      </c>
      <c r="M101" s="72">
        <f>(L101*$E101*$F101*$G101*$H101*$M$10)</f>
        <v>15732073.280000005</v>
      </c>
      <c r="N101" s="73">
        <f>182+7</f>
        <v>189</v>
      </c>
      <c r="O101" s="73">
        <f>(N101*$E101*$F101*$G101*$H101*$O$10)</f>
        <v>7546603.6800000016</v>
      </c>
      <c r="P101" s="73">
        <v>72</v>
      </c>
      <c r="Q101" s="72">
        <f>(P101*$E101*$F101*$G101*$H101*$Q$10)</f>
        <v>2874896.6400000006</v>
      </c>
      <c r="R101" s="73"/>
      <c r="S101" s="72">
        <f>(R101*$E101*$F101*$G101*$H101*$S$10)</f>
        <v>0</v>
      </c>
      <c r="T101" s="73">
        <v>0</v>
      </c>
      <c r="U101" s="72">
        <f>(T101*$E101*$F101*$G101*$H101*$U$10)</f>
        <v>0</v>
      </c>
      <c r="V101" s="73">
        <v>0</v>
      </c>
      <c r="W101" s="72">
        <f>(V101*$E101*$F101*$G101*$H101*$W$10)</f>
        <v>0</v>
      </c>
      <c r="X101" s="73"/>
      <c r="Y101" s="72">
        <f>(X101*$E101*$F101*$G101*$H101*$Y$10)</f>
        <v>0</v>
      </c>
      <c r="Z101" s="73">
        <v>0</v>
      </c>
      <c r="AA101" s="72">
        <f>(Z101*$E101*$F101*$G101*$H101*$AA$10)</f>
        <v>0</v>
      </c>
      <c r="AB101" s="73">
        <v>300</v>
      </c>
      <c r="AC101" s="72">
        <f>(AB101*$E101*$F101*$G101*$H101*$AC$10)</f>
        <v>11978736.000000002</v>
      </c>
      <c r="AD101" s="73">
        <v>5</v>
      </c>
      <c r="AE101" s="72">
        <f>(AD101*$E101*$F101*$G101*$H101*$AE$10)</f>
        <v>254094.4</v>
      </c>
      <c r="AF101" s="75"/>
      <c r="AG101" s="72">
        <f>(AF101*$E101*$F101*$G101*$H101*$AG$10)</f>
        <v>0</v>
      </c>
      <c r="AH101" s="73"/>
      <c r="AI101" s="72">
        <f>(AH101*$E101*$F101*$G101*$H101*$AI$10)</f>
        <v>0</v>
      </c>
      <c r="AJ101" s="73">
        <v>1051</v>
      </c>
      <c r="AK101" s="73">
        <f>(AJ101*$E101*$F101*$G101*$H101*$AK$10)</f>
        <v>41965505.120000005</v>
      </c>
      <c r="AL101" s="73">
        <v>356</v>
      </c>
      <c r="AM101" s="72">
        <f>(AL101*$E101*$F101*$G101*$I101*$AM$10)</f>
        <v>17057720.064000003</v>
      </c>
      <c r="AN101" s="93"/>
      <c r="AO101" s="72">
        <f>(AN101*$E101*$F101*$G101*$I101*$AO$10)</f>
        <v>0</v>
      </c>
      <c r="AP101" s="73">
        <v>30</v>
      </c>
      <c r="AQ101" s="79">
        <f>(AP101*$E101*$F101*$G101*$I101*$AQ$10)</f>
        <v>1437448.3200000003</v>
      </c>
      <c r="AR101" s="73">
        <v>2</v>
      </c>
      <c r="AS101" s="72">
        <f>(AR101*$E101*$F101*$G101*$H101*$AS$10)</f>
        <v>72598.400000000009</v>
      </c>
      <c r="AT101" s="73">
        <v>3</v>
      </c>
      <c r="AU101" s="73">
        <f>(AT101*$E101*$F101*$G101*$H101*$AU$10)</f>
        <v>98007.840000000026</v>
      </c>
      <c r="AV101" s="73"/>
      <c r="AW101" s="72">
        <f>(AV101*$E101*$F101*$G101*$H101*$AW$10)</f>
        <v>0</v>
      </c>
      <c r="AX101" s="73">
        <v>0</v>
      </c>
      <c r="AY101" s="72">
        <f>(AX101*$E101*$F101*$G101*$H101*$AY$10)</f>
        <v>0</v>
      </c>
      <c r="AZ101" s="73">
        <v>0</v>
      </c>
      <c r="BA101" s="72">
        <f>(AZ101*$E101*$F101*$G101*$H101*$BA$10)</f>
        <v>0</v>
      </c>
      <c r="BB101" s="73">
        <v>0</v>
      </c>
      <c r="BC101" s="72">
        <f>(BB101*$E101*$F101*$G101*$H101*$BC$10)</f>
        <v>0</v>
      </c>
      <c r="BD101" s="73">
        <v>102</v>
      </c>
      <c r="BE101" s="72">
        <f>(BD101*$E101*$F101*$G101*$H101*$BE$10)</f>
        <v>4739223.5520000001</v>
      </c>
      <c r="BF101" s="73">
        <v>323</v>
      </c>
      <c r="BG101" s="72">
        <f>(BF101*$E101*$F101*$G101*$I101*$BG$10)</f>
        <v>14069569.920000002</v>
      </c>
      <c r="BH101" s="73"/>
      <c r="BI101" s="72">
        <f>(BH101*$E101*$F101*$G101*$I101*$BI$10)</f>
        <v>0</v>
      </c>
      <c r="BJ101" s="73">
        <v>0</v>
      </c>
      <c r="BK101" s="72">
        <f>(BJ101*$E101*$F101*$G101*$I101*$BK$10)</f>
        <v>0</v>
      </c>
      <c r="BL101" s="73">
        <v>100</v>
      </c>
      <c r="BM101" s="72">
        <f>(BL101*$E101*$F101*$G101*$I101*$BM$10)</f>
        <v>4355904.0000000009</v>
      </c>
      <c r="BN101" s="73"/>
      <c r="BO101" s="72">
        <f>(BN101*$E101*$F101*$G101*$I101*$BO$10)</f>
        <v>0</v>
      </c>
      <c r="BP101" s="73">
        <v>93</v>
      </c>
      <c r="BQ101" s="72">
        <f>(BP101*$E101*$F101*$G101*$I101*$BQ$10)</f>
        <v>5185268.1216000002</v>
      </c>
      <c r="BR101" s="73"/>
      <c r="BS101" s="79">
        <f>(BR101*$E101*$F101*$G101*$I101*$BS$10)</f>
        <v>0</v>
      </c>
      <c r="BT101" s="94">
        <v>0</v>
      </c>
      <c r="BU101" s="72">
        <f>(BT101*$E101*$F101*$G101*$H101*$BU$10)</f>
        <v>0</v>
      </c>
      <c r="BV101" s="73">
        <v>0</v>
      </c>
      <c r="BW101" s="72">
        <f>(BV101*$E101*$F101*$G101*$H101*$BW$10)</f>
        <v>0</v>
      </c>
      <c r="BX101" s="73">
        <v>0</v>
      </c>
      <c r="BY101" s="72">
        <f>(BX101*$E101*$F101*$G101*$H101*$BY$10)</f>
        <v>0</v>
      </c>
      <c r="BZ101" s="73">
        <v>43</v>
      </c>
      <c r="CA101" s="72">
        <f>(BZ101*$E101*$F101*$G101*$I101*$CA$10)</f>
        <v>1873038.72</v>
      </c>
      <c r="CB101" s="95"/>
      <c r="CC101" s="73">
        <f>(CB101*$E101*$F101*$G101*$H101*$CC$10)</f>
        <v>0</v>
      </c>
      <c r="CD101" s="73"/>
      <c r="CE101" s="72">
        <f>(CD101*$E101*$F101*$G101*$H101*$CE$10)</f>
        <v>0</v>
      </c>
      <c r="CF101" s="73"/>
      <c r="CG101" s="72">
        <f>(CF101*$E101*$F101*$G101*$H101*$CG$10)</f>
        <v>0</v>
      </c>
      <c r="CH101" s="73"/>
      <c r="CI101" s="72">
        <f>(CH101*$E101*$F101*$G101*$H101*$CI$10)</f>
        <v>0</v>
      </c>
      <c r="CJ101" s="73"/>
      <c r="CK101" s="72">
        <f>(CJ101*$E101*$F101*$G101*$H101*$CK$10)</f>
        <v>0</v>
      </c>
      <c r="CL101" s="73">
        <v>117</v>
      </c>
      <c r="CM101" s="72">
        <f>(CL101*$E101*$F101*$G101*$H101*$CM$10)</f>
        <v>4247006.4000000004</v>
      </c>
      <c r="CN101" s="73"/>
      <c r="CO101" s="72">
        <f>(CN101*$E101*$F101*$G101*$H101*$CO$10)</f>
        <v>0</v>
      </c>
      <c r="CP101" s="73">
        <v>163</v>
      </c>
      <c r="CQ101" s="72">
        <f>(CP101*$E101*$F101*$G101*$I101*$CQ$10)</f>
        <v>7881137.1072000004</v>
      </c>
      <c r="CR101" s="73"/>
      <c r="CS101" s="72">
        <f>(CR101*$E101*$F101*$G101*$I101*$CS$10)</f>
        <v>0</v>
      </c>
      <c r="CT101" s="73"/>
      <c r="CU101" s="72">
        <f>(CT101*$E101*$F101*$G101*$I101*$CU$10)</f>
        <v>0</v>
      </c>
      <c r="CV101" s="93"/>
      <c r="CW101" s="72">
        <f>(CV101*$E101*$F101*$G101*$I101*$CW$10)</f>
        <v>0</v>
      </c>
      <c r="CX101" s="73"/>
      <c r="CY101" s="79">
        <f>(CX101*$E101*$F101*$G101*$I101*$CY$10)</f>
        <v>0</v>
      </c>
      <c r="CZ101" s="73">
        <v>30</v>
      </c>
      <c r="DA101" s="72">
        <f>(CZ101*$E101*$F101*$G101*$I101*$DA$10)</f>
        <v>1306771.2000000002</v>
      </c>
      <c r="DB101" s="95"/>
      <c r="DC101" s="72">
        <f>(DB101*$E101*$F101*$G101*$I101*$DC$10)</f>
        <v>0</v>
      </c>
      <c r="DD101" s="73"/>
      <c r="DE101" s="72">
        <f>(DD101*$E101*$F101*$G101*$I101*$DE$10)</f>
        <v>0</v>
      </c>
      <c r="DF101" s="73"/>
      <c r="DG101" s="72">
        <f>(DF101*$E101*$F101*$G101*$J101*$DG$10)</f>
        <v>0</v>
      </c>
      <c r="DH101" s="73"/>
      <c r="DI101" s="84">
        <f>(DH101*$E101*$F101*$G101*$K101*$DI$10)</f>
        <v>0</v>
      </c>
      <c r="DJ101" s="85">
        <f t="shared" si="302"/>
        <v>3373</v>
      </c>
      <c r="DK101" s="84">
        <f t="shared" si="302"/>
        <v>142675602.76480001</v>
      </c>
    </row>
    <row r="102" spans="1:115" ht="30" x14ac:dyDescent="0.25">
      <c r="A102" s="89"/>
      <c r="B102" s="90">
        <v>78</v>
      </c>
      <c r="C102" s="283" t="s">
        <v>616</v>
      </c>
      <c r="D102" s="65" t="s">
        <v>225</v>
      </c>
      <c r="E102" s="54">
        <v>23150</v>
      </c>
      <c r="F102" s="91">
        <v>2.0099999999999998</v>
      </c>
      <c r="G102" s="67">
        <v>1</v>
      </c>
      <c r="H102" s="69">
        <v>1.4</v>
      </c>
      <c r="I102" s="69">
        <v>1.68</v>
      </c>
      <c r="J102" s="69">
        <v>2.23</v>
      </c>
      <c r="K102" s="70">
        <v>2.57</v>
      </c>
      <c r="L102" s="73">
        <v>75</v>
      </c>
      <c r="M102" s="72">
        <f>(L102*$E102*$F102*$G102*$H102*$M$10)</f>
        <v>5374388.2499999991</v>
      </c>
      <c r="N102" s="73">
        <v>20</v>
      </c>
      <c r="O102" s="73">
        <f>(N102*$E102*$F102*$G102*$H102*$O$10)</f>
        <v>1433170.2</v>
      </c>
      <c r="P102" s="73"/>
      <c r="Q102" s="72">
        <f>(P102*$E102*$F102*$G102*$H102*$Q$10)</f>
        <v>0</v>
      </c>
      <c r="R102" s="73"/>
      <c r="S102" s="72">
        <f>(R102*$E102*$F102*$G102*$H102*$S$10)</f>
        <v>0</v>
      </c>
      <c r="T102" s="73"/>
      <c r="U102" s="72">
        <f>(T102*$E102*$F102*$G102*$H102*$U$10)</f>
        <v>0</v>
      </c>
      <c r="V102" s="73"/>
      <c r="W102" s="72">
        <f>(V102*$E102*$F102*$G102*$H102*$W$10)</f>
        <v>0</v>
      </c>
      <c r="X102" s="73"/>
      <c r="Y102" s="72">
        <f>(X102*$E102*$F102*$G102*$H102*$Y$10)</f>
        <v>0</v>
      </c>
      <c r="Z102" s="73"/>
      <c r="AA102" s="72">
        <f>(Z102*$E102*$F102*$G102*$H102*$AA$10)</f>
        <v>0</v>
      </c>
      <c r="AB102" s="73">
        <v>28</v>
      </c>
      <c r="AC102" s="72">
        <f>(AB102*$E102*$F102*$G102*$H102*$AC$10)</f>
        <v>2006438.2799999998</v>
      </c>
      <c r="AD102" s="73">
        <v>30</v>
      </c>
      <c r="AE102" s="72">
        <f>(AD102*$E102*$F102*$G102*$H102*$AE$10)</f>
        <v>2736052.1999999993</v>
      </c>
      <c r="AF102" s="75"/>
      <c r="AG102" s="72">
        <f>(AF102*$E102*$F102*$G102*$H102*$AG$10)</f>
        <v>0</v>
      </c>
      <c r="AH102" s="73"/>
      <c r="AI102" s="72">
        <f>(AH102*$E102*$F102*$G102*$H102*$AI$10)</f>
        <v>0</v>
      </c>
      <c r="AJ102" s="73"/>
      <c r="AK102" s="73">
        <f>(AJ102*$E102*$F102*$G102*$H102*$AK$10)</f>
        <v>0</v>
      </c>
      <c r="AL102" s="73">
        <v>39</v>
      </c>
      <c r="AM102" s="72">
        <f>(AL102*$E102*$F102*$G102*$I102*$AM$10)</f>
        <v>3353618.2679999997</v>
      </c>
      <c r="AN102" s="93"/>
      <c r="AO102" s="72">
        <f>(AN102*$E102*$F102*$G102*$I102*$AO$10)</f>
        <v>0</v>
      </c>
      <c r="AP102" s="73"/>
      <c r="AQ102" s="79">
        <f>(AP102*$E102*$F102*$G102*$I102*$AQ$10)</f>
        <v>0</v>
      </c>
      <c r="AR102" s="73"/>
      <c r="AS102" s="72">
        <f>(AR102*$E102*$F102*$G102*$H102*$AS$10)</f>
        <v>0</v>
      </c>
      <c r="AT102" s="73">
        <v>1</v>
      </c>
      <c r="AU102" s="73">
        <f>(AT102*$E102*$F102*$G102*$H102*$AU$10)</f>
        <v>58629.689999999988</v>
      </c>
      <c r="AV102" s="73"/>
      <c r="AW102" s="72">
        <f>(AV102*$E102*$F102*$G102*$H102*$AW$10)</f>
        <v>0</v>
      </c>
      <c r="AX102" s="73"/>
      <c r="AY102" s="72">
        <f>(AX102*$E102*$F102*$G102*$H102*$AY$10)</f>
        <v>0</v>
      </c>
      <c r="AZ102" s="73"/>
      <c r="BA102" s="72">
        <f>(AZ102*$E102*$F102*$G102*$H102*$BA$10)</f>
        <v>0</v>
      </c>
      <c r="BB102" s="73"/>
      <c r="BC102" s="72">
        <f>(BB102*$E102*$F102*$G102*$H102*$BC$10)</f>
        <v>0</v>
      </c>
      <c r="BD102" s="73"/>
      <c r="BE102" s="72">
        <f>(BD102*$E102*$F102*$G102*$H102*$BE$10)</f>
        <v>0</v>
      </c>
      <c r="BF102" s="73">
        <v>3</v>
      </c>
      <c r="BG102" s="72">
        <f>(BF102*$E102*$F102*$G102*$I102*$BG$10)</f>
        <v>234518.75999999995</v>
      </c>
      <c r="BH102" s="73"/>
      <c r="BI102" s="72">
        <f>(BH102*$E102*$F102*$G102*$I102*$BI$10)</f>
        <v>0</v>
      </c>
      <c r="BJ102" s="73"/>
      <c r="BK102" s="72">
        <f>(BJ102*$E102*$F102*$G102*$I102*$BK$10)</f>
        <v>0</v>
      </c>
      <c r="BL102" s="73"/>
      <c r="BM102" s="72">
        <f>(BL102*$E102*$F102*$G102*$I102*$BM$10)</f>
        <v>0</v>
      </c>
      <c r="BN102" s="73"/>
      <c r="BO102" s="72">
        <f>(BN102*$E102*$F102*$G102*$I102*$BO$10)</f>
        <v>0</v>
      </c>
      <c r="BP102" s="73"/>
      <c r="BQ102" s="72">
        <f>(BP102*$E102*$F102*$G102*$I102*$BQ$10)</f>
        <v>0</v>
      </c>
      <c r="BR102" s="73"/>
      <c r="BS102" s="79">
        <f>(BR102*$E102*$F102*$G102*$I102*$BS$10)</f>
        <v>0</v>
      </c>
      <c r="BT102" s="94"/>
      <c r="BU102" s="72">
        <f>(BT102*$E102*$F102*$G102*$H102*$BU$10)</f>
        <v>0</v>
      </c>
      <c r="BV102" s="73"/>
      <c r="BW102" s="72">
        <f>(BV102*$E102*$F102*$G102*$H102*$BW$10)</f>
        <v>0</v>
      </c>
      <c r="BX102" s="73"/>
      <c r="BY102" s="72">
        <f>(BX102*$E102*$F102*$G102*$H102*$BY$10)</f>
        <v>0</v>
      </c>
      <c r="BZ102" s="73"/>
      <c r="CA102" s="72">
        <f>(BZ102*$E102*$F102*$G102*$I102*$CA$10)</f>
        <v>0</v>
      </c>
      <c r="CB102" s="95"/>
      <c r="CC102" s="73">
        <f>(CB102*$E102*$F102*$G102*$H102*$CC$10)</f>
        <v>0</v>
      </c>
      <c r="CD102" s="73"/>
      <c r="CE102" s="72">
        <f>(CD102*$E102*$F102*$G102*$H102*$CE$10)</f>
        <v>0</v>
      </c>
      <c r="CF102" s="73"/>
      <c r="CG102" s="72">
        <f>(CF102*$E102*$F102*$G102*$H102*$CG$10)</f>
        <v>0</v>
      </c>
      <c r="CH102" s="73"/>
      <c r="CI102" s="72">
        <f>(CH102*$E102*$F102*$G102*$H102*$CI$10)</f>
        <v>0</v>
      </c>
      <c r="CJ102" s="73"/>
      <c r="CK102" s="72">
        <f>(CJ102*$E102*$F102*$G102*$H102*$CK$10)</f>
        <v>0</v>
      </c>
      <c r="CL102" s="73"/>
      <c r="CM102" s="72">
        <f>(CL102*$E102*$F102*$G102*$H102*$CM$10)</f>
        <v>0</v>
      </c>
      <c r="CN102" s="73"/>
      <c r="CO102" s="72">
        <f>(CN102*$E102*$F102*$G102*$H102*$CO$10)</f>
        <v>0</v>
      </c>
      <c r="CP102" s="73"/>
      <c r="CQ102" s="72">
        <f>(CP102*$E102*$F102*$G102*$I102*$CQ$10)</f>
        <v>0</v>
      </c>
      <c r="CR102" s="73"/>
      <c r="CS102" s="72">
        <f>(CR102*$E102*$F102*$G102*$I102*$CS$10)</f>
        <v>0</v>
      </c>
      <c r="CT102" s="73"/>
      <c r="CU102" s="72">
        <f>(CT102*$E102*$F102*$G102*$I102*$CU$10)</f>
        <v>0</v>
      </c>
      <c r="CV102" s="93"/>
      <c r="CW102" s="72">
        <f>(CV102*$E102*$F102*$G102*$I102*$CW$10)</f>
        <v>0</v>
      </c>
      <c r="CX102" s="73"/>
      <c r="CY102" s="79">
        <f>(CX102*$E102*$F102*$G102*$I102*$CY$10)</f>
        <v>0</v>
      </c>
      <c r="CZ102" s="73"/>
      <c r="DA102" s="72">
        <f>(CZ102*$E102*$F102*$G102*$I102*$DA$10)</f>
        <v>0</v>
      </c>
      <c r="DB102" s="95"/>
      <c r="DC102" s="72">
        <f>(DB102*$E102*$F102*$G102*$I102*$DC$10)</f>
        <v>0</v>
      </c>
      <c r="DD102" s="73"/>
      <c r="DE102" s="72">
        <f>(DD102*$E102*$F102*$G102*$I102*$DE$10)</f>
        <v>0</v>
      </c>
      <c r="DF102" s="73"/>
      <c r="DG102" s="72">
        <f>(DF102*$E102*$F102*$G102*$J102*$DG$10)</f>
        <v>0</v>
      </c>
      <c r="DH102" s="73"/>
      <c r="DI102" s="84">
        <f>(DH102*$E102*$F102*$G102*$K102*$DI$10)</f>
        <v>0</v>
      </c>
      <c r="DJ102" s="85">
        <f t="shared" si="302"/>
        <v>196</v>
      </c>
      <c r="DK102" s="84">
        <f t="shared" si="302"/>
        <v>15196815.647999996</v>
      </c>
    </row>
    <row r="103" spans="1:115" ht="30" customHeight="1" x14ac:dyDescent="0.25">
      <c r="A103" s="89"/>
      <c r="B103" s="90">
        <v>79</v>
      </c>
      <c r="C103" s="283" t="s">
        <v>617</v>
      </c>
      <c r="D103" s="65" t="s">
        <v>226</v>
      </c>
      <c r="E103" s="54">
        <v>23150</v>
      </c>
      <c r="F103" s="91">
        <v>1.42</v>
      </c>
      <c r="G103" s="67">
        <v>1</v>
      </c>
      <c r="H103" s="69">
        <v>1.4</v>
      </c>
      <c r="I103" s="69">
        <v>1.68</v>
      </c>
      <c r="J103" s="69">
        <v>2.23</v>
      </c>
      <c r="K103" s="70">
        <v>2.57</v>
      </c>
      <c r="L103" s="73">
        <v>60</v>
      </c>
      <c r="M103" s="72">
        <f>(L103*$E103*$F103*$G103*$H103*$M$10)</f>
        <v>3037465.2</v>
      </c>
      <c r="N103" s="73">
        <v>5</v>
      </c>
      <c r="O103" s="73">
        <f>(N103*$E103*$F103*$G103*$H103*$O$10)</f>
        <v>253122.09999999998</v>
      </c>
      <c r="P103" s="73">
        <v>29</v>
      </c>
      <c r="Q103" s="72">
        <f>(P103*$E103*$F103*$G103*$H103*$Q$10)</f>
        <v>1468108.18</v>
      </c>
      <c r="R103" s="73"/>
      <c r="S103" s="72">
        <f>(R103*$E103*$F103*$G103*$H103*$S$10)</f>
        <v>0</v>
      </c>
      <c r="T103" s="73"/>
      <c r="U103" s="72">
        <f>(T103*$E103*$F103*$G103*$H103*$U$10)</f>
        <v>0</v>
      </c>
      <c r="V103" s="73"/>
      <c r="W103" s="72">
        <f>(V103*$E103*$F103*$G103*$H103*$W$10)</f>
        <v>0</v>
      </c>
      <c r="X103" s="73"/>
      <c r="Y103" s="72">
        <f>(X103*$E103*$F103*$G103*$H103*$Y$10)</f>
        <v>0</v>
      </c>
      <c r="Z103" s="73"/>
      <c r="AA103" s="72">
        <f>(Z103*$E103*$F103*$G103*$H103*$AA$10)</f>
        <v>0</v>
      </c>
      <c r="AB103" s="73">
        <v>12</v>
      </c>
      <c r="AC103" s="72">
        <f>(AB103*$E103*$F103*$G103*$H103*$AC$10)</f>
        <v>607493.03999999992</v>
      </c>
      <c r="AD103" s="73">
        <v>3</v>
      </c>
      <c r="AE103" s="72">
        <f>(AD103*$E103*$F103*$G103*$H103*$AE$10)</f>
        <v>193293.23999999996</v>
      </c>
      <c r="AF103" s="75"/>
      <c r="AG103" s="72">
        <f>(AF103*$E103*$F103*$G103*$H103*$AG$10)</f>
        <v>0</v>
      </c>
      <c r="AH103" s="73"/>
      <c r="AI103" s="72">
        <f>(AH103*$E103*$F103*$G103*$H103*$AI$10)</f>
        <v>0</v>
      </c>
      <c r="AJ103" s="73">
        <v>30</v>
      </c>
      <c r="AK103" s="73">
        <f>(AJ103*$E103*$F103*$G103*$H103*$AK$10)</f>
        <v>1518732.6</v>
      </c>
      <c r="AL103" s="73">
        <v>100</v>
      </c>
      <c r="AM103" s="72">
        <f>(AL103*$E103*$F103*$G103*$I103*$AM$10)</f>
        <v>6074930.4000000004</v>
      </c>
      <c r="AN103" s="93"/>
      <c r="AO103" s="72">
        <f>(AN103*$E103*$F103*$G103*$I103*$AO$10)</f>
        <v>0</v>
      </c>
      <c r="AP103" s="73"/>
      <c r="AQ103" s="79">
        <f>(AP103*$E103*$F103*$G103*$I103*$AQ$10)</f>
        <v>0</v>
      </c>
      <c r="AR103" s="73">
        <v>1</v>
      </c>
      <c r="AS103" s="72">
        <f>(AR103*$E103*$F103*$G103*$H103*$AS$10)</f>
        <v>46022.2</v>
      </c>
      <c r="AT103" s="73">
        <v>2</v>
      </c>
      <c r="AU103" s="73">
        <f>(AT103*$E103*$F103*$G103*$H103*$AU$10)</f>
        <v>82839.959999999992</v>
      </c>
      <c r="AV103" s="73"/>
      <c r="AW103" s="72">
        <f>(AV103*$E103*$F103*$G103*$H103*$AW$10)</f>
        <v>0</v>
      </c>
      <c r="AX103" s="73"/>
      <c r="AY103" s="72">
        <f>(AX103*$E103*$F103*$G103*$H103*$AY$10)</f>
        <v>0</v>
      </c>
      <c r="AZ103" s="73"/>
      <c r="BA103" s="72">
        <f>(AZ103*$E103*$F103*$G103*$H103*$BA$10)</f>
        <v>0</v>
      </c>
      <c r="BB103" s="73"/>
      <c r="BC103" s="72">
        <f>(BB103*$E103*$F103*$G103*$H103*$BC$10)</f>
        <v>0</v>
      </c>
      <c r="BD103" s="73">
        <v>3</v>
      </c>
      <c r="BE103" s="72">
        <f>(BD103*$E103*$F103*$G103*$H103*$BE$10)</f>
        <v>176725.24799999996</v>
      </c>
      <c r="BF103" s="73">
        <v>10</v>
      </c>
      <c r="BG103" s="72">
        <f>(BF103*$E103*$F103*$G103*$I103*$BG$10)</f>
        <v>552266.4</v>
      </c>
      <c r="BH103" s="73"/>
      <c r="BI103" s="72">
        <f>(BH103*$E103*$F103*$G103*$I103*$BI$10)</f>
        <v>0</v>
      </c>
      <c r="BJ103" s="73"/>
      <c r="BK103" s="72">
        <f>(BJ103*$E103*$F103*$G103*$I103*$BK$10)</f>
        <v>0</v>
      </c>
      <c r="BL103" s="73">
        <v>12</v>
      </c>
      <c r="BM103" s="72">
        <f>(BL103*$E103*$F103*$G103*$I103*$BM$10)</f>
        <v>662719.67999999993</v>
      </c>
      <c r="BN103" s="73"/>
      <c r="BO103" s="72">
        <f>(BN103*$E103*$F103*$G103*$I103*$BO$10)</f>
        <v>0</v>
      </c>
      <c r="BP103" s="73"/>
      <c r="BQ103" s="72">
        <f>(BP103*$E103*$F103*$G103*$I103*$BQ$10)</f>
        <v>0</v>
      </c>
      <c r="BR103" s="73"/>
      <c r="BS103" s="79">
        <f>(BR103*$E103*$F103*$G103*$I103*$BS$10)</f>
        <v>0</v>
      </c>
      <c r="BT103" s="94"/>
      <c r="BU103" s="72">
        <f>(BT103*$E103*$F103*$G103*$H103*$BU$10)</f>
        <v>0</v>
      </c>
      <c r="BV103" s="73"/>
      <c r="BW103" s="72">
        <f>(BV103*$E103*$F103*$G103*$H103*$BW$10)</f>
        <v>0</v>
      </c>
      <c r="BX103" s="73"/>
      <c r="BY103" s="72">
        <f>(BX103*$E103*$F103*$G103*$H103*$BY$10)</f>
        <v>0</v>
      </c>
      <c r="BZ103" s="73">
        <v>4</v>
      </c>
      <c r="CA103" s="72">
        <f>(BZ103*$E103*$F103*$G103*$I103*$CA$10)</f>
        <v>220906.56</v>
      </c>
      <c r="CB103" s="95"/>
      <c r="CC103" s="73">
        <f>(CB103*$E103*$F103*$G103*$H103*$CC$10)</f>
        <v>0</v>
      </c>
      <c r="CD103" s="73"/>
      <c r="CE103" s="72">
        <f>(CD103*$E103*$F103*$G103*$H103*$CE$10)</f>
        <v>0</v>
      </c>
      <c r="CF103" s="73"/>
      <c r="CG103" s="72">
        <f>(CF103*$E103*$F103*$G103*$H103*$CG$10)</f>
        <v>0</v>
      </c>
      <c r="CH103" s="73"/>
      <c r="CI103" s="72">
        <f>(CH103*$E103*$F103*$G103*$H103*$CI$10)</f>
        <v>0</v>
      </c>
      <c r="CJ103" s="73"/>
      <c r="CK103" s="72">
        <f>(CJ103*$E103*$F103*$G103*$H103*$CK$10)</f>
        <v>0</v>
      </c>
      <c r="CL103" s="73">
        <v>12</v>
      </c>
      <c r="CM103" s="72">
        <f>(CL103*$E103*$F103*$G103*$H103*$CM$10)</f>
        <v>552266.39999999991</v>
      </c>
      <c r="CN103" s="73"/>
      <c r="CO103" s="72">
        <f>(CN103*$E103*$F103*$G103*$H103*$CO$10)</f>
        <v>0</v>
      </c>
      <c r="CP103" s="73">
        <v>5</v>
      </c>
      <c r="CQ103" s="72">
        <f>(CP103*$E103*$F103*$G103*$I103*$CQ$10)</f>
        <v>306507.85200000001</v>
      </c>
      <c r="CR103" s="73"/>
      <c r="CS103" s="72">
        <f>(CR103*$E103*$F103*$G103*$I103*$CS$10)</f>
        <v>0</v>
      </c>
      <c r="CT103" s="73"/>
      <c r="CU103" s="72">
        <f>(CT103*$E103*$F103*$G103*$I103*$CU$10)</f>
        <v>0</v>
      </c>
      <c r="CV103" s="93"/>
      <c r="CW103" s="72">
        <f>(CV103*$E103*$F103*$G103*$I103*$CW$10)</f>
        <v>0</v>
      </c>
      <c r="CX103" s="73"/>
      <c r="CY103" s="79">
        <f>(CX103*$E103*$F103*$G103*$I103*$CY$10)</f>
        <v>0</v>
      </c>
      <c r="CZ103" s="73">
        <v>5</v>
      </c>
      <c r="DA103" s="72">
        <f>(CZ103*$E103*$F103*$G103*$I103*$DA$10)</f>
        <v>276133.2</v>
      </c>
      <c r="DB103" s="95"/>
      <c r="DC103" s="72">
        <f>(DB103*$E103*$F103*$G103*$I103*$DC$10)</f>
        <v>0</v>
      </c>
      <c r="DD103" s="73"/>
      <c r="DE103" s="72">
        <f>(DD103*$E103*$F103*$G103*$I103*$DE$10)</f>
        <v>0</v>
      </c>
      <c r="DF103" s="73"/>
      <c r="DG103" s="72">
        <f>(DF103*$E103*$F103*$G103*$J103*$DG$10)</f>
        <v>0</v>
      </c>
      <c r="DH103" s="73"/>
      <c r="DI103" s="84">
        <f>(DH103*$E103*$F103*$G103*$K103*$DI$10)</f>
        <v>0</v>
      </c>
      <c r="DJ103" s="85">
        <f t="shared" si="302"/>
        <v>293</v>
      </c>
      <c r="DK103" s="84">
        <f t="shared" si="302"/>
        <v>16029532.260000002</v>
      </c>
    </row>
    <row r="104" spans="1:115" ht="30" customHeight="1" x14ac:dyDescent="0.25">
      <c r="A104" s="89"/>
      <c r="B104" s="90">
        <v>80</v>
      </c>
      <c r="C104" s="283" t="s">
        <v>618</v>
      </c>
      <c r="D104" s="65" t="s">
        <v>227</v>
      </c>
      <c r="E104" s="54">
        <v>23150</v>
      </c>
      <c r="F104" s="91">
        <v>2.38</v>
      </c>
      <c r="G104" s="67">
        <v>1</v>
      </c>
      <c r="H104" s="69">
        <v>1.4</v>
      </c>
      <c r="I104" s="69">
        <v>1.68</v>
      </c>
      <c r="J104" s="69">
        <v>2.23</v>
      </c>
      <c r="K104" s="70">
        <v>2.57</v>
      </c>
      <c r="L104" s="73">
        <v>3</v>
      </c>
      <c r="M104" s="72">
        <f>(L104*$E104*$F104*$G104*$H104*$M$10)</f>
        <v>254548.14</v>
      </c>
      <c r="N104" s="73">
        <v>4</v>
      </c>
      <c r="O104" s="73">
        <f>(N104*$E104*$F104*$G104*$H104*$O$10)</f>
        <v>339397.51999999996</v>
      </c>
      <c r="P104" s="73"/>
      <c r="Q104" s="72">
        <f>(P104*$E104*$F104*$G104*$H104*$Q$10)</f>
        <v>0</v>
      </c>
      <c r="R104" s="73"/>
      <c r="S104" s="72">
        <f>(R104*$E104*$F104*$G104*$H104*$S$10)</f>
        <v>0</v>
      </c>
      <c r="T104" s="73"/>
      <c r="U104" s="72">
        <f>(T104*$E104*$F104*$G104*$H104*$U$10)</f>
        <v>0</v>
      </c>
      <c r="V104" s="73"/>
      <c r="W104" s="72">
        <f>(V104*$E104*$F104*$G104*$H104*$W$10)</f>
        <v>0</v>
      </c>
      <c r="X104" s="73"/>
      <c r="Y104" s="72">
        <f>(X104*$E104*$F104*$G104*$H104*$Y$10)</f>
        <v>0</v>
      </c>
      <c r="Z104" s="73"/>
      <c r="AA104" s="72">
        <f>(Z104*$E104*$F104*$G104*$H104*$AA$10)</f>
        <v>0</v>
      </c>
      <c r="AB104" s="73">
        <v>2</v>
      </c>
      <c r="AC104" s="72">
        <f>(AB104*$E104*$F104*$G104*$H104*$AC$10)</f>
        <v>169698.75999999998</v>
      </c>
      <c r="AD104" s="73">
        <v>4</v>
      </c>
      <c r="AE104" s="72">
        <f>(AD104*$E104*$F104*$G104*$H104*$AE$10)</f>
        <v>431960.47999999992</v>
      </c>
      <c r="AF104" s="75"/>
      <c r="AG104" s="72">
        <f>(AF104*$E104*$F104*$G104*$H104*$AG$10)</f>
        <v>0</v>
      </c>
      <c r="AH104" s="73"/>
      <c r="AI104" s="72">
        <f>(AH104*$E104*$F104*$G104*$H104*$AI$10)</f>
        <v>0</v>
      </c>
      <c r="AJ104" s="73"/>
      <c r="AK104" s="73">
        <f>(AJ104*$E104*$F104*$G104*$H104*$AK$10)</f>
        <v>0</v>
      </c>
      <c r="AL104" s="73">
        <v>0</v>
      </c>
      <c r="AM104" s="72">
        <f>(AL104*$E104*$F104*$G104*$I104*$AM$10)</f>
        <v>0</v>
      </c>
      <c r="AN104" s="93"/>
      <c r="AO104" s="72">
        <f>(AN104*$E104*$F104*$G104*$I104*$AO$10)</f>
        <v>0</v>
      </c>
      <c r="AP104" s="73"/>
      <c r="AQ104" s="72">
        <f>(AP104*$E104*$F104*$G104*$I104*$AQ$10)</f>
        <v>0</v>
      </c>
      <c r="AR104" s="73"/>
      <c r="AS104" s="72">
        <f>(AR104*$E104*$F104*$G104*$H104*$AS$10)</f>
        <v>0</v>
      </c>
      <c r="AT104" s="73">
        <v>1</v>
      </c>
      <c r="AU104" s="73">
        <f>(AT104*$E104*$F104*$G104*$H104*$AU$10)</f>
        <v>69422.219999999987</v>
      </c>
      <c r="AV104" s="73"/>
      <c r="AW104" s="72">
        <f>(AV104*$E104*$F104*$G104*$H104*$AW$10)</f>
        <v>0</v>
      </c>
      <c r="AX104" s="73"/>
      <c r="AY104" s="72">
        <f>(AX104*$E104*$F104*$G104*$H104*$AY$10)</f>
        <v>0</v>
      </c>
      <c r="AZ104" s="73"/>
      <c r="BA104" s="72">
        <f>(AZ104*$E104*$F104*$G104*$H104*$BA$10)</f>
        <v>0</v>
      </c>
      <c r="BB104" s="73"/>
      <c r="BC104" s="72">
        <f>(BB104*$E104*$F104*$G104*$H104*$BC$10)</f>
        <v>0</v>
      </c>
      <c r="BD104" s="73"/>
      <c r="BE104" s="72">
        <f>(BD104*$E104*$F104*$G104*$H104*$BE$10)</f>
        <v>0</v>
      </c>
      <c r="BF104" s="73">
        <v>0</v>
      </c>
      <c r="BG104" s="72">
        <f>(BF104*$E104*$F104*$G104*$I104*$BG$10)</f>
        <v>0</v>
      </c>
      <c r="BH104" s="73"/>
      <c r="BI104" s="72">
        <f>(BH104*$E104*$F104*$G104*$I104*$BI$10)</f>
        <v>0</v>
      </c>
      <c r="BJ104" s="73"/>
      <c r="BK104" s="72">
        <f>(BJ104*$E104*$F104*$G104*$I104*$BK$10)</f>
        <v>0</v>
      </c>
      <c r="BL104" s="73"/>
      <c r="BM104" s="72">
        <f>(BL104*$E104*$F104*$G104*$I104*$BM$10)</f>
        <v>0</v>
      </c>
      <c r="BN104" s="73"/>
      <c r="BO104" s="72">
        <f>(BN104*$E104*$F104*$G104*$I104*$BO$10)</f>
        <v>0</v>
      </c>
      <c r="BP104" s="73"/>
      <c r="BQ104" s="72">
        <f>(BP104*$E104*$F104*$G104*$I104*$BQ$10)</f>
        <v>0</v>
      </c>
      <c r="BR104" s="73"/>
      <c r="BS104" s="79">
        <f>(BR104*$E104*$F104*$G104*$I104*$BS$10)</f>
        <v>0</v>
      </c>
      <c r="BT104" s="94"/>
      <c r="BU104" s="72">
        <f>(BT104*$E104*$F104*$G104*$H104*$BU$10)</f>
        <v>0</v>
      </c>
      <c r="BV104" s="73"/>
      <c r="BW104" s="72">
        <f>(BV104*$E104*$F104*$G104*$H104*$BW$10)</f>
        <v>0</v>
      </c>
      <c r="BX104" s="73"/>
      <c r="BY104" s="72">
        <f>(BX104*$E104*$F104*$G104*$H104*$BY$10)</f>
        <v>0</v>
      </c>
      <c r="BZ104" s="73"/>
      <c r="CA104" s="72">
        <f>(BZ104*$E104*$F104*$G104*$I104*$CA$10)</f>
        <v>0</v>
      </c>
      <c r="CB104" s="95"/>
      <c r="CC104" s="73">
        <f>(CB104*$E104*$F104*$G104*$H104*$CC$10)</f>
        <v>0</v>
      </c>
      <c r="CD104" s="73"/>
      <c r="CE104" s="72">
        <f>(CD104*$E104*$F104*$G104*$H104*$CE$10)</f>
        <v>0</v>
      </c>
      <c r="CF104" s="73"/>
      <c r="CG104" s="72">
        <f>(CF104*$E104*$F104*$G104*$H104*$CG$10)</f>
        <v>0</v>
      </c>
      <c r="CH104" s="73"/>
      <c r="CI104" s="72">
        <f>(CH104*$E104*$F104*$G104*$H104*$CI$10)</f>
        <v>0</v>
      </c>
      <c r="CJ104" s="73"/>
      <c r="CK104" s="72">
        <f>(CJ104*$E104*$F104*$G104*$H104*$CK$10)</f>
        <v>0</v>
      </c>
      <c r="CL104" s="73"/>
      <c r="CM104" s="72">
        <f>(CL104*$E104*$F104*$G104*$H104*$CM$10)</f>
        <v>0</v>
      </c>
      <c r="CN104" s="73"/>
      <c r="CO104" s="72">
        <f>(CN104*$E104*$F104*$G104*$H104*$CO$10)</f>
        <v>0</v>
      </c>
      <c r="CP104" s="73"/>
      <c r="CQ104" s="72">
        <f>(CP104*$E104*$F104*$G104*$I104*$CQ$10)</f>
        <v>0</v>
      </c>
      <c r="CR104" s="73"/>
      <c r="CS104" s="72">
        <f>(CR104*$E104*$F104*$G104*$I104*$CS$10)</f>
        <v>0</v>
      </c>
      <c r="CT104" s="73"/>
      <c r="CU104" s="72">
        <f>(CT104*$E104*$F104*$G104*$I104*$CU$10)</f>
        <v>0</v>
      </c>
      <c r="CV104" s="93"/>
      <c r="CW104" s="72">
        <f>(CV104*$E104*$F104*$G104*$I104*$CW$10)</f>
        <v>0</v>
      </c>
      <c r="CX104" s="73"/>
      <c r="CY104" s="79">
        <f>(CX104*$E104*$F104*$G104*$I104*$CY$10)</f>
        <v>0</v>
      </c>
      <c r="CZ104" s="73"/>
      <c r="DA104" s="72">
        <f>(CZ104*$E104*$F104*$G104*$I104*$DA$10)</f>
        <v>0</v>
      </c>
      <c r="DB104" s="95"/>
      <c r="DC104" s="72">
        <f>(DB104*$E104*$F104*$G104*$I104*$DC$10)</f>
        <v>0</v>
      </c>
      <c r="DD104" s="73"/>
      <c r="DE104" s="72">
        <f>(DD104*$E104*$F104*$G104*$I104*$DE$10)</f>
        <v>0</v>
      </c>
      <c r="DF104" s="73"/>
      <c r="DG104" s="72">
        <f>(DF104*$E104*$F104*$G104*$J104*$DG$10)</f>
        <v>0</v>
      </c>
      <c r="DH104" s="73"/>
      <c r="DI104" s="103">
        <f>(DH104*$E104*$F104*$G104*$K104*$DI$10)</f>
        <v>0</v>
      </c>
      <c r="DJ104" s="85">
        <f t="shared" si="302"/>
        <v>14</v>
      </c>
      <c r="DK104" s="84">
        <f t="shared" si="302"/>
        <v>1265027.1199999999</v>
      </c>
    </row>
    <row r="105" spans="1:115" s="194" customFormat="1" ht="15.75" customHeight="1" x14ac:dyDescent="0.25">
      <c r="A105" s="89">
        <v>14</v>
      </c>
      <c r="B105" s="98"/>
      <c r="C105" s="98"/>
      <c r="D105" s="53" t="s">
        <v>228</v>
      </c>
      <c r="E105" s="54">
        <v>23150</v>
      </c>
      <c r="F105" s="134">
        <v>1.36</v>
      </c>
      <c r="G105" s="86">
        <v>1</v>
      </c>
      <c r="H105" s="87">
        <v>1.4</v>
      </c>
      <c r="I105" s="87">
        <v>1.68</v>
      </c>
      <c r="J105" s="87">
        <v>2.23</v>
      </c>
      <c r="K105" s="88">
        <v>2.57</v>
      </c>
      <c r="L105" s="59">
        <f>SUM(L106:L108)</f>
        <v>123</v>
      </c>
      <c r="M105" s="59">
        <f t="shared" ref="M105:BX105" si="303">SUM(M106:M108)</f>
        <v>6640711.7700000005</v>
      </c>
      <c r="N105" s="59">
        <f t="shared" si="303"/>
        <v>30</v>
      </c>
      <c r="O105" s="59">
        <f t="shared" si="303"/>
        <v>1716595.6500000001</v>
      </c>
      <c r="P105" s="59">
        <f t="shared" si="303"/>
        <v>100</v>
      </c>
      <c r="Q105" s="59">
        <f t="shared" si="303"/>
        <v>5438560.0499999998</v>
      </c>
      <c r="R105" s="59">
        <f t="shared" si="303"/>
        <v>0</v>
      </c>
      <c r="S105" s="59">
        <f t="shared" si="303"/>
        <v>0</v>
      </c>
      <c r="T105" s="59">
        <f t="shared" si="303"/>
        <v>13</v>
      </c>
      <c r="U105" s="59">
        <f t="shared" si="303"/>
        <v>1020331.6200000001</v>
      </c>
      <c r="V105" s="59">
        <f t="shared" si="303"/>
        <v>0</v>
      </c>
      <c r="W105" s="59">
        <f t="shared" si="303"/>
        <v>0</v>
      </c>
      <c r="X105" s="59">
        <f t="shared" si="303"/>
        <v>0</v>
      </c>
      <c r="Y105" s="59">
        <f t="shared" si="303"/>
        <v>0</v>
      </c>
      <c r="Z105" s="59">
        <f t="shared" si="303"/>
        <v>0</v>
      </c>
      <c r="AA105" s="59">
        <f t="shared" si="303"/>
        <v>0</v>
      </c>
      <c r="AB105" s="59">
        <f t="shared" si="303"/>
        <v>40</v>
      </c>
      <c r="AC105" s="59">
        <f t="shared" si="303"/>
        <v>2032107</v>
      </c>
      <c r="AD105" s="59">
        <f t="shared" si="303"/>
        <v>0</v>
      </c>
      <c r="AE105" s="59">
        <f t="shared" si="303"/>
        <v>0</v>
      </c>
      <c r="AF105" s="59">
        <f t="shared" si="303"/>
        <v>0</v>
      </c>
      <c r="AG105" s="59">
        <f t="shared" si="303"/>
        <v>0</v>
      </c>
      <c r="AH105" s="59">
        <f t="shared" si="303"/>
        <v>868</v>
      </c>
      <c r="AI105" s="59">
        <f t="shared" si="303"/>
        <v>44277472.469999999</v>
      </c>
      <c r="AJ105" s="59">
        <f t="shared" si="303"/>
        <v>188</v>
      </c>
      <c r="AK105" s="59">
        <f t="shared" si="303"/>
        <v>6849270.1200000001</v>
      </c>
      <c r="AL105" s="59">
        <f t="shared" si="303"/>
        <v>207</v>
      </c>
      <c r="AM105" s="59">
        <f t="shared" si="303"/>
        <v>10865569.176000001</v>
      </c>
      <c r="AN105" s="59">
        <f t="shared" si="303"/>
        <v>13</v>
      </c>
      <c r="AO105" s="59">
        <f t="shared" si="303"/>
        <v>1115305.8840000001</v>
      </c>
      <c r="AP105" s="59">
        <f t="shared" si="303"/>
        <v>6</v>
      </c>
      <c r="AQ105" s="59">
        <f t="shared" si="303"/>
        <v>254120.32800000004</v>
      </c>
      <c r="AR105" s="59">
        <f t="shared" si="303"/>
        <v>0</v>
      </c>
      <c r="AS105" s="59">
        <f t="shared" si="303"/>
        <v>0</v>
      </c>
      <c r="AT105" s="59">
        <f t="shared" si="303"/>
        <v>15</v>
      </c>
      <c r="AU105" s="59">
        <f t="shared" si="303"/>
        <v>761310.9</v>
      </c>
      <c r="AV105" s="59">
        <f>SUM(AV106:AV108)</f>
        <v>0</v>
      </c>
      <c r="AW105" s="59">
        <f>SUM(AW106:AW108)</f>
        <v>0</v>
      </c>
      <c r="AX105" s="59">
        <f t="shared" ref="AX105" si="304">SUM(AX106:AX108)</f>
        <v>0</v>
      </c>
      <c r="AY105" s="59">
        <f t="shared" si="303"/>
        <v>0</v>
      </c>
      <c r="AZ105" s="59">
        <f t="shared" si="303"/>
        <v>0</v>
      </c>
      <c r="BA105" s="59">
        <f t="shared" si="303"/>
        <v>0</v>
      </c>
      <c r="BB105" s="59">
        <f t="shared" si="303"/>
        <v>0</v>
      </c>
      <c r="BC105" s="59">
        <f t="shared" si="303"/>
        <v>0</v>
      </c>
      <c r="BD105" s="59">
        <f t="shared" si="303"/>
        <v>11</v>
      </c>
      <c r="BE105" s="59">
        <f t="shared" si="303"/>
        <v>495328.51199999999</v>
      </c>
      <c r="BF105" s="59">
        <f t="shared" si="303"/>
        <v>17</v>
      </c>
      <c r="BG105" s="59">
        <f t="shared" si="303"/>
        <v>1150425.3599999999</v>
      </c>
      <c r="BH105" s="59">
        <f t="shared" si="303"/>
        <v>0</v>
      </c>
      <c r="BI105" s="59">
        <f t="shared" si="303"/>
        <v>0</v>
      </c>
      <c r="BJ105" s="59">
        <f t="shared" si="303"/>
        <v>0</v>
      </c>
      <c r="BK105" s="59">
        <f t="shared" si="303"/>
        <v>0</v>
      </c>
      <c r="BL105" s="59">
        <f t="shared" si="303"/>
        <v>14</v>
      </c>
      <c r="BM105" s="59">
        <f t="shared" si="303"/>
        <v>807397.91999999993</v>
      </c>
      <c r="BN105" s="59">
        <f t="shared" si="303"/>
        <v>0</v>
      </c>
      <c r="BO105" s="59">
        <f t="shared" si="303"/>
        <v>0</v>
      </c>
      <c r="BP105" s="59">
        <f t="shared" si="303"/>
        <v>25</v>
      </c>
      <c r="BQ105" s="59">
        <f t="shared" si="303"/>
        <v>1493452.7999999998</v>
      </c>
      <c r="BR105" s="59">
        <f t="shared" si="303"/>
        <v>32</v>
      </c>
      <c r="BS105" s="61">
        <f t="shared" si="303"/>
        <v>1496486.3760000002</v>
      </c>
      <c r="BT105" s="62">
        <f t="shared" si="303"/>
        <v>0</v>
      </c>
      <c r="BU105" s="59">
        <f t="shared" si="303"/>
        <v>0</v>
      </c>
      <c r="BV105" s="59">
        <f t="shared" si="303"/>
        <v>0</v>
      </c>
      <c r="BW105" s="59">
        <f t="shared" si="303"/>
        <v>0</v>
      </c>
      <c r="BX105" s="59">
        <f t="shared" si="303"/>
        <v>75</v>
      </c>
      <c r="BY105" s="59">
        <f t="shared" ref="BY105:DK105" si="305">SUM(BY106:BY108)</f>
        <v>3208590</v>
      </c>
      <c r="BZ105" s="59">
        <f>SUM(BZ106:BZ108)</f>
        <v>7</v>
      </c>
      <c r="CA105" s="59">
        <f>SUM(CA106:CA108)</f>
        <v>368696.16000000003</v>
      </c>
      <c r="CB105" s="63">
        <f t="shared" si="305"/>
        <v>0</v>
      </c>
      <c r="CC105" s="59">
        <f t="shared" si="305"/>
        <v>0</v>
      </c>
      <c r="CD105" s="59">
        <f t="shared" si="305"/>
        <v>9</v>
      </c>
      <c r="CE105" s="59">
        <f t="shared" si="305"/>
        <v>171513.71999999997</v>
      </c>
      <c r="CF105" s="59">
        <f t="shared" si="305"/>
        <v>0</v>
      </c>
      <c r="CG105" s="59">
        <f t="shared" si="305"/>
        <v>0</v>
      </c>
      <c r="CH105" s="59">
        <f t="shared" si="305"/>
        <v>13</v>
      </c>
      <c r="CI105" s="59">
        <f t="shared" si="305"/>
        <v>513179.93999999994</v>
      </c>
      <c r="CJ105" s="59">
        <f t="shared" si="305"/>
        <v>9</v>
      </c>
      <c r="CK105" s="59">
        <f t="shared" si="305"/>
        <v>504040.31999999995</v>
      </c>
      <c r="CL105" s="59">
        <f t="shared" si="305"/>
        <v>46</v>
      </c>
      <c r="CM105" s="59">
        <f t="shared" si="305"/>
        <v>1602350.4</v>
      </c>
      <c r="CN105" s="59">
        <f t="shared" si="305"/>
        <v>8</v>
      </c>
      <c r="CO105" s="59">
        <f t="shared" si="305"/>
        <v>500773.39199999999</v>
      </c>
      <c r="CP105" s="59">
        <f t="shared" si="305"/>
        <v>69</v>
      </c>
      <c r="CQ105" s="59">
        <f t="shared" si="305"/>
        <v>4211676.9072000002</v>
      </c>
      <c r="CR105" s="59">
        <f t="shared" si="305"/>
        <v>4</v>
      </c>
      <c r="CS105" s="59">
        <f t="shared" si="305"/>
        <v>240819.264</v>
      </c>
      <c r="CT105" s="59">
        <f t="shared" si="305"/>
        <v>0</v>
      </c>
      <c r="CU105" s="59">
        <f t="shared" si="305"/>
        <v>0</v>
      </c>
      <c r="CV105" s="59">
        <f t="shared" si="305"/>
        <v>0</v>
      </c>
      <c r="CW105" s="59">
        <f t="shared" si="305"/>
        <v>0</v>
      </c>
      <c r="CX105" s="59">
        <f t="shared" si="305"/>
        <v>0</v>
      </c>
      <c r="CY105" s="59">
        <f t="shared" si="305"/>
        <v>0</v>
      </c>
      <c r="CZ105" s="59">
        <f t="shared" si="305"/>
        <v>10</v>
      </c>
      <c r="DA105" s="59">
        <f t="shared" si="305"/>
        <v>431701.19999999995</v>
      </c>
      <c r="DB105" s="59">
        <f t="shared" si="305"/>
        <v>0</v>
      </c>
      <c r="DC105" s="59">
        <f t="shared" si="305"/>
        <v>0</v>
      </c>
      <c r="DD105" s="59">
        <f t="shared" si="305"/>
        <v>14</v>
      </c>
      <c r="DE105" s="59">
        <f t="shared" si="305"/>
        <v>926874.14399999985</v>
      </c>
      <c r="DF105" s="59">
        <f t="shared" si="305"/>
        <v>0</v>
      </c>
      <c r="DG105" s="59">
        <f t="shared" si="305"/>
        <v>0</v>
      </c>
      <c r="DH105" s="59">
        <f t="shared" si="305"/>
        <v>2</v>
      </c>
      <c r="DI105" s="59">
        <f t="shared" si="305"/>
        <v>170383.21290000001</v>
      </c>
      <c r="DJ105" s="59">
        <f t="shared" si="305"/>
        <v>1968</v>
      </c>
      <c r="DK105" s="59">
        <f t="shared" si="305"/>
        <v>99265044.596099988</v>
      </c>
    </row>
    <row r="106" spans="1:115" ht="30" customHeight="1" x14ac:dyDescent="0.25">
      <c r="A106" s="89"/>
      <c r="B106" s="90">
        <v>81</v>
      </c>
      <c r="C106" s="283" t="s">
        <v>619</v>
      </c>
      <c r="D106" s="65" t="s">
        <v>229</v>
      </c>
      <c r="E106" s="54">
        <v>23150</v>
      </c>
      <c r="F106" s="91">
        <v>0.84</v>
      </c>
      <c r="G106" s="67">
        <v>1</v>
      </c>
      <c r="H106" s="69">
        <v>1.4</v>
      </c>
      <c r="I106" s="69">
        <v>1.68</v>
      </c>
      <c r="J106" s="69">
        <v>2.23</v>
      </c>
      <c r="K106" s="70">
        <v>2.57</v>
      </c>
      <c r="L106" s="73">
        <v>35</v>
      </c>
      <c r="M106" s="72">
        <f>(L106*$E106*$F106*$G106*$H106*$M$10)</f>
        <v>1048139.3999999999</v>
      </c>
      <c r="N106" s="73">
        <v>7</v>
      </c>
      <c r="O106" s="73">
        <f>(N106*$E106*$F106*$G106*$H106*$O$10)</f>
        <v>209627.88</v>
      </c>
      <c r="P106" s="73">
        <v>28</v>
      </c>
      <c r="Q106" s="72">
        <f>(P106*$E106*$F106*$G106*$H106*$Q$10)</f>
        <v>838511.52</v>
      </c>
      <c r="R106" s="73"/>
      <c r="S106" s="72">
        <f>(R106*$E106*$F106*$G106*$H106*$S$10)</f>
        <v>0</v>
      </c>
      <c r="T106" s="73"/>
      <c r="U106" s="72">
        <f>(T106*$E106*$F106*$G106*$H106*$U$10)</f>
        <v>0</v>
      </c>
      <c r="V106" s="73">
        <v>0</v>
      </c>
      <c r="W106" s="72">
        <f>(V106*$E106*$F106*$G106*$H106*$W$10)</f>
        <v>0</v>
      </c>
      <c r="X106" s="73"/>
      <c r="Y106" s="72">
        <f>(X106*$E106*$F106*$G106*$H106*$Y$10)</f>
        <v>0</v>
      </c>
      <c r="Z106" s="73">
        <v>0</v>
      </c>
      <c r="AA106" s="72">
        <f>(Z106*$E106*$F106*$G106*$H106*$AA$10)</f>
        <v>0</v>
      </c>
      <c r="AB106" s="73">
        <v>14</v>
      </c>
      <c r="AC106" s="72">
        <f>(AB106*$E106*$F106*$G106*$H106*$AC$10)</f>
        <v>419255.76</v>
      </c>
      <c r="AD106" s="73">
        <v>0</v>
      </c>
      <c r="AE106" s="72">
        <f>(AD106*$E106*$F106*$G106*$H106*$AE$10)</f>
        <v>0</v>
      </c>
      <c r="AF106" s="75"/>
      <c r="AG106" s="72">
        <f>(AF106*$E106*$F106*$G106*$H106*$AG$10)</f>
        <v>0</v>
      </c>
      <c r="AH106" s="73">
        <v>309</v>
      </c>
      <c r="AI106" s="72">
        <f>(AH106*$E106*$F106*$G106*$H106*$AI$10)</f>
        <v>9253573.5600000005</v>
      </c>
      <c r="AJ106" s="73">
        <v>150</v>
      </c>
      <c r="AK106" s="73">
        <f>(AJ106*$E106*$F106*$G106*$H106*$AK$10)</f>
        <v>4492026</v>
      </c>
      <c r="AL106" s="73">
        <f>106+12</f>
        <v>118</v>
      </c>
      <c r="AM106" s="72">
        <f>(AL106*$E106*$F106*$G106*$I106*$AM$10)</f>
        <v>4240472.5440000007</v>
      </c>
      <c r="AN106" s="93">
        <v>2</v>
      </c>
      <c r="AO106" s="72">
        <f>(AN106*$E106*$F106*$G106*$I106*$AO$10)</f>
        <v>71872.415999999997</v>
      </c>
      <c r="AP106" s="73">
        <v>5</v>
      </c>
      <c r="AQ106" s="72">
        <f>(AP106*$E106*$F106*$G106*$I106*$AQ$10)</f>
        <v>179681.04</v>
      </c>
      <c r="AR106" s="73"/>
      <c r="AS106" s="72">
        <f>(AR106*$E106*$F106*$G106*$H106*$AS$10)</f>
        <v>0</v>
      </c>
      <c r="AT106" s="73"/>
      <c r="AU106" s="73">
        <f>(AT106*$E106*$F106*$G106*$H106*$AU$10)</f>
        <v>0</v>
      </c>
      <c r="AV106" s="73"/>
      <c r="AW106" s="72">
        <f>(AV106*$E106*$F106*$G106*$H106*$AW$10)</f>
        <v>0</v>
      </c>
      <c r="AX106" s="73">
        <v>0</v>
      </c>
      <c r="AY106" s="72">
        <f>(AX106*$E106*$F106*$G106*$H106*$AY$10)</f>
        <v>0</v>
      </c>
      <c r="AZ106" s="73">
        <v>0</v>
      </c>
      <c r="BA106" s="72">
        <f>(AZ106*$E106*$F106*$G106*$H106*$BA$10)</f>
        <v>0</v>
      </c>
      <c r="BB106" s="73">
        <v>0</v>
      </c>
      <c r="BC106" s="72">
        <f>(BB106*$E106*$F106*$G106*$H106*$BC$10)</f>
        <v>0</v>
      </c>
      <c r="BD106" s="73">
        <v>8</v>
      </c>
      <c r="BE106" s="72">
        <f>(BD106*$E106*$F106*$G106*$H106*$BE$10)</f>
        <v>278777.85599999997</v>
      </c>
      <c r="BF106" s="73"/>
      <c r="BG106" s="72">
        <f>(BF106*$E106*$F106*$G106*$I106*$BG$10)</f>
        <v>0</v>
      </c>
      <c r="BH106" s="73">
        <v>0</v>
      </c>
      <c r="BI106" s="72">
        <f>(BH106*$E106*$F106*$G106*$I106*$BI$10)</f>
        <v>0</v>
      </c>
      <c r="BJ106" s="73">
        <v>0</v>
      </c>
      <c r="BK106" s="72">
        <f>(BJ106*$E106*$F106*$G106*$I106*$BK$10)</f>
        <v>0</v>
      </c>
      <c r="BL106" s="73">
        <v>4</v>
      </c>
      <c r="BM106" s="72">
        <f>(BL106*$E106*$F106*$G106*$I106*$BM$10)</f>
        <v>130677.12</v>
      </c>
      <c r="BN106" s="73"/>
      <c r="BO106" s="72">
        <f>(BN106*$E106*$F106*$G106*$I106*$BO$10)</f>
        <v>0</v>
      </c>
      <c r="BP106" s="73">
        <v>15</v>
      </c>
      <c r="BQ106" s="72">
        <f>(BP106*$E106*$F106*$G106*$I106*$BQ$10)</f>
        <v>627250.17599999998</v>
      </c>
      <c r="BR106" s="73">
        <v>23</v>
      </c>
      <c r="BS106" s="79">
        <f>(BR106*$E106*$F106*$G106*$I106*$BS$10)</f>
        <v>826532.78399999999</v>
      </c>
      <c r="BT106" s="94">
        <v>0</v>
      </c>
      <c r="BU106" s="72">
        <f>(BT106*$E106*$F106*$G106*$H106*$BU$10)</f>
        <v>0</v>
      </c>
      <c r="BV106" s="73">
        <v>0</v>
      </c>
      <c r="BW106" s="72">
        <f>(BV106*$E106*$F106*$G106*$H106*$BW$10)</f>
        <v>0</v>
      </c>
      <c r="BX106" s="73">
        <v>35</v>
      </c>
      <c r="BY106" s="72">
        <f>(BX106*$E106*$F106*$G106*$H106*$BY$10)</f>
        <v>952853.99999999988</v>
      </c>
      <c r="BZ106" s="73">
        <v>3</v>
      </c>
      <c r="CA106" s="72">
        <f>(BZ106*$E106*$F106*$G106*$I106*$CA$10)</f>
        <v>98007.84</v>
      </c>
      <c r="CB106" s="95"/>
      <c r="CC106" s="73">
        <f>(CB106*$E106*$F106*$G106*$H106*$CC$10)</f>
        <v>0</v>
      </c>
      <c r="CD106" s="73">
        <v>9</v>
      </c>
      <c r="CE106" s="72">
        <f>(CD106*$E106*$F106*$G106*$H106*$CE$10)</f>
        <v>171513.71999999997</v>
      </c>
      <c r="CF106" s="73"/>
      <c r="CG106" s="72">
        <f>(CF106*$E106*$F106*$G106*$H106*$CG$10)</f>
        <v>0</v>
      </c>
      <c r="CH106" s="73"/>
      <c r="CI106" s="72">
        <f>(CH106*$E106*$F106*$G106*$H106*$CI$10)</f>
        <v>0</v>
      </c>
      <c r="CJ106" s="73">
        <v>3</v>
      </c>
      <c r="CK106" s="72">
        <f>(CJ106*$E106*$F106*$G106*$H106*$CK$10)</f>
        <v>98007.84</v>
      </c>
      <c r="CL106" s="73">
        <v>34</v>
      </c>
      <c r="CM106" s="72">
        <f>(CL106*$E106*$F106*$G106*$H106*$CM$10)</f>
        <v>925629.6</v>
      </c>
      <c r="CN106" s="73"/>
      <c r="CO106" s="72">
        <f>(CN106*$E106*$F106*$G106*$H106*$CO$10)</f>
        <v>0</v>
      </c>
      <c r="CP106" s="73">
        <v>25</v>
      </c>
      <c r="CQ106" s="72">
        <f>(CP106*$E106*$F106*$G106*$I106*$CQ$10)</f>
        <v>906572.52000000014</v>
      </c>
      <c r="CR106" s="73">
        <v>2</v>
      </c>
      <c r="CS106" s="72">
        <f>(CR106*$E106*$F106*$G106*$I106*$CS$10)</f>
        <v>78406.271999999997</v>
      </c>
      <c r="CT106" s="73">
        <v>0</v>
      </c>
      <c r="CU106" s="72">
        <f>(CT106*$E106*$F106*$G106*$I106*$CU$10)</f>
        <v>0</v>
      </c>
      <c r="CV106" s="93"/>
      <c r="CW106" s="72">
        <f>(CV106*$E106*$F106*$G106*$I106*$CW$10)</f>
        <v>0</v>
      </c>
      <c r="CX106" s="73">
        <v>0</v>
      </c>
      <c r="CY106" s="79">
        <f>(CX106*$E106*$F106*$G106*$I106*$CY$10)</f>
        <v>0</v>
      </c>
      <c r="CZ106" s="73">
        <v>7</v>
      </c>
      <c r="DA106" s="72">
        <f>(CZ106*$E106*$F106*$G106*$I106*$DA$10)</f>
        <v>228684.96</v>
      </c>
      <c r="DB106" s="95"/>
      <c r="DC106" s="72">
        <f>(DB106*$E106*$F106*$G106*$I106*$DC$10)</f>
        <v>0</v>
      </c>
      <c r="DD106" s="73">
        <v>5</v>
      </c>
      <c r="DE106" s="72">
        <f>(DD106*$E106*$F106*$G106*$I106*$DE$10)</f>
        <v>196015.68</v>
      </c>
      <c r="DF106" s="73"/>
      <c r="DG106" s="72">
        <f>(DF106*$E106*$F106*$G106*$J106*$DG$10)</f>
        <v>0</v>
      </c>
      <c r="DH106" s="73">
        <v>1</v>
      </c>
      <c r="DI106" s="103">
        <f>(DH106*$E106*$F106*$G106*$K106*$DI$10)</f>
        <v>55473.604200000002</v>
      </c>
      <c r="DJ106" s="85">
        <f t="shared" ref="DJ106:DK108" si="306">SUM(L106,N106,P106,R106,T106,V106,X106,Z106,AB106,AD106,AF106,AH106,AN106,AR106,AT106,BX106,AJ106,AX106,AZ106,BB106,CN106,BD106,BF106,AL106,BJ106,AP106,CP106,BL106,CR106,BN106,BP106,BR106,BZ106,BT106,BV106,CB106,CD106,CF106,CH106,CJ106,CL106,CT106,CV106,BH106,AV106,CX106,CZ106,DB106,DD106,DF106,DH106)</f>
        <v>842</v>
      </c>
      <c r="DK106" s="84">
        <f t="shared" si="306"/>
        <v>26327564.0922</v>
      </c>
    </row>
    <row r="107" spans="1:115" ht="30" customHeight="1" x14ac:dyDescent="0.25">
      <c r="A107" s="89"/>
      <c r="B107" s="90">
        <v>82</v>
      </c>
      <c r="C107" s="283" t="s">
        <v>620</v>
      </c>
      <c r="D107" s="65" t="s">
        <v>230</v>
      </c>
      <c r="E107" s="54">
        <v>23150</v>
      </c>
      <c r="F107" s="91">
        <v>1.74</v>
      </c>
      <c r="G107" s="67">
        <v>1</v>
      </c>
      <c r="H107" s="69">
        <v>1.4</v>
      </c>
      <c r="I107" s="69">
        <v>1.68</v>
      </c>
      <c r="J107" s="69">
        <v>2.23</v>
      </c>
      <c r="K107" s="70">
        <v>2.57</v>
      </c>
      <c r="L107" s="73">
        <v>83</v>
      </c>
      <c r="M107" s="72">
        <f>(L107*$E107*$F107*$G107*$H107*$M$10)</f>
        <v>5148717.42</v>
      </c>
      <c r="N107" s="73">
        <v>20</v>
      </c>
      <c r="O107" s="73">
        <f>(N107*$E107*$F107*$G107*$H107*$O$10)</f>
        <v>1240654.8</v>
      </c>
      <c r="P107" s="73">
        <v>67</v>
      </c>
      <c r="Q107" s="72">
        <f>(P107*$E107*$F107*$G107*$H107*$Q$10)</f>
        <v>4156193.58</v>
      </c>
      <c r="R107" s="73"/>
      <c r="S107" s="72">
        <f>(R107*$E107*$F107*$G107*$H107*$S$10)</f>
        <v>0</v>
      </c>
      <c r="T107" s="73">
        <v>5</v>
      </c>
      <c r="U107" s="72">
        <f>(T107*$E107*$F107*$G107*$H107*$U$10)</f>
        <v>310163.7</v>
      </c>
      <c r="V107" s="73">
        <v>0</v>
      </c>
      <c r="W107" s="72">
        <f>(V107*$E107*$F107*$G107*$H107*$W$10)</f>
        <v>0</v>
      </c>
      <c r="X107" s="73"/>
      <c r="Y107" s="72">
        <f>(X107*$E107*$F107*$G107*$H107*$Y$10)</f>
        <v>0</v>
      </c>
      <c r="Z107" s="73">
        <v>0</v>
      </c>
      <c r="AA107" s="72">
        <f>(Z107*$E107*$F107*$G107*$H107*$AA$10)</f>
        <v>0</v>
      </c>
      <c r="AB107" s="73">
        <v>26</v>
      </c>
      <c r="AC107" s="72">
        <f>(AB107*$E107*$F107*$G107*$H107*$AC$10)</f>
        <v>1612851.24</v>
      </c>
      <c r="AD107" s="73">
        <v>0</v>
      </c>
      <c r="AE107" s="72">
        <f>(AD107*$E107*$F107*$G107*$H107*$AE$10)</f>
        <v>0</v>
      </c>
      <c r="AF107" s="75"/>
      <c r="AG107" s="72">
        <f>(AF107*$E107*$F107*$G107*$H107*$AG$10)</f>
        <v>0</v>
      </c>
      <c r="AH107" s="73">
        <v>546</v>
      </c>
      <c r="AI107" s="72">
        <f>(AH107*$E107*$F107*$G107*$H107*$AI$10)</f>
        <v>33869876.039999999</v>
      </c>
      <c r="AJ107" s="73">
        <v>38</v>
      </c>
      <c r="AK107" s="73">
        <f>(AJ107*$E107*$F107*$G107*$H107*$AK$10)</f>
        <v>2357244.12</v>
      </c>
      <c r="AL107" s="73">
        <v>89</v>
      </c>
      <c r="AM107" s="72">
        <f>(AL107*$E107*$F107*$G107*$I107*$AM$10)</f>
        <v>6625096.6320000002</v>
      </c>
      <c r="AN107" s="93">
        <v>4</v>
      </c>
      <c r="AO107" s="72">
        <f>(AN107*$E107*$F107*$G107*$I107*$AO$10)</f>
        <v>297757.15200000006</v>
      </c>
      <c r="AP107" s="73">
        <v>1</v>
      </c>
      <c r="AQ107" s="79">
        <f>(AP107*$E107*$F107*$G107*$I107*$AQ$10)</f>
        <v>74439.288000000015</v>
      </c>
      <c r="AR107" s="73"/>
      <c r="AS107" s="72">
        <f>(AR107*$E107*$F107*$G107*$H107*$AS$10)</f>
        <v>0</v>
      </c>
      <c r="AT107" s="73">
        <v>15</v>
      </c>
      <c r="AU107" s="73">
        <f>(AT107*$E107*$F107*$G107*$H107*$AU$10)</f>
        <v>761310.9</v>
      </c>
      <c r="AV107" s="73"/>
      <c r="AW107" s="72">
        <f>(AV107*$E107*$F107*$G107*$H107*$AW$10)</f>
        <v>0</v>
      </c>
      <c r="AX107" s="73">
        <v>0</v>
      </c>
      <c r="AY107" s="72">
        <f>(AX107*$E107*$F107*$G107*$H107*$AY$10)</f>
        <v>0</v>
      </c>
      <c r="AZ107" s="73">
        <v>0</v>
      </c>
      <c r="BA107" s="72">
        <f>(AZ107*$E107*$F107*$G107*$H107*$BA$10)</f>
        <v>0</v>
      </c>
      <c r="BB107" s="73">
        <v>0</v>
      </c>
      <c r="BC107" s="72">
        <f>(BB107*$E107*$F107*$G107*$H107*$BC$10)</f>
        <v>0</v>
      </c>
      <c r="BD107" s="73">
        <v>3</v>
      </c>
      <c r="BE107" s="72">
        <f>(BD107*$E107*$F107*$G107*$H107*$BE$10)</f>
        <v>216550.65599999999</v>
      </c>
      <c r="BF107" s="73">
        <v>17</v>
      </c>
      <c r="BG107" s="72">
        <f>(BF107*$E107*$F107*$G107*$I107*$BG$10)</f>
        <v>1150425.3599999999</v>
      </c>
      <c r="BH107" s="73">
        <v>0</v>
      </c>
      <c r="BI107" s="72">
        <f>(BH107*$E107*$F107*$G107*$I107*$BI$10)</f>
        <v>0</v>
      </c>
      <c r="BJ107" s="73">
        <v>0</v>
      </c>
      <c r="BK107" s="72">
        <f>(BJ107*$E107*$F107*$G107*$I107*$BK$10)</f>
        <v>0</v>
      </c>
      <c r="BL107" s="73">
        <v>10</v>
      </c>
      <c r="BM107" s="72">
        <f>(BL107*$E107*$F107*$G107*$I107*$BM$10)</f>
        <v>676720.79999999993</v>
      </c>
      <c r="BN107" s="73"/>
      <c r="BO107" s="72">
        <f>(BN107*$E107*$F107*$G107*$I107*$BO$10)</f>
        <v>0</v>
      </c>
      <c r="BP107" s="73">
        <v>10</v>
      </c>
      <c r="BQ107" s="72">
        <f>(BP107*$E107*$F107*$G107*$I107*$BQ$10)</f>
        <v>866202.62399999995</v>
      </c>
      <c r="BR107" s="73">
        <v>9</v>
      </c>
      <c r="BS107" s="79">
        <f>(BR107*$E107*$F107*$G107*$I107*$BS$10)</f>
        <v>669953.59200000006</v>
      </c>
      <c r="BT107" s="94">
        <v>0</v>
      </c>
      <c r="BU107" s="72">
        <f>(BT107*$E107*$F107*$G107*$H107*$BU$10)</f>
        <v>0</v>
      </c>
      <c r="BV107" s="73">
        <v>0</v>
      </c>
      <c r="BW107" s="72">
        <f>(BV107*$E107*$F107*$G107*$H107*$BW$10)</f>
        <v>0</v>
      </c>
      <c r="BX107" s="73">
        <v>40</v>
      </c>
      <c r="BY107" s="72">
        <f>(BX107*$E107*$F107*$G107*$H107*$BY$10)</f>
        <v>2255736</v>
      </c>
      <c r="BZ107" s="73">
        <v>4</v>
      </c>
      <c r="CA107" s="72">
        <f>(BZ107*$E107*$F107*$G107*$I107*$CA$10)</f>
        <v>270688.32</v>
      </c>
      <c r="CB107" s="95"/>
      <c r="CC107" s="73">
        <f>(CB107*$E107*$F107*$G107*$H107*$CC$10)</f>
        <v>0</v>
      </c>
      <c r="CD107" s="73">
        <v>0</v>
      </c>
      <c r="CE107" s="72">
        <f>(CD107*$E107*$F107*$G107*$H107*$CE$10)</f>
        <v>0</v>
      </c>
      <c r="CF107" s="73"/>
      <c r="CG107" s="72">
        <f>(CF107*$E107*$F107*$G107*$H107*$CG$10)</f>
        <v>0</v>
      </c>
      <c r="CH107" s="73">
        <v>13</v>
      </c>
      <c r="CI107" s="72">
        <f>(CH107*$E107*$F107*$G107*$H107*$CI$10)</f>
        <v>513179.93999999994</v>
      </c>
      <c r="CJ107" s="73">
        <v>6</v>
      </c>
      <c r="CK107" s="72">
        <f>(CJ107*$E107*$F107*$G107*$H107*$CK$10)</f>
        <v>406032.47999999992</v>
      </c>
      <c r="CL107" s="73">
        <v>12</v>
      </c>
      <c r="CM107" s="72">
        <f>(CL107*$E107*$F107*$G107*$H107*$CM$10)</f>
        <v>676720.79999999993</v>
      </c>
      <c r="CN107" s="73">
        <v>8</v>
      </c>
      <c r="CO107" s="72">
        <f>(CN107*$E107*$F107*$G107*$H107*$CO$10)</f>
        <v>500773.39199999999</v>
      </c>
      <c r="CP107" s="73">
        <v>44</v>
      </c>
      <c r="CQ107" s="72">
        <f>(CP107*$E107*$F107*$G107*$I107*$CQ$10)</f>
        <v>3305104.3872000002</v>
      </c>
      <c r="CR107" s="73">
        <v>2</v>
      </c>
      <c r="CS107" s="72">
        <f>(CR107*$E107*$F107*$G107*$I107*$CS$10)</f>
        <v>162412.992</v>
      </c>
      <c r="CT107" s="73">
        <v>0</v>
      </c>
      <c r="CU107" s="72">
        <f>(CT107*$E107*$F107*$G107*$I107*$CU$10)</f>
        <v>0</v>
      </c>
      <c r="CV107" s="93"/>
      <c r="CW107" s="72">
        <f>(CV107*$E107*$F107*$G107*$I107*$CW$10)</f>
        <v>0</v>
      </c>
      <c r="CX107" s="73">
        <v>0</v>
      </c>
      <c r="CY107" s="79">
        <f>(CX107*$E107*$F107*$G107*$I107*$CY$10)</f>
        <v>0</v>
      </c>
      <c r="CZ107" s="73">
        <v>3</v>
      </c>
      <c r="DA107" s="72">
        <f>(CZ107*$E107*$F107*$G107*$I107*$DA$10)</f>
        <v>203016.24</v>
      </c>
      <c r="DB107" s="95"/>
      <c r="DC107" s="72">
        <f>(DB107*$E107*$F107*$G107*$I107*$DC$10)</f>
        <v>0</v>
      </c>
      <c r="DD107" s="73">
        <v>9</v>
      </c>
      <c r="DE107" s="72">
        <f>(DD107*$E107*$F107*$G107*$I107*$DE$10)</f>
        <v>730858.46399999992</v>
      </c>
      <c r="DF107" s="73"/>
      <c r="DG107" s="72">
        <f>(DF107*$E107*$F107*$G107*$J107*$DG$10)</f>
        <v>0</v>
      </c>
      <c r="DH107" s="73">
        <v>1</v>
      </c>
      <c r="DI107" s="84">
        <f>(DH107*$E107*$F107*$G107*$K107*$DI$10)</f>
        <v>114909.60870000001</v>
      </c>
      <c r="DJ107" s="85">
        <f t="shared" si="306"/>
        <v>1085</v>
      </c>
      <c r="DK107" s="84">
        <f t="shared" si="306"/>
        <v>69173590.527899995</v>
      </c>
    </row>
    <row r="108" spans="1:115" ht="30" customHeight="1" x14ac:dyDescent="0.25">
      <c r="A108" s="89"/>
      <c r="B108" s="90">
        <v>83</v>
      </c>
      <c r="C108" s="283" t="s">
        <v>621</v>
      </c>
      <c r="D108" s="65" t="s">
        <v>231</v>
      </c>
      <c r="E108" s="54">
        <v>23150</v>
      </c>
      <c r="F108" s="91">
        <v>2.4900000000000002</v>
      </c>
      <c r="G108" s="67">
        <v>1</v>
      </c>
      <c r="H108" s="69">
        <v>1.4</v>
      </c>
      <c r="I108" s="69">
        <v>1.68</v>
      </c>
      <c r="J108" s="69">
        <v>2.23</v>
      </c>
      <c r="K108" s="70">
        <v>2.57</v>
      </c>
      <c r="L108" s="73">
        <v>5</v>
      </c>
      <c r="M108" s="72">
        <f>(L108*$E108*$F108*$G108*$H108*$M$10)</f>
        <v>443854.95</v>
      </c>
      <c r="N108" s="73">
        <v>3</v>
      </c>
      <c r="O108" s="73">
        <f>(N108*$E108*$F108*$G108*$H108*$O$10)</f>
        <v>266312.97000000003</v>
      </c>
      <c r="P108" s="73">
        <v>5</v>
      </c>
      <c r="Q108" s="72">
        <f>(P108*$E108*$F108*$G108*$H108*$Q$10)</f>
        <v>443854.95</v>
      </c>
      <c r="R108" s="73"/>
      <c r="S108" s="72">
        <f>(R108*$E108*$F108*$G108*$H108*$S$10)</f>
        <v>0</v>
      </c>
      <c r="T108" s="73">
        <v>8</v>
      </c>
      <c r="U108" s="72">
        <f>(T108*$E108*$F108*$G108*$H108*$U$10)</f>
        <v>710167.92000000016</v>
      </c>
      <c r="V108" s="73">
        <v>0</v>
      </c>
      <c r="W108" s="72">
        <f>(V108*$E108*$F108*$G108*$H108*$W$10)</f>
        <v>0</v>
      </c>
      <c r="X108" s="73"/>
      <c r="Y108" s="72">
        <f>(X108*$E108*$F108*$G108*$H108*$Y$10)</f>
        <v>0</v>
      </c>
      <c r="Z108" s="73">
        <v>0</v>
      </c>
      <c r="AA108" s="72">
        <f>(Z108*$E108*$F108*$G108*$H108*$AA$10)</f>
        <v>0</v>
      </c>
      <c r="AB108" s="73"/>
      <c r="AC108" s="72">
        <f>(AB108*$E108*$F108*$G108*$H108*$AC$10)</f>
        <v>0</v>
      </c>
      <c r="AD108" s="73">
        <v>0</v>
      </c>
      <c r="AE108" s="72">
        <f>(AD108*$E108*$F108*$G108*$H108*$AE$10)</f>
        <v>0</v>
      </c>
      <c r="AF108" s="75"/>
      <c r="AG108" s="72">
        <f>(AF108*$E108*$F108*$G108*$H108*$AG$10)</f>
        <v>0</v>
      </c>
      <c r="AH108" s="73">
        <v>13</v>
      </c>
      <c r="AI108" s="72">
        <f>(AH108*$E108*$F108*$G108*$H108*$AI$10)</f>
        <v>1154022.8700000003</v>
      </c>
      <c r="AJ108" s="73"/>
      <c r="AK108" s="73">
        <f>(AJ108*$E108*$F108*$G108*$H108*$AK$10)</f>
        <v>0</v>
      </c>
      <c r="AL108" s="73"/>
      <c r="AM108" s="72">
        <f>(AL108*$E108*$F108*$G108*$I108*$AM$10)</f>
        <v>0</v>
      </c>
      <c r="AN108" s="93">
        <v>7</v>
      </c>
      <c r="AO108" s="72">
        <f>(AN108*$E108*$F108*$G108*$I108*$AO$10)</f>
        <v>745676.31600000011</v>
      </c>
      <c r="AP108" s="73"/>
      <c r="AQ108" s="79">
        <f>(AP108*$E108*$F108*$G108*$I108*$AQ$10)</f>
        <v>0</v>
      </c>
      <c r="AR108" s="73"/>
      <c r="AS108" s="72">
        <f>(AR108*$E108*$F108*$G108*$H108*$AS$10)</f>
        <v>0</v>
      </c>
      <c r="AT108" s="73"/>
      <c r="AU108" s="73">
        <f>(AT108*$E108*$F108*$G108*$H108*$AU$10)</f>
        <v>0</v>
      </c>
      <c r="AV108" s="73"/>
      <c r="AW108" s="72">
        <f>(AV108*$E108*$F108*$G108*$H108*$AW$10)</f>
        <v>0</v>
      </c>
      <c r="AX108" s="73">
        <v>0</v>
      </c>
      <c r="AY108" s="72">
        <f>(AX108*$E108*$F108*$G108*$H108*$AY$10)</f>
        <v>0</v>
      </c>
      <c r="AZ108" s="73">
        <v>0</v>
      </c>
      <c r="BA108" s="72">
        <f>(AZ108*$E108*$F108*$G108*$H108*$BA$10)</f>
        <v>0</v>
      </c>
      <c r="BB108" s="73">
        <v>0</v>
      </c>
      <c r="BC108" s="72">
        <f>(BB108*$E108*$F108*$G108*$H108*$BC$10)</f>
        <v>0</v>
      </c>
      <c r="BD108" s="73"/>
      <c r="BE108" s="72">
        <f>(BD108*$E108*$F108*$G108*$H108*$BE$10)</f>
        <v>0</v>
      </c>
      <c r="BF108" s="73"/>
      <c r="BG108" s="72">
        <f>(BF108*$E108*$F108*$G108*$I108*$BG$10)</f>
        <v>0</v>
      </c>
      <c r="BH108" s="73">
        <v>0</v>
      </c>
      <c r="BI108" s="72">
        <f>(BH108*$E108*$F108*$G108*$I108*$BI$10)</f>
        <v>0</v>
      </c>
      <c r="BJ108" s="73">
        <v>0</v>
      </c>
      <c r="BK108" s="72">
        <f>(BJ108*$E108*$F108*$G108*$I108*$BK$10)</f>
        <v>0</v>
      </c>
      <c r="BL108" s="73"/>
      <c r="BM108" s="72">
        <f>(BL108*$E108*$F108*$G108*$I108*$BM$10)</f>
        <v>0</v>
      </c>
      <c r="BN108" s="73"/>
      <c r="BO108" s="72">
        <f>(BN108*$E108*$F108*$G108*$I108*$BO$10)</f>
        <v>0</v>
      </c>
      <c r="BP108" s="73"/>
      <c r="BQ108" s="72">
        <f>(BP108*$E108*$F108*$G108*$I108*$BQ$10)</f>
        <v>0</v>
      </c>
      <c r="BR108" s="73"/>
      <c r="BS108" s="79">
        <f>(BR108*$E108*$F108*$G108*$I108*$BS$10)</f>
        <v>0</v>
      </c>
      <c r="BT108" s="94">
        <v>0</v>
      </c>
      <c r="BU108" s="72">
        <f>(BT108*$E108*$F108*$G108*$H108*$BU$10)</f>
        <v>0</v>
      </c>
      <c r="BV108" s="73">
        <v>0</v>
      </c>
      <c r="BW108" s="72">
        <f>(BV108*$E108*$F108*$G108*$H108*$BW$10)</f>
        <v>0</v>
      </c>
      <c r="BX108" s="73"/>
      <c r="BY108" s="72">
        <f>(BX108*$E108*$F108*$G108*$H108*$BY$10)</f>
        <v>0</v>
      </c>
      <c r="BZ108" s="73"/>
      <c r="CA108" s="72">
        <f>(BZ108*$E108*$F108*$G108*$I108*$CA$10)</f>
        <v>0</v>
      </c>
      <c r="CB108" s="95"/>
      <c r="CC108" s="73">
        <f>(CB108*$E108*$F108*$G108*$H108*$CC$10)</f>
        <v>0</v>
      </c>
      <c r="CD108" s="73">
        <v>0</v>
      </c>
      <c r="CE108" s="72">
        <f>(CD108*$E108*$F108*$G108*$H108*$CE$10)</f>
        <v>0</v>
      </c>
      <c r="CF108" s="73"/>
      <c r="CG108" s="72">
        <f>(CF108*$E108*$F108*$G108*$H108*$CG$10)</f>
        <v>0</v>
      </c>
      <c r="CH108" s="73"/>
      <c r="CI108" s="72">
        <f>(CH108*$E108*$F108*$G108*$H108*$CI$10)</f>
        <v>0</v>
      </c>
      <c r="CJ108" s="73"/>
      <c r="CK108" s="72">
        <f>(CJ108*$E108*$F108*$G108*$H108*$CK$10)</f>
        <v>0</v>
      </c>
      <c r="CL108" s="73"/>
      <c r="CM108" s="72">
        <f>(CL108*$E108*$F108*$G108*$H108*$CM$10)</f>
        <v>0</v>
      </c>
      <c r="CN108" s="73"/>
      <c r="CO108" s="72">
        <f>(CN108*$E108*$F108*$G108*$H108*$CO$10)</f>
        <v>0</v>
      </c>
      <c r="CP108" s="73"/>
      <c r="CQ108" s="72">
        <f>(CP108*$E108*$F108*$G108*$I108*$CQ$10)</f>
        <v>0</v>
      </c>
      <c r="CR108" s="73"/>
      <c r="CS108" s="72">
        <f>(CR108*$E108*$F108*$G108*$I108*$CS$10)</f>
        <v>0</v>
      </c>
      <c r="CT108" s="73">
        <v>0</v>
      </c>
      <c r="CU108" s="72">
        <f>(CT108*$E108*$F108*$G108*$I108*$CU$10)</f>
        <v>0</v>
      </c>
      <c r="CV108" s="93"/>
      <c r="CW108" s="72">
        <f>(CV108*$E108*$F108*$G108*$I108*$CW$10)</f>
        <v>0</v>
      </c>
      <c r="CX108" s="73">
        <v>0</v>
      </c>
      <c r="CY108" s="79">
        <f>(CX108*$E108*$F108*$G108*$I108*$CY$10)</f>
        <v>0</v>
      </c>
      <c r="CZ108" s="73">
        <v>0</v>
      </c>
      <c r="DA108" s="72">
        <f>(CZ108*$E108*$F108*$G108*$I108*$DA$10)</f>
        <v>0</v>
      </c>
      <c r="DB108" s="95"/>
      <c r="DC108" s="72">
        <f>(DB108*$E108*$F108*$G108*$I108*$DC$10)</f>
        <v>0</v>
      </c>
      <c r="DD108" s="73"/>
      <c r="DE108" s="72">
        <f>(DD108*$E108*$F108*$G108*$I108*$DE$10)</f>
        <v>0</v>
      </c>
      <c r="DF108" s="73"/>
      <c r="DG108" s="72">
        <f>(DF108*$E108*$F108*$G108*$J108*$DG$10)</f>
        <v>0</v>
      </c>
      <c r="DH108" s="73"/>
      <c r="DI108" s="84">
        <f>(DH108*$E108*$F108*$G108*$K108*$DI$10)</f>
        <v>0</v>
      </c>
      <c r="DJ108" s="85">
        <f t="shared" si="306"/>
        <v>41</v>
      </c>
      <c r="DK108" s="84">
        <f t="shared" si="306"/>
        <v>3763889.9760000007</v>
      </c>
    </row>
    <row r="109" spans="1:115" s="194" customFormat="1" ht="15.75" customHeight="1" x14ac:dyDescent="0.25">
      <c r="A109" s="89">
        <v>15</v>
      </c>
      <c r="B109" s="98"/>
      <c r="C109" s="98"/>
      <c r="D109" s="53" t="s">
        <v>232</v>
      </c>
      <c r="E109" s="54">
        <v>23150</v>
      </c>
      <c r="F109" s="99">
        <v>1.1200000000000001</v>
      </c>
      <c r="G109" s="86">
        <v>1</v>
      </c>
      <c r="H109" s="87">
        <v>1.4</v>
      </c>
      <c r="I109" s="87">
        <v>1.68</v>
      </c>
      <c r="J109" s="87">
        <v>2.23</v>
      </c>
      <c r="K109" s="88">
        <v>2.57</v>
      </c>
      <c r="L109" s="59">
        <f>SUM(L110:L126)</f>
        <v>1370</v>
      </c>
      <c r="M109" s="59">
        <f t="shared" ref="M109:BX109" si="307">SUM(M110:M126)</f>
        <v>81423973.581999987</v>
      </c>
      <c r="N109" s="59">
        <f t="shared" si="307"/>
        <v>4055</v>
      </c>
      <c r="O109" s="59">
        <f t="shared" si="307"/>
        <v>273517965.79800004</v>
      </c>
      <c r="P109" s="59">
        <f t="shared" si="307"/>
        <v>788</v>
      </c>
      <c r="Q109" s="59">
        <f t="shared" si="307"/>
        <v>35736646.666000001</v>
      </c>
      <c r="R109" s="59">
        <f t="shared" si="307"/>
        <v>0</v>
      </c>
      <c r="S109" s="59">
        <f t="shared" si="307"/>
        <v>0</v>
      </c>
      <c r="T109" s="59">
        <f t="shared" si="307"/>
        <v>0</v>
      </c>
      <c r="U109" s="59">
        <f t="shared" si="307"/>
        <v>0</v>
      </c>
      <c r="V109" s="59">
        <f t="shared" si="307"/>
        <v>0</v>
      </c>
      <c r="W109" s="59">
        <f t="shared" si="307"/>
        <v>0</v>
      </c>
      <c r="X109" s="59">
        <f t="shared" si="307"/>
        <v>0</v>
      </c>
      <c r="Y109" s="59">
        <f t="shared" si="307"/>
        <v>0</v>
      </c>
      <c r="Z109" s="59">
        <f t="shared" si="307"/>
        <v>0</v>
      </c>
      <c r="AA109" s="59">
        <f t="shared" si="307"/>
        <v>0</v>
      </c>
      <c r="AB109" s="59">
        <f t="shared" si="307"/>
        <v>540</v>
      </c>
      <c r="AC109" s="59">
        <f t="shared" si="307"/>
        <v>21940435.649999999</v>
      </c>
      <c r="AD109" s="59">
        <f t="shared" si="307"/>
        <v>0</v>
      </c>
      <c r="AE109" s="59">
        <f t="shared" si="307"/>
        <v>0</v>
      </c>
      <c r="AF109" s="59">
        <f t="shared" si="307"/>
        <v>0</v>
      </c>
      <c r="AG109" s="59">
        <f t="shared" si="307"/>
        <v>0</v>
      </c>
      <c r="AH109" s="59">
        <f t="shared" si="307"/>
        <v>218</v>
      </c>
      <c r="AI109" s="59">
        <f t="shared" si="307"/>
        <v>6370976.3040000005</v>
      </c>
      <c r="AJ109" s="59">
        <f t="shared" si="307"/>
        <v>0</v>
      </c>
      <c r="AK109" s="59">
        <f t="shared" si="307"/>
        <v>0</v>
      </c>
      <c r="AL109" s="59">
        <f t="shared" si="307"/>
        <v>1597</v>
      </c>
      <c r="AM109" s="59">
        <f t="shared" si="307"/>
        <v>127166689.18799999</v>
      </c>
      <c r="AN109" s="59">
        <f t="shared" si="307"/>
        <v>0</v>
      </c>
      <c r="AO109" s="59">
        <f t="shared" si="307"/>
        <v>0</v>
      </c>
      <c r="AP109" s="59">
        <f t="shared" si="307"/>
        <v>111</v>
      </c>
      <c r="AQ109" s="59">
        <f t="shared" si="307"/>
        <v>4047529.3319999999</v>
      </c>
      <c r="AR109" s="59">
        <f t="shared" si="307"/>
        <v>0</v>
      </c>
      <c r="AS109" s="59">
        <f t="shared" si="307"/>
        <v>0</v>
      </c>
      <c r="AT109" s="59">
        <f t="shared" si="307"/>
        <v>25</v>
      </c>
      <c r="AU109" s="59">
        <f t="shared" si="307"/>
        <v>622758.15</v>
      </c>
      <c r="AV109" s="59">
        <f>SUM(AV110:AV126)</f>
        <v>0</v>
      </c>
      <c r="AW109" s="59">
        <f>SUM(AW110:AW126)</f>
        <v>0</v>
      </c>
      <c r="AX109" s="59">
        <f t="shared" ref="AX109" si="308">SUM(AX110:AX126)</f>
        <v>0</v>
      </c>
      <c r="AY109" s="59">
        <f t="shared" si="307"/>
        <v>0</v>
      </c>
      <c r="AZ109" s="59">
        <f t="shared" si="307"/>
        <v>0</v>
      </c>
      <c r="BA109" s="59">
        <f t="shared" si="307"/>
        <v>0</v>
      </c>
      <c r="BB109" s="59">
        <f t="shared" si="307"/>
        <v>0</v>
      </c>
      <c r="BC109" s="59">
        <f t="shared" si="307"/>
        <v>0</v>
      </c>
      <c r="BD109" s="59">
        <f t="shared" si="307"/>
        <v>140</v>
      </c>
      <c r="BE109" s="59">
        <f t="shared" si="307"/>
        <v>4786765.1327999998</v>
      </c>
      <c r="BF109" s="59">
        <f t="shared" si="307"/>
        <v>1341</v>
      </c>
      <c r="BG109" s="59">
        <f t="shared" si="307"/>
        <v>73025563.799999997</v>
      </c>
      <c r="BH109" s="59">
        <f t="shared" si="307"/>
        <v>311</v>
      </c>
      <c r="BI109" s="59">
        <f t="shared" si="307"/>
        <v>10392307.9848</v>
      </c>
      <c r="BJ109" s="59">
        <f t="shared" si="307"/>
        <v>0</v>
      </c>
      <c r="BK109" s="59">
        <f t="shared" si="307"/>
        <v>0</v>
      </c>
      <c r="BL109" s="59">
        <f t="shared" si="307"/>
        <v>107</v>
      </c>
      <c r="BM109" s="59">
        <f t="shared" si="307"/>
        <v>4339724.9279999994</v>
      </c>
      <c r="BN109" s="59">
        <f t="shared" si="307"/>
        <v>0</v>
      </c>
      <c r="BO109" s="59">
        <f t="shared" si="307"/>
        <v>0</v>
      </c>
      <c r="BP109" s="59">
        <f t="shared" si="307"/>
        <v>250</v>
      </c>
      <c r="BQ109" s="59">
        <f t="shared" si="307"/>
        <v>10279734.312960001</v>
      </c>
      <c r="BR109" s="59">
        <f t="shared" si="307"/>
        <v>551</v>
      </c>
      <c r="BS109" s="61">
        <f t="shared" si="307"/>
        <v>27358320.7128</v>
      </c>
      <c r="BT109" s="62">
        <f t="shared" si="307"/>
        <v>0</v>
      </c>
      <c r="BU109" s="59">
        <f t="shared" si="307"/>
        <v>0</v>
      </c>
      <c r="BV109" s="59">
        <f t="shared" si="307"/>
        <v>0</v>
      </c>
      <c r="BW109" s="59">
        <f t="shared" si="307"/>
        <v>0</v>
      </c>
      <c r="BX109" s="59">
        <f t="shared" si="307"/>
        <v>0</v>
      </c>
      <c r="BY109" s="59">
        <f t="shared" ref="BY109:DK109" si="309">SUM(BY110:BY126)</f>
        <v>0</v>
      </c>
      <c r="BZ109" s="59">
        <f>SUM(BZ110:BZ126)</f>
        <v>411</v>
      </c>
      <c r="CA109" s="59">
        <f>SUM(CA110:CA126)</f>
        <v>13248404.232000001</v>
      </c>
      <c r="CB109" s="63">
        <f t="shared" si="309"/>
        <v>0</v>
      </c>
      <c r="CC109" s="59">
        <f t="shared" si="309"/>
        <v>0</v>
      </c>
      <c r="CD109" s="59">
        <f t="shared" si="309"/>
        <v>100</v>
      </c>
      <c r="CE109" s="59">
        <f t="shared" si="309"/>
        <v>1746989.7479999999</v>
      </c>
      <c r="CF109" s="59">
        <f t="shared" si="309"/>
        <v>0</v>
      </c>
      <c r="CG109" s="59">
        <f t="shared" si="309"/>
        <v>0</v>
      </c>
      <c r="CH109" s="59">
        <f t="shared" si="309"/>
        <v>902</v>
      </c>
      <c r="CI109" s="59">
        <f t="shared" si="309"/>
        <v>16776582.759999998</v>
      </c>
      <c r="CJ109" s="59">
        <f t="shared" si="309"/>
        <v>219</v>
      </c>
      <c r="CK109" s="59">
        <f t="shared" si="309"/>
        <v>7397802.8879999993</v>
      </c>
      <c r="CL109" s="59">
        <f t="shared" si="309"/>
        <v>636</v>
      </c>
      <c r="CM109" s="59">
        <f t="shared" si="309"/>
        <v>29678485.199999996</v>
      </c>
      <c r="CN109" s="59">
        <f t="shared" si="309"/>
        <v>201</v>
      </c>
      <c r="CO109" s="59">
        <f t="shared" si="309"/>
        <v>6356368.4688000008</v>
      </c>
      <c r="CP109" s="59">
        <f t="shared" si="309"/>
        <v>585</v>
      </c>
      <c r="CQ109" s="59">
        <f t="shared" si="309"/>
        <v>30193613.629200004</v>
      </c>
      <c r="CR109" s="59">
        <f t="shared" si="309"/>
        <v>187</v>
      </c>
      <c r="CS109" s="59">
        <f t="shared" si="309"/>
        <v>6971624.351999999</v>
      </c>
      <c r="CT109" s="59">
        <f t="shared" si="309"/>
        <v>317</v>
      </c>
      <c r="CU109" s="59">
        <f t="shared" si="309"/>
        <v>11151814.296</v>
      </c>
      <c r="CV109" s="59">
        <f t="shared" si="309"/>
        <v>0</v>
      </c>
      <c r="CW109" s="59">
        <f t="shared" si="309"/>
        <v>0</v>
      </c>
      <c r="CX109" s="59">
        <f t="shared" si="309"/>
        <v>0</v>
      </c>
      <c r="CY109" s="59">
        <f t="shared" si="309"/>
        <v>0</v>
      </c>
      <c r="CZ109" s="59">
        <f t="shared" si="309"/>
        <v>309</v>
      </c>
      <c r="DA109" s="59">
        <f t="shared" si="309"/>
        <v>17672913.719999999</v>
      </c>
      <c r="DB109" s="59">
        <f t="shared" si="309"/>
        <v>0</v>
      </c>
      <c r="DC109" s="59">
        <f t="shared" si="309"/>
        <v>0</v>
      </c>
      <c r="DD109" s="59">
        <f t="shared" si="309"/>
        <v>281</v>
      </c>
      <c r="DE109" s="59">
        <f t="shared" si="309"/>
        <v>10954942.991999999</v>
      </c>
      <c r="DF109" s="59">
        <f t="shared" si="309"/>
        <v>0</v>
      </c>
      <c r="DG109" s="59">
        <f t="shared" si="309"/>
        <v>0</v>
      </c>
      <c r="DH109" s="59">
        <f t="shared" si="309"/>
        <v>116</v>
      </c>
      <c r="DI109" s="59">
        <f t="shared" si="309"/>
        <v>6221100.5510099996</v>
      </c>
      <c r="DJ109" s="59">
        <f t="shared" si="309"/>
        <v>15668</v>
      </c>
      <c r="DK109" s="59">
        <f t="shared" si="309"/>
        <v>839380034.37836993</v>
      </c>
    </row>
    <row r="110" spans="1:115" ht="15.75" customHeight="1" x14ac:dyDescent="0.25">
      <c r="A110" s="89"/>
      <c r="B110" s="90">
        <v>84</v>
      </c>
      <c r="C110" s="283" t="s">
        <v>622</v>
      </c>
      <c r="D110" s="65" t="s">
        <v>233</v>
      </c>
      <c r="E110" s="54">
        <v>23150</v>
      </c>
      <c r="F110" s="91">
        <v>0.98</v>
      </c>
      <c r="G110" s="67">
        <v>1</v>
      </c>
      <c r="H110" s="69">
        <v>1.4</v>
      </c>
      <c r="I110" s="69">
        <v>1.68</v>
      </c>
      <c r="J110" s="69">
        <v>2.23</v>
      </c>
      <c r="K110" s="70">
        <v>2.57</v>
      </c>
      <c r="L110" s="73">
        <v>7</v>
      </c>
      <c r="M110" s="72">
        <f t="shared" ref="M110:M116" si="310">(L110*$E110*$F110*$G110*$H110*$M$10)</f>
        <v>244565.86</v>
      </c>
      <c r="N110" s="73">
        <v>10</v>
      </c>
      <c r="O110" s="73">
        <f t="shared" ref="O110:O116" si="311">(N110*$E110*$F110*$G110*$H110*$O$10)</f>
        <v>349379.80000000005</v>
      </c>
      <c r="P110" s="73">
        <v>0</v>
      </c>
      <c r="Q110" s="72">
        <f t="shared" ref="Q110:Q116" si="312">(P110*$E110*$F110*$G110*$H110*$Q$10)</f>
        <v>0</v>
      </c>
      <c r="R110" s="73"/>
      <c r="S110" s="72">
        <f t="shared" ref="S110:S116" si="313">(R110*$E110*$F110*$G110*$H110*$S$10)</f>
        <v>0</v>
      </c>
      <c r="T110" s="73">
        <v>0</v>
      </c>
      <c r="U110" s="72">
        <f t="shared" ref="U110:U116" si="314">(T110*$E110*$F110*$G110*$H110*$U$10)</f>
        <v>0</v>
      </c>
      <c r="V110" s="73">
        <v>0</v>
      </c>
      <c r="W110" s="72">
        <f t="shared" ref="W110:W116" si="315">(V110*$E110*$F110*$G110*$H110*$W$10)</f>
        <v>0</v>
      </c>
      <c r="X110" s="73"/>
      <c r="Y110" s="72">
        <f t="shared" ref="Y110:Y116" si="316">(X110*$E110*$F110*$G110*$H110*$Y$10)</f>
        <v>0</v>
      </c>
      <c r="Z110" s="73">
        <v>0</v>
      </c>
      <c r="AA110" s="72">
        <f t="shared" ref="AA110:AA116" si="317">(Z110*$E110*$F110*$G110*$H110*$AA$10)</f>
        <v>0</v>
      </c>
      <c r="AB110" s="73"/>
      <c r="AC110" s="72">
        <f t="shared" ref="AC110:AC116" si="318">(AB110*$E110*$F110*$G110*$H110*$AC$10)</f>
        <v>0</v>
      </c>
      <c r="AD110" s="73">
        <v>0</v>
      </c>
      <c r="AE110" s="72">
        <f t="shared" ref="AE110:AE116" si="319">(AD110*$E110*$F110*$G110*$H110*$AE$10)</f>
        <v>0</v>
      </c>
      <c r="AF110" s="75"/>
      <c r="AG110" s="72">
        <f t="shared" ref="AG110:AG116" si="320">(AF110*$E110*$F110*$G110*$H110*$AG$10)</f>
        <v>0</v>
      </c>
      <c r="AH110" s="73">
        <v>2</v>
      </c>
      <c r="AI110" s="72">
        <f t="shared" ref="AI110:AI116" si="321">(AH110*$E110*$F110*$G110*$H110*$AI$10)</f>
        <v>69875.960000000006</v>
      </c>
      <c r="AJ110" s="73"/>
      <c r="AK110" s="73">
        <f t="shared" ref="AK110:AK116" si="322">(AJ110*$E110*$F110*$G110*$H110*$AK$10)</f>
        <v>0</v>
      </c>
      <c r="AL110" s="73">
        <v>31</v>
      </c>
      <c r="AM110" s="72">
        <f t="shared" ref="AM110:AM116" si="323">(AL110*$E110*$F110*$G110*$I110*$AM$10)</f>
        <v>1299692.8560000001</v>
      </c>
      <c r="AN110" s="93"/>
      <c r="AO110" s="72">
        <f t="shared" ref="AO110:AO116" si="324">(AN110*$E110*$F110*$G110*$I110*$AO$10)</f>
        <v>0</v>
      </c>
      <c r="AP110" s="73">
        <v>1</v>
      </c>
      <c r="AQ110" s="79">
        <f t="shared" ref="AQ110:AQ116" si="325">(AP110*$E110*$F110*$G110*$I110*$AQ$10)</f>
        <v>41925.576000000001</v>
      </c>
      <c r="AR110" s="73"/>
      <c r="AS110" s="72">
        <f t="shared" ref="AS110:AS116" si="326">(AR110*$E110*$F110*$G110*$H110*$AS$10)</f>
        <v>0</v>
      </c>
      <c r="AT110" s="73"/>
      <c r="AU110" s="73">
        <f t="shared" ref="AU110:AU116" si="327">(AT110*$E110*$F110*$G110*$H110*$AU$10)</f>
        <v>0</v>
      </c>
      <c r="AV110" s="73"/>
      <c r="AW110" s="72">
        <f t="shared" ref="AW110:AW116" si="328">(AV110*$E110*$F110*$G110*$H110*$AW$10)</f>
        <v>0</v>
      </c>
      <c r="AX110" s="73">
        <v>0</v>
      </c>
      <c r="AY110" s="72">
        <f t="shared" ref="AY110:AY116" si="329">(AX110*$E110*$F110*$G110*$H110*$AY$10)</f>
        <v>0</v>
      </c>
      <c r="AZ110" s="73">
        <v>0</v>
      </c>
      <c r="BA110" s="72">
        <f t="shared" ref="BA110:BA116" si="330">(AZ110*$E110*$F110*$G110*$H110*$BA$10)</f>
        <v>0</v>
      </c>
      <c r="BB110" s="73">
        <v>0</v>
      </c>
      <c r="BC110" s="72">
        <f t="shared" ref="BC110:BC116" si="331">(BB110*$E110*$F110*$G110*$H110*$BC$10)</f>
        <v>0</v>
      </c>
      <c r="BD110" s="73"/>
      <c r="BE110" s="72">
        <f t="shared" ref="BE110:BE116" si="332">(BD110*$E110*$F110*$G110*$H110*$BE$10)</f>
        <v>0</v>
      </c>
      <c r="BF110" s="73">
        <v>5</v>
      </c>
      <c r="BG110" s="72">
        <f t="shared" ref="BG110:BG116" si="333">(BF110*$E110*$F110*$G110*$I110*$BG$10)</f>
        <v>190570.8</v>
      </c>
      <c r="BH110" s="73"/>
      <c r="BI110" s="72">
        <f t="shared" ref="BI110:BI116" si="334">(BH110*$E110*$F110*$G110*$I110*$BI$10)</f>
        <v>0</v>
      </c>
      <c r="BJ110" s="73">
        <v>0</v>
      </c>
      <c r="BK110" s="72">
        <f t="shared" ref="BK110:BK116" si="335">(BJ110*$E110*$F110*$G110*$I110*$BK$10)</f>
        <v>0</v>
      </c>
      <c r="BL110" s="73"/>
      <c r="BM110" s="72">
        <f t="shared" ref="BM110:BM116" si="336">(BL110*$E110*$F110*$G110*$I110*$BM$10)</f>
        <v>0</v>
      </c>
      <c r="BN110" s="73"/>
      <c r="BO110" s="72">
        <f t="shared" ref="BO110:BO116" si="337">(BN110*$E110*$F110*$G110*$I110*$BO$10)</f>
        <v>0</v>
      </c>
      <c r="BP110" s="73"/>
      <c r="BQ110" s="72">
        <f t="shared" ref="BQ110:BQ116" si="338">(BP110*$E110*$F110*$G110*$I110*$BQ$10)</f>
        <v>0</v>
      </c>
      <c r="BR110" s="73"/>
      <c r="BS110" s="79">
        <f t="shared" ref="BS110:BS116" si="339">(BR110*$E110*$F110*$G110*$I110*$BS$10)</f>
        <v>0</v>
      </c>
      <c r="BT110" s="94">
        <v>0</v>
      </c>
      <c r="BU110" s="72">
        <f t="shared" ref="BU110:BU116" si="340">(BT110*$E110*$F110*$G110*$H110*$BU$10)</f>
        <v>0</v>
      </c>
      <c r="BV110" s="73">
        <v>0</v>
      </c>
      <c r="BW110" s="72">
        <f t="shared" ref="BW110:BW116" si="341">(BV110*$E110*$F110*$G110*$H110*$BW$10)</f>
        <v>0</v>
      </c>
      <c r="BX110" s="73">
        <v>0</v>
      </c>
      <c r="BY110" s="72">
        <f t="shared" ref="BY110:BY116" si="342">(BX110*$E110*$F110*$G110*$H110*$BY$10)</f>
        <v>0</v>
      </c>
      <c r="BZ110" s="73"/>
      <c r="CA110" s="72">
        <f t="shared" ref="CA110:CA116" si="343">(BZ110*$E110*$F110*$G110*$I110*$CA$10)</f>
        <v>0</v>
      </c>
      <c r="CB110" s="95"/>
      <c r="CC110" s="73">
        <f t="shared" ref="CC110:CC116" si="344">(CB110*$E110*$F110*$G110*$H110*$CC$10)</f>
        <v>0</v>
      </c>
      <c r="CD110" s="73">
        <v>4</v>
      </c>
      <c r="CE110" s="72">
        <f t="shared" ref="CE110:CE116" si="345">(CD110*$E110*$F110*$G110*$H110*$CE$10)</f>
        <v>88933.04</v>
      </c>
      <c r="CF110" s="73"/>
      <c r="CG110" s="72">
        <f>(CF110*$E110*$F110*$G110*$H110*$CG$10)</f>
        <v>0</v>
      </c>
      <c r="CH110" s="73"/>
      <c r="CI110" s="72">
        <f t="shared" ref="CI110:CI116" si="346">(CH110*$E110*$F110*$G110*$H110*$CI$10)</f>
        <v>0</v>
      </c>
      <c r="CJ110" s="73"/>
      <c r="CK110" s="72">
        <f t="shared" ref="CK110:CK116" si="347">(CJ110*$E110*$F110*$G110*$H110*$CK$10)</f>
        <v>0</v>
      </c>
      <c r="CL110" s="73"/>
      <c r="CM110" s="72">
        <f t="shared" ref="CM110:CM116" si="348">(CL110*$E110*$F110*$G110*$H110*$CM$10)</f>
        <v>0</v>
      </c>
      <c r="CN110" s="73"/>
      <c r="CO110" s="72">
        <f t="shared" ref="CO110:CO116" si="349">(CN110*$E110*$F110*$G110*$H110*$CO$10)</f>
        <v>0</v>
      </c>
      <c r="CP110" s="73">
        <v>0</v>
      </c>
      <c r="CQ110" s="72">
        <f t="shared" ref="CQ110:CQ116" si="350">(CP110*$E110*$F110*$G110*$I110*$CQ$10)</f>
        <v>0</v>
      </c>
      <c r="CR110" s="73"/>
      <c r="CS110" s="72">
        <f t="shared" ref="CS110:CS116" si="351">(CR110*$E110*$F110*$G110*$I110*$CS$10)</f>
        <v>0</v>
      </c>
      <c r="CT110" s="73"/>
      <c r="CU110" s="72">
        <f t="shared" ref="CU110:CU116" si="352">(CT110*$E110*$F110*$G110*$I110*$CU$10)</f>
        <v>0</v>
      </c>
      <c r="CV110" s="93"/>
      <c r="CW110" s="72">
        <f t="shared" ref="CW110:CW116" si="353">(CV110*$E110*$F110*$G110*$I110*$CW$10)</f>
        <v>0</v>
      </c>
      <c r="CX110" s="73">
        <v>0</v>
      </c>
      <c r="CY110" s="79">
        <f t="shared" ref="CY110:CY116" si="354">(CX110*$E110*$F110*$G110*$I110*$CY$10)</f>
        <v>0</v>
      </c>
      <c r="CZ110" s="73">
        <v>2</v>
      </c>
      <c r="DA110" s="72">
        <f t="shared" ref="DA110:DA116" si="355">(CZ110*$E110*$F110*$G110*$I110*$DA$10)</f>
        <v>76228.319999999992</v>
      </c>
      <c r="DB110" s="95"/>
      <c r="DC110" s="72">
        <f t="shared" ref="DC110:DC116" si="356">(DB110*$E110*$F110*$G110*$I110*$DC$10)</f>
        <v>0</v>
      </c>
      <c r="DD110" s="73"/>
      <c r="DE110" s="72">
        <f t="shared" ref="DE110:DE116" si="357">(DD110*$E110*$F110*$G110*$I110*$DE$10)</f>
        <v>0</v>
      </c>
      <c r="DF110" s="73"/>
      <c r="DG110" s="72">
        <f t="shared" ref="DG110:DG116" si="358">(DF110*$E110*$F110*$G110*$J110*$DG$10)</f>
        <v>0</v>
      </c>
      <c r="DH110" s="73"/>
      <c r="DI110" s="84">
        <f t="shared" ref="DI110:DI116" si="359">(DH110*$E110*$F110*$G110*$K110*$DI$10)</f>
        <v>0</v>
      </c>
      <c r="DJ110" s="85">
        <f t="shared" ref="DJ110:DK126" si="360">SUM(L110,N110,P110,R110,T110,V110,X110,Z110,AB110,AD110,AF110,AH110,AN110,AR110,AT110,BX110,AJ110,AX110,AZ110,BB110,CN110,BD110,BF110,AL110,BJ110,AP110,CP110,BL110,CR110,BN110,BP110,BR110,BZ110,BT110,BV110,CB110,CD110,CF110,CH110,CJ110,CL110,CT110,CV110,BH110,AV110,CX110,CZ110,DB110,DD110,DF110,DH110)</f>
        <v>62</v>
      </c>
      <c r="DK110" s="84">
        <f t="shared" si="360"/>
        <v>2361172.2119999998</v>
      </c>
    </row>
    <row r="111" spans="1:115" ht="15.75" customHeight="1" x14ac:dyDescent="0.25">
      <c r="A111" s="89"/>
      <c r="B111" s="90">
        <v>85</v>
      </c>
      <c r="C111" s="283" t="s">
        <v>623</v>
      </c>
      <c r="D111" s="65" t="s">
        <v>234</v>
      </c>
      <c r="E111" s="54">
        <v>23150</v>
      </c>
      <c r="F111" s="91">
        <v>1.55</v>
      </c>
      <c r="G111" s="67">
        <v>1</v>
      </c>
      <c r="H111" s="69">
        <v>1.4</v>
      </c>
      <c r="I111" s="69">
        <v>1.68</v>
      </c>
      <c r="J111" s="69">
        <v>2.23</v>
      </c>
      <c r="K111" s="70">
        <v>2.57</v>
      </c>
      <c r="L111" s="73">
        <v>1</v>
      </c>
      <c r="M111" s="72">
        <f t="shared" si="310"/>
        <v>55259.05</v>
      </c>
      <c r="N111" s="73"/>
      <c r="O111" s="73">
        <f t="shared" si="311"/>
        <v>0</v>
      </c>
      <c r="P111" s="73">
        <v>44</v>
      </c>
      <c r="Q111" s="72">
        <f t="shared" si="312"/>
        <v>2431398.2000000002</v>
      </c>
      <c r="R111" s="73"/>
      <c r="S111" s="72">
        <f t="shared" si="313"/>
        <v>0</v>
      </c>
      <c r="T111" s="73"/>
      <c r="U111" s="72">
        <f t="shared" si="314"/>
        <v>0</v>
      </c>
      <c r="V111" s="73"/>
      <c r="W111" s="72">
        <f t="shared" si="315"/>
        <v>0</v>
      </c>
      <c r="X111" s="73"/>
      <c r="Y111" s="72">
        <f t="shared" si="316"/>
        <v>0</v>
      </c>
      <c r="Z111" s="73"/>
      <c r="AA111" s="72">
        <f t="shared" si="317"/>
        <v>0</v>
      </c>
      <c r="AB111" s="73"/>
      <c r="AC111" s="72">
        <f t="shared" si="318"/>
        <v>0</v>
      </c>
      <c r="AD111" s="73"/>
      <c r="AE111" s="72">
        <f t="shared" si="319"/>
        <v>0</v>
      </c>
      <c r="AF111" s="75"/>
      <c r="AG111" s="72">
        <f t="shared" si="320"/>
        <v>0</v>
      </c>
      <c r="AH111" s="73"/>
      <c r="AI111" s="72">
        <f t="shared" si="321"/>
        <v>0</v>
      </c>
      <c r="AJ111" s="73"/>
      <c r="AK111" s="73">
        <f t="shared" si="322"/>
        <v>0</v>
      </c>
      <c r="AL111" s="73">
        <v>0</v>
      </c>
      <c r="AM111" s="72">
        <f t="shared" si="323"/>
        <v>0</v>
      </c>
      <c r="AN111" s="93"/>
      <c r="AO111" s="72">
        <f t="shared" si="324"/>
        <v>0</v>
      </c>
      <c r="AP111" s="73">
        <v>1</v>
      </c>
      <c r="AQ111" s="79">
        <f t="shared" si="325"/>
        <v>66310.86</v>
      </c>
      <c r="AR111" s="73"/>
      <c r="AS111" s="72">
        <f t="shared" si="326"/>
        <v>0</v>
      </c>
      <c r="AT111" s="73"/>
      <c r="AU111" s="73">
        <f t="shared" si="327"/>
        <v>0</v>
      </c>
      <c r="AV111" s="73"/>
      <c r="AW111" s="72">
        <f t="shared" si="328"/>
        <v>0</v>
      </c>
      <c r="AX111" s="73"/>
      <c r="AY111" s="72">
        <f t="shared" si="329"/>
        <v>0</v>
      </c>
      <c r="AZ111" s="73"/>
      <c r="BA111" s="72">
        <f t="shared" si="330"/>
        <v>0</v>
      </c>
      <c r="BB111" s="73"/>
      <c r="BC111" s="72">
        <f t="shared" si="331"/>
        <v>0</v>
      </c>
      <c r="BD111" s="73"/>
      <c r="BE111" s="72">
        <f t="shared" si="332"/>
        <v>0</v>
      </c>
      <c r="BF111" s="73">
        <v>5</v>
      </c>
      <c r="BG111" s="72">
        <f t="shared" si="333"/>
        <v>301413</v>
      </c>
      <c r="BH111" s="73"/>
      <c r="BI111" s="72">
        <f t="shared" si="334"/>
        <v>0</v>
      </c>
      <c r="BJ111" s="73"/>
      <c r="BK111" s="72">
        <f t="shared" si="335"/>
        <v>0</v>
      </c>
      <c r="BL111" s="73"/>
      <c r="BM111" s="72">
        <f t="shared" si="336"/>
        <v>0</v>
      </c>
      <c r="BN111" s="73"/>
      <c r="BO111" s="72">
        <f t="shared" si="337"/>
        <v>0</v>
      </c>
      <c r="BP111" s="73"/>
      <c r="BQ111" s="72">
        <f t="shared" si="338"/>
        <v>0</v>
      </c>
      <c r="BR111" s="73"/>
      <c r="BS111" s="79">
        <f t="shared" si="339"/>
        <v>0</v>
      </c>
      <c r="BT111" s="94"/>
      <c r="BU111" s="72">
        <f t="shared" si="340"/>
        <v>0</v>
      </c>
      <c r="BV111" s="73"/>
      <c r="BW111" s="72">
        <f t="shared" si="341"/>
        <v>0</v>
      </c>
      <c r="BX111" s="73"/>
      <c r="BY111" s="72">
        <f t="shared" si="342"/>
        <v>0</v>
      </c>
      <c r="BZ111" s="73"/>
      <c r="CA111" s="72">
        <f t="shared" si="343"/>
        <v>0</v>
      </c>
      <c r="CB111" s="95"/>
      <c r="CC111" s="73">
        <f t="shared" si="344"/>
        <v>0</v>
      </c>
      <c r="CD111" s="73"/>
      <c r="CE111" s="72">
        <f t="shared" si="345"/>
        <v>0</v>
      </c>
      <c r="CF111" s="73"/>
      <c r="CG111" s="72">
        <f>(CF111*$E111*$F111*$G111*$H111*$CG$10)</f>
        <v>0</v>
      </c>
      <c r="CH111" s="73"/>
      <c r="CI111" s="72">
        <f t="shared" si="346"/>
        <v>0</v>
      </c>
      <c r="CJ111" s="73"/>
      <c r="CK111" s="72">
        <f t="shared" si="347"/>
        <v>0</v>
      </c>
      <c r="CL111" s="73"/>
      <c r="CM111" s="72">
        <f t="shared" si="348"/>
        <v>0</v>
      </c>
      <c r="CN111" s="73"/>
      <c r="CO111" s="72">
        <f t="shared" si="349"/>
        <v>0</v>
      </c>
      <c r="CP111" s="73">
        <v>0</v>
      </c>
      <c r="CQ111" s="72">
        <f t="shared" si="350"/>
        <v>0</v>
      </c>
      <c r="CR111" s="73"/>
      <c r="CS111" s="72">
        <f t="shared" si="351"/>
        <v>0</v>
      </c>
      <c r="CT111" s="73"/>
      <c r="CU111" s="72">
        <f t="shared" si="352"/>
        <v>0</v>
      </c>
      <c r="CV111" s="93"/>
      <c r="CW111" s="72">
        <f t="shared" si="353"/>
        <v>0</v>
      </c>
      <c r="CX111" s="73"/>
      <c r="CY111" s="79">
        <f t="shared" si="354"/>
        <v>0</v>
      </c>
      <c r="CZ111" s="73"/>
      <c r="DA111" s="72">
        <f t="shared" si="355"/>
        <v>0</v>
      </c>
      <c r="DB111" s="95"/>
      <c r="DC111" s="72">
        <f t="shared" si="356"/>
        <v>0</v>
      </c>
      <c r="DD111" s="73"/>
      <c r="DE111" s="72">
        <f t="shared" si="357"/>
        <v>0</v>
      </c>
      <c r="DF111" s="73"/>
      <c r="DG111" s="72">
        <f t="shared" si="358"/>
        <v>0</v>
      </c>
      <c r="DH111" s="73">
        <v>0</v>
      </c>
      <c r="DI111" s="84">
        <f t="shared" si="359"/>
        <v>0</v>
      </c>
      <c r="DJ111" s="85">
        <f t="shared" si="360"/>
        <v>51</v>
      </c>
      <c r="DK111" s="84">
        <f t="shared" si="360"/>
        <v>2854381.11</v>
      </c>
    </row>
    <row r="112" spans="1:115" ht="15.75" customHeight="1" x14ac:dyDescent="0.25">
      <c r="A112" s="89"/>
      <c r="B112" s="90">
        <v>86</v>
      </c>
      <c r="C112" s="283" t="s">
        <v>624</v>
      </c>
      <c r="D112" s="65" t="s">
        <v>235</v>
      </c>
      <c r="E112" s="54">
        <v>23150</v>
      </c>
      <c r="F112" s="91">
        <v>0.84</v>
      </c>
      <c r="G112" s="67">
        <v>1</v>
      </c>
      <c r="H112" s="69">
        <v>1.4</v>
      </c>
      <c r="I112" s="69">
        <v>1.68</v>
      </c>
      <c r="J112" s="69">
        <v>2.23</v>
      </c>
      <c r="K112" s="70">
        <v>2.57</v>
      </c>
      <c r="L112" s="73">
        <v>35</v>
      </c>
      <c r="M112" s="72">
        <f t="shared" si="310"/>
        <v>1048139.3999999999</v>
      </c>
      <c r="N112" s="73">
        <v>10</v>
      </c>
      <c r="O112" s="73">
        <f t="shared" si="311"/>
        <v>299468.40000000002</v>
      </c>
      <c r="P112" s="73">
        <v>5</v>
      </c>
      <c r="Q112" s="72">
        <f t="shared" si="312"/>
        <v>149734.20000000001</v>
      </c>
      <c r="R112" s="73"/>
      <c r="S112" s="72">
        <f t="shared" si="313"/>
        <v>0</v>
      </c>
      <c r="T112" s="73">
        <v>0</v>
      </c>
      <c r="U112" s="72">
        <f t="shared" si="314"/>
        <v>0</v>
      </c>
      <c r="V112" s="73">
        <v>0</v>
      </c>
      <c r="W112" s="72">
        <f t="shared" si="315"/>
        <v>0</v>
      </c>
      <c r="X112" s="73"/>
      <c r="Y112" s="72">
        <f t="shared" si="316"/>
        <v>0</v>
      </c>
      <c r="Z112" s="73">
        <v>0</v>
      </c>
      <c r="AA112" s="72">
        <f t="shared" si="317"/>
        <v>0</v>
      </c>
      <c r="AB112" s="73">
        <v>35</v>
      </c>
      <c r="AC112" s="72">
        <f t="shared" si="318"/>
        <v>1048139.3999999999</v>
      </c>
      <c r="AD112" s="73">
        <v>0</v>
      </c>
      <c r="AE112" s="72">
        <f t="shared" si="319"/>
        <v>0</v>
      </c>
      <c r="AF112" s="75"/>
      <c r="AG112" s="72">
        <f t="shared" si="320"/>
        <v>0</v>
      </c>
      <c r="AH112" s="73">
        <v>3</v>
      </c>
      <c r="AI112" s="72">
        <f t="shared" si="321"/>
        <v>89840.52</v>
      </c>
      <c r="AJ112" s="73"/>
      <c r="AK112" s="73">
        <f t="shared" si="322"/>
        <v>0</v>
      </c>
      <c r="AL112" s="73">
        <v>0</v>
      </c>
      <c r="AM112" s="72">
        <f t="shared" si="323"/>
        <v>0</v>
      </c>
      <c r="AN112" s="93"/>
      <c r="AO112" s="72">
        <f t="shared" si="324"/>
        <v>0</v>
      </c>
      <c r="AP112" s="73">
        <v>4</v>
      </c>
      <c r="AQ112" s="79">
        <f t="shared" si="325"/>
        <v>143744.83199999999</v>
      </c>
      <c r="AR112" s="73"/>
      <c r="AS112" s="72">
        <f t="shared" si="326"/>
        <v>0</v>
      </c>
      <c r="AT112" s="73"/>
      <c r="AU112" s="73">
        <f t="shared" si="327"/>
        <v>0</v>
      </c>
      <c r="AV112" s="73"/>
      <c r="AW112" s="72">
        <f t="shared" si="328"/>
        <v>0</v>
      </c>
      <c r="AX112" s="73">
        <v>0</v>
      </c>
      <c r="AY112" s="72">
        <f t="shared" si="329"/>
        <v>0</v>
      </c>
      <c r="AZ112" s="73">
        <v>0</v>
      </c>
      <c r="BA112" s="72">
        <f t="shared" si="330"/>
        <v>0</v>
      </c>
      <c r="BB112" s="73">
        <v>0</v>
      </c>
      <c r="BC112" s="72">
        <f t="shared" si="331"/>
        <v>0</v>
      </c>
      <c r="BD112" s="73"/>
      <c r="BE112" s="72">
        <f t="shared" si="332"/>
        <v>0</v>
      </c>
      <c r="BF112" s="73">
        <v>14</v>
      </c>
      <c r="BG112" s="72">
        <f t="shared" si="333"/>
        <v>457369.92</v>
      </c>
      <c r="BH112" s="73"/>
      <c r="BI112" s="72">
        <f t="shared" si="334"/>
        <v>0</v>
      </c>
      <c r="BJ112" s="73">
        <v>0</v>
      </c>
      <c r="BK112" s="72">
        <f t="shared" si="335"/>
        <v>0</v>
      </c>
      <c r="BL112" s="73">
        <v>4</v>
      </c>
      <c r="BM112" s="72">
        <f t="shared" si="336"/>
        <v>130677.12</v>
      </c>
      <c r="BN112" s="73"/>
      <c r="BO112" s="72">
        <f t="shared" si="337"/>
        <v>0</v>
      </c>
      <c r="BP112" s="73">
        <v>15</v>
      </c>
      <c r="BQ112" s="72">
        <f t="shared" si="338"/>
        <v>627250.17599999998</v>
      </c>
      <c r="BR112" s="73">
        <v>11</v>
      </c>
      <c r="BS112" s="79">
        <f t="shared" si="339"/>
        <v>395298.288</v>
      </c>
      <c r="BT112" s="94">
        <v>0</v>
      </c>
      <c r="BU112" s="72">
        <f t="shared" si="340"/>
        <v>0</v>
      </c>
      <c r="BV112" s="73"/>
      <c r="BW112" s="72">
        <f t="shared" si="341"/>
        <v>0</v>
      </c>
      <c r="BX112" s="73">
        <v>0</v>
      </c>
      <c r="BY112" s="72">
        <f t="shared" si="342"/>
        <v>0</v>
      </c>
      <c r="BZ112" s="73">
        <v>12</v>
      </c>
      <c r="CA112" s="72">
        <f t="shared" si="343"/>
        <v>392031.36</v>
      </c>
      <c r="CB112" s="95"/>
      <c r="CC112" s="73">
        <f t="shared" si="344"/>
        <v>0</v>
      </c>
      <c r="CD112" s="73">
        <v>3</v>
      </c>
      <c r="CE112" s="72">
        <f t="shared" si="345"/>
        <v>57171.24</v>
      </c>
      <c r="CF112" s="73"/>
      <c r="CG112" s="72">
        <f>(CF112*$E112*$F112*$G112*$H112*$CG$10)</f>
        <v>0</v>
      </c>
      <c r="CH112" s="73"/>
      <c r="CI112" s="72">
        <f t="shared" si="346"/>
        <v>0</v>
      </c>
      <c r="CJ112" s="73">
        <v>10</v>
      </c>
      <c r="CK112" s="72">
        <f t="shared" si="347"/>
        <v>326692.8</v>
      </c>
      <c r="CL112" s="73">
        <v>3</v>
      </c>
      <c r="CM112" s="72">
        <f t="shared" si="348"/>
        <v>81673.2</v>
      </c>
      <c r="CN112" s="73">
        <v>4</v>
      </c>
      <c r="CO112" s="72">
        <f t="shared" si="349"/>
        <v>120876.336</v>
      </c>
      <c r="CP112" s="73">
        <v>8</v>
      </c>
      <c r="CQ112" s="72">
        <f t="shared" si="350"/>
        <v>290103.20640000002</v>
      </c>
      <c r="CR112" s="73">
        <v>22</v>
      </c>
      <c r="CS112" s="72">
        <f t="shared" si="351"/>
        <v>862468.99199999985</v>
      </c>
      <c r="CT112" s="73">
        <v>30</v>
      </c>
      <c r="CU112" s="72">
        <f t="shared" si="352"/>
        <v>980078.39999999991</v>
      </c>
      <c r="CV112" s="93"/>
      <c r="CW112" s="72">
        <f t="shared" si="353"/>
        <v>0</v>
      </c>
      <c r="CX112" s="73">
        <v>0</v>
      </c>
      <c r="CY112" s="79">
        <f t="shared" si="354"/>
        <v>0</v>
      </c>
      <c r="CZ112" s="73">
        <v>2</v>
      </c>
      <c r="DA112" s="72">
        <f t="shared" si="355"/>
        <v>65338.559999999998</v>
      </c>
      <c r="DB112" s="95"/>
      <c r="DC112" s="72">
        <f t="shared" si="356"/>
        <v>0</v>
      </c>
      <c r="DD112" s="73"/>
      <c r="DE112" s="72">
        <f t="shared" si="357"/>
        <v>0</v>
      </c>
      <c r="DF112" s="73"/>
      <c r="DG112" s="72">
        <f t="shared" si="358"/>
        <v>0</v>
      </c>
      <c r="DH112" s="73">
        <v>0</v>
      </c>
      <c r="DI112" s="84">
        <f t="shared" si="359"/>
        <v>0</v>
      </c>
      <c r="DJ112" s="85">
        <f t="shared" si="360"/>
        <v>230</v>
      </c>
      <c r="DK112" s="84">
        <f t="shared" si="360"/>
        <v>7566096.3503999999</v>
      </c>
    </row>
    <row r="113" spans="1:115" ht="30" customHeight="1" x14ac:dyDescent="0.25">
      <c r="A113" s="89"/>
      <c r="B113" s="90">
        <v>87</v>
      </c>
      <c r="C113" s="283" t="s">
        <v>625</v>
      </c>
      <c r="D113" s="65" t="s">
        <v>236</v>
      </c>
      <c r="E113" s="54">
        <v>23150</v>
      </c>
      <c r="F113" s="91">
        <v>1.33</v>
      </c>
      <c r="G113" s="67">
        <v>1</v>
      </c>
      <c r="H113" s="69">
        <v>1.4</v>
      </c>
      <c r="I113" s="69">
        <v>1.68</v>
      </c>
      <c r="J113" s="69">
        <v>2.23</v>
      </c>
      <c r="K113" s="70">
        <v>2.57</v>
      </c>
      <c r="L113" s="73">
        <v>221</v>
      </c>
      <c r="M113" s="72">
        <f t="shared" si="310"/>
        <v>10478898.43</v>
      </c>
      <c r="N113" s="73">
        <v>15</v>
      </c>
      <c r="O113" s="73">
        <f t="shared" si="311"/>
        <v>711237.45000000007</v>
      </c>
      <c r="P113" s="73">
        <v>5</v>
      </c>
      <c r="Q113" s="72">
        <f t="shared" si="312"/>
        <v>237079.15000000002</v>
      </c>
      <c r="R113" s="73"/>
      <c r="S113" s="72">
        <f t="shared" si="313"/>
        <v>0</v>
      </c>
      <c r="T113" s="73"/>
      <c r="U113" s="72">
        <f t="shared" si="314"/>
        <v>0</v>
      </c>
      <c r="V113" s="73"/>
      <c r="W113" s="72">
        <f t="shared" si="315"/>
        <v>0</v>
      </c>
      <c r="X113" s="73"/>
      <c r="Y113" s="72">
        <f t="shared" si="316"/>
        <v>0</v>
      </c>
      <c r="Z113" s="73"/>
      <c r="AA113" s="72">
        <f t="shared" si="317"/>
        <v>0</v>
      </c>
      <c r="AB113" s="73">
        <v>5</v>
      </c>
      <c r="AC113" s="72">
        <f t="shared" si="318"/>
        <v>237079.15000000002</v>
      </c>
      <c r="AD113" s="73"/>
      <c r="AE113" s="72">
        <f t="shared" si="319"/>
        <v>0</v>
      </c>
      <c r="AF113" s="75"/>
      <c r="AG113" s="72">
        <f t="shared" si="320"/>
        <v>0</v>
      </c>
      <c r="AH113" s="73"/>
      <c r="AI113" s="72">
        <f t="shared" si="321"/>
        <v>0</v>
      </c>
      <c r="AJ113" s="73"/>
      <c r="AK113" s="73">
        <f t="shared" si="322"/>
        <v>0</v>
      </c>
      <c r="AL113" s="73">
        <v>7</v>
      </c>
      <c r="AM113" s="72">
        <f t="shared" si="323"/>
        <v>398292.97200000001</v>
      </c>
      <c r="AN113" s="93"/>
      <c r="AO113" s="72">
        <f t="shared" si="324"/>
        <v>0</v>
      </c>
      <c r="AP113" s="73">
        <v>1</v>
      </c>
      <c r="AQ113" s="79">
        <f t="shared" si="325"/>
        <v>56898.996000000006</v>
      </c>
      <c r="AR113" s="73"/>
      <c r="AS113" s="72">
        <f t="shared" si="326"/>
        <v>0</v>
      </c>
      <c r="AT113" s="73"/>
      <c r="AU113" s="73">
        <f t="shared" si="327"/>
        <v>0</v>
      </c>
      <c r="AV113" s="73"/>
      <c r="AW113" s="72">
        <f t="shared" si="328"/>
        <v>0</v>
      </c>
      <c r="AX113" s="73"/>
      <c r="AY113" s="72">
        <f t="shared" si="329"/>
        <v>0</v>
      </c>
      <c r="AZ113" s="73"/>
      <c r="BA113" s="72">
        <f t="shared" si="330"/>
        <v>0</v>
      </c>
      <c r="BB113" s="73"/>
      <c r="BC113" s="72">
        <f t="shared" si="331"/>
        <v>0</v>
      </c>
      <c r="BD113" s="73"/>
      <c r="BE113" s="72">
        <f t="shared" si="332"/>
        <v>0</v>
      </c>
      <c r="BF113" s="73">
        <v>10</v>
      </c>
      <c r="BG113" s="72">
        <f t="shared" si="333"/>
        <v>517263.6</v>
      </c>
      <c r="BH113" s="73"/>
      <c r="BI113" s="72">
        <f t="shared" si="334"/>
        <v>0</v>
      </c>
      <c r="BJ113" s="73"/>
      <c r="BK113" s="72">
        <f t="shared" si="335"/>
        <v>0</v>
      </c>
      <c r="BL113" s="73"/>
      <c r="BM113" s="72">
        <f t="shared" si="336"/>
        <v>0</v>
      </c>
      <c r="BN113" s="73"/>
      <c r="BO113" s="72">
        <f t="shared" si="337"/>
        <v>0</v>
      </c>
      <c r="BP113" s="73"/>
      <c r="BQ113" s="72">
        <f t="shared" si="338"/>
        <v>0</v>
      </c>
      <c r="BR113" s="73">
        <v>4</v>
      </c>
      <c r="BS113" s="79">
        <f t="shared" si="339"/>
        <v>227595.98400000003</v>
      </c>
      <c r="BT113" s="94"/>
      <c r="BU113" s="72">
        <f t="shared" si="340"/>
        <v>0</v>
      </c>
      <c r="BV113" s="73"/>
      <c r="BW113" s="72">
        <f t="shared" si="341"/>
        <v>0</v>
      </c>
      <c r="BX113" s="73"/>
      <c r="BY113" s="72">
        <f t="shared" si="342"/>
        <v>0</v>
      </c>
      <c r="BZ113" s="73">
        <v>3</v>
      </c>
      <c r="CA113" s="72">
        <f t="shared" si="343"/>
        <v>155179.07999999999</v>
      </c>
      <c r="CB113" s="95"/>
      <c r="CC113" s="73">
        <f t="shared" si="344"/>
        <v>0</v>
      </c>
      <c r="CD113" s="73"/>
      <c r="CE113" s="72">
        <f t="shared" si="345"/>
        <v>0</v>
      </c>
      <c r="CF113" s="73"/>
      <c r="CG113" s="72"/>
      <c r="CH113" s="73"/>
      <c r="CI113" s="72">
        <f t="shared" si="346"/>
        <v>0</v>
      </c>
      <c r="CJ113" s="73">
        <v>1</v>
      </c>
      <c r="CK113" s="72">
        <f t="shared" si="347"/>
        <v>51726.359999999993</v>
      </c>
      <c r="CL113" s="73"/>
      <c r="CM113" s="72">
        <f t="shared" si="348"/>
        <v>0</v>
      </c>
      <c r="CN113" s="73">
        <v>6</v>
      </c>
      <c r="CO113" s="72">
        <f t="shared" si="349"/>
        <v>287081.29800000001</v>
      </c>
      <c r="CP113" s="73">
        <v>3</v>
      </c>
      <c r="CQ113" s="72">
        <f t="shared" si="350"/>
        <v>172248.7788</v>
      </c>
      <c r="CR113" s="73"/>
      <c r="CS113" s="72">
        <f t="shared" si="351"/>
        <v>0</v>
      </c>
      <c r="CT113" s="73">
        <v>2</v>
      </c>
      <c r="CU113" s="72">
        <f t="shared" si="352"/>
        <v>103452.72</v>
      </c>
      <c r="CV113" s="93"/>
      <c r="CW113" s="72">
        <f t="shared" si="353"/>
        <v>0</v>
      </c>
      <c r="CX113" s="73"/>
      <c r="CY113" s="79">
        <f t="shared" si="354"/>
        <v>0</v>
      </c>
      <c r="CZ113" s="73"/>
      <c r="DA113" s="72">
        <f t="shared" si="355"/>
        <v>0</v>
      </c>
      <c r="DB113" s="95"/>
      <c r="DC113" s="72">
        <f t="shared" si="356"/>
        <v>0</v>
      </c>
      <c r="DD113" s="73">
        <v>4</v>
      </c>
      <c r="DE113" s="72">
        <f t="shared" si="357"/>
        <v>248286.52799999999</v>
      </c>
      <c r="DF113" s="73"/>
      <c r="DG113" s="72">
        <f t="shared" si="358"/>
        <v>0</v>
      </c>
      <c r="DH113" s="73"/>
      <c r="DI113" s="84">
        <f t="shared" si="359"/>
        <v>0</v>
      </c>
      <c r="DJ113" s="85">
        <f t="shared" si="360"/>
        <v>287</v>
      </c>
      <c r="DK113" s="84">
        <f t="shared" si="360"/>
        <v>13882320.496799998</v>
      </c>
    </row>
    <row r="114" spans="1:115" ht="18.75" x14ac:dyDescent="0.25">
      <c r="A114" s="89"/>
      <c r="B114" s="90">
        <v>88</v>
      </c>
      <c r="C114" s="283" t="s">
        <v>626</v>
      </c>
      <c r="D114" s="65" t="s">
        <v>237</v>
      </c>
      <c r="E114" s="54">
        <v>23150</v>
      </c>
      <c r="F114" s="91">
        <v>0.96</v>
      </c>
      <c r="G114" s="137">
        <v>0.95</v>
      </c>
      <c r="H114" s="69">
        <v>1.4</v>
      </c>
      <c r="I114" s="69">
        <v>1.68</v>
      </c>
      <c r="J114" s="69">
        <v>2.23</v>
      </c>
      <c r="K114" s="70">
        <v>2.57</v>
      </c>
      <c r="L114" s="73">
        <v>31</v>
      </c>
      <c r="M114" s="72">
        <f t="shared" si="310"/>
        <v>1007925.0719999999</v>
      </c>
      <c r="N114" s="73">
        <f>30+9+200-18-12</f>
        <v>209</v>
      </c>
      <c r="O114" s="73">
        <f t="shared" si="311"/>
        <v>6795365.8080000011</v>
      </c>
      <c r="P114" s="73">
        <v>18</v>
      </c>
      <c r="Q114" s="72">
        <f t="shared" si="312"/>
        <v>585246.81599999999</v>
      </c>
      <c r="R114" s="73"/>
      <c r="S114" s="72">
        <f t="shared" si="313"/>
        <v>0</v>
      </c>
      <c r="T114" s="73">
        <v>0</v>
      </c>
      <c r="U114" s="72">
        <f t="shared" si="314"/>
        <v>0</v>
      </c>
      <c r="V114" s="73">
        <v>0</v>
      </c>
      <c r="W114" s="72">
        <f t="shared" si="315"/>
        <v>0</v>
      </c>
      <c r="X114" s="73"/>
      <c r="Y114" s="72">
        <f t="shared" si="316"/>
        <v>0</v>
      </c>
      <c r="Z114" s="73">
        <v>0</v>
      </c>
      <c r="AA114" s="72">
        <f t="shared" si="317"/>
        <v>0</v>
      </c>
      <c r="AB114" s="73">
        <v>40</v>
      </c>
      <c r="AC114" s="72">
        <f t="shared" si="318"/>
        <v>1300548.48</v>
      </c>
      <c r="AD114" s="73">
        <v>0</v>
      </c>
      <c r="AE114" s="72">
        <f t="shared" si="319"/>
        <v>0</v>
      </c>
      <c r="AF114" s="75"/>
      <c r="AG114" s="72">
        <f t="shared" si="320"/>
        <v>0</v>
      </c>
      <c r="AH114" s="73">
        <v>2</v>
      </c>
      <c r="AI114" s="72">
        <f t="shared" si="321"/>
        <v>65027.423999999999</v>
      </c>
      <c r="AJ114" s="73"/>
      <c r="AK114" s="73">
        <f t="shared" si="322"/>
        <v>0</v>
      </c>
      <c r="AL114" s="73">
        <v>10</v>
      </c>
      <c r="AM114" s="72">
        <f t="shared" si="323"/>
        <v>390164.54399999999</v>
      </c>
      <c r="AN114" s="93"/>
      <c r="AO114" s="72">
        <f t="shared" si="324"/>
        <v>0</v>
      </c>
      <c r="AP114" s="73">
        <v>5</v>
      </c>
      <c r="AQ114" s="79">
        <f t="shared" si="325"/>
        <v>195082.272</v>
      </c>
      <c r="AR114" s="73"/>
      <c r="AS114" s="72">
        <f t="shared" si="326"/>
        <v>0</v>
      </c>
      <c r="AT114" s="73"/>
      <c r="AU114" s="73">
        <f t="shared" si="327"/>
        <v>0</v>
      </c>
      <c r="AV114" s="73"/>
      <c r="AW114" s="72">
        <f t="shared" si="328"/>
        <v>0</v>
      </c>
      <c r="AX114" s="73">
        <v>0</v>
      </c>
      <c r="AY114" s="72">
        <f t="shared" si="329"/>
        <v>0</v>
      </c>
      <c r="AZ114" s="73">
        <v>0</v>
      </c>
      <c r="BA114" s="72">
        <f t="shared" si="330"/>
        <v>0</v>
      </c>
      <c r="BB114" s="73">
        <v>0</v>
      </c>
      <c r="BC114" s="72">
        <f t="shared" si="331"/>
        <v>0</v>
      </c>
      <c r="BD114" s="73">
        <v>3</v>
      </c>
      <c r="BE114" s="72">
        <f t="shared" si="332"/>
        <v>113502.41279999998</v>
      </c>
      <c r="BF114" s="73">
        <v>75</v>
      </c>
      <c r="BG114" s="72">
        <f t="shared" si="333"/>
        <v>2660212.7999999998</v>
      </c>
      <c r="BH114" s="73">
        <v>8</v>
      </c>
      <c r="BI114" s="72">
        <f t="shared" si="334"/>
        <v>326319.43679999997</v>
      </c>
      <c r="BJ114" s="73">
        <v>0</v>
      </c>
      <c r="BK114" s="72">
        <f t="shared" si="335"/>
        <v>0</v>
      </c>
      <c r="BL114" s="73">
        <v>2</v>
      </c>
      <c r="BM114" s="72">
        <f t="shared" si="336"/>
        <v>70939.008000000002</v>
      </c>
      <c r="BN114" s="73"/>
      <c r="BO114" s="72">
        <f t="shared" si="337"/>
        <v>0</v>
      </c>
      <c r="BP114" s="73">
        <v>3</v>
      </c>
      <c r="BQ114" s="72">
        <f t="shared" si="338"/>
        <v>136202.89535999999</v>
      </c>
      <c r="BR114" s="73">
        <v>47</v>
      </c>
      <c r="BS114" s="79">
        <f t="shared" si="339"/>
        <v>1833773.3568</v>
      </c>
      <c r="BT114" s="94">
        <v>0</v>
      </c>
      <c r="BU114" s="72">
        <f t="shared" si="340"/>
        <v>0</v>
      </c>
      <c r="BV114" s="73">
        <v>0</v>
      </c>
      <c r="BW114" s="72">
        <f t="shared" si="341"/>
        <v>0</v>
      </c>
      <c r="BX114" s="73">
        <v>0</v>
      </c>
      <c r="BY114" s="72">
        <f t="shared" si="342"/>
        <v>0</v>
      </c>
      <c r="BZ114" s="73">
        <v>8</v>
      </c>
      <c r="CA114" s="72">
        <f t="shared" si="343"/>
        <v>283756.03200000001</v>
      </c>
      <c r="CB114" s="95"/>
      <c r="CC114" s="73">
        <f t="shared" si="344"/>
        <v>0</v>
      </c>
      <c r="CD114" s="73">
        <v>2</v>
      </c>
      <c r="CE114" s="72">
        <f t="shared" si="345"/>
        <v>41381.087999999996</v>
      </c>
      <c r="CF114" s="73"/>
      <c r="CG114" s="72">
        <f>(CF114*$E114*$F114*$G114*$H114*$CG$10)</f>
        <v>0</v>
      </c>
      <c r="CH114" s="73"/>
      <c r="CI114" s="72">
        <f t="shared" si="346"/>
        <v>0</v>
      </c>
      <c r="CJ114" s="73">
        <v>7</v>
      </c>
      <c r="CK114" s="72">
        <f t="shared" si="347"/>
        <v>248286.52799999999</v>
      </c>
      <c r="CL114" s="73"/>
      <c r="CM114" s="72">
        <f t="shared" si="348"/>
        <v>0</v>
      </c>
      <c r="CN114" s="73">
        <v>24</v>
      </c>
      <c r="CO114" s="72">
        <f t="shared" si="349"/>
        <v>787422.98879999993</v>
      </c>
      <c r="CP114" s="73">
        <v>20</v>
      </c>
      <c r="CQ114" s="72">
        <f t="shared" si="350"/>
        <v>787422.98880000005</v>
      </c>
      <c r="CR114" s="73"/>
      <c r="CS114" s="72">
        <f t="shared" si="351"/>
        <v>0</v>
      </c>
      <c r="CT114" s="73">
        <v>19</v>
      </c>
      <c r="CU114" s="72">
        <f t="shared" si="352"/>
        <v>673920.57599999988</v>
      </c>
      <c r="CV114" s="93"/>
      <c r="CW114" s="72">
        <f t="shared" si="353"/>
        <v>0</v>
      </c>
      <c r="CX114" s="73">
        <v>0</v>
      </c>
      <c r="CY114" s="79">
        <f t="shared" si="354"/>
        <v>0</v>
      </c>
      <c r="CZ114" s="73">
        <v>10</v>
      </c>
      <c r="DA114" s="72">
        <f t="shared" si="355"/>
        <v>354695.04</v>
      </c>
      <c r="DB114" s="95"/>
      <c r="DC114" s="72">
        <f t="shared" si="356"/>
        <v>0</v>
      </c>
      <c r="DD114" s="73">
        <v>5</v>
      </c>
      <c r="DE114" s="72">
        <f t="shared" si="357"/>
        <v>212817.02399999998</v>
      </c>
      <c r="DF114" s="73"/>
      <c r="DG114" s="72">
        <f t="shared" si="358"/>
        <v>0</v>
      </c>
      <c r="DH114" s="73">
        <v>1</v>
      </c>
      <c r="DI114" s="84">
        <f t="shared" si="359"/>
        <v>60228.484559999997</v>
      </c>
      <c r="DJ114" s="85">
        <f t="shared" si="360"/>
        <v>549</v>
      </c>
      <c r="DK114" s="84">
        <f t="shared" si="360"/>
        <v>18930241.075920004</v>
      </c>
    </row>
    <row r="115" spans="1:115" ht="30.75" customHeight="1" x14ac:dyDescent="0.25">
      <c r="A115" s="89"/>
      <c r="B115" s="90">
        <v>89</v>
      </c>
      <c r="C115" s="283" t="s">
        <v>627</v>
      </c>
      <c r="D115" s="65" t="s">
        <v>238</v>
      </c>
      <c r="E115" s="54">
        <v>23150</v>
      </c>
      <c r="F115" s="96">
        <v>2.0099999999999998</v>
      </c>
      <c r="G115" s="67">
        <v>1</v>
      </c>
      <c r="H115" s="69">
        <v>1.4</v>
      </c>
      <c r="I115" s="69">
        <v>1.68</v>
      </c>
      <c r="J115" s="69">
        <v>2.23</v>
      </c>
      <c r="K115" s="70">
        <v>2.57</v>
      </c>
      <c r="L115" s="73">
        <v>0</v>
      </c>
      <c r="M115" s="72">
        <f t="shared" si="310"/>
        <v>0</v>
      </c>
      <c r="N115" s="73">
        <f>70+12</f>
        <v>82</v>
      </c>
      <c r="O115" s="73">
        <f t="shared" si="311"/>
        <v>5875997.8199999994</v>
      </c>
      <c r="P115" s="73">
        <v>254</v>
      </c>
      <c r="Q115" s="72">
        <f t="shared" si="312"/>
        <v>18201261.539999999</v>
      </c>
      <c r="R115" s="73"/>
      <c r="S115" s="72">
        <f t="shared" si="313"/>
        <v>0</v>
      </c>
      <c r="T115" s="73"/>
      <c r="U115" s="72">
        <f t="shared" si="314"/>
        <v>0</v>
      </c>
      <c r="V115" s="73"/>
      <c r="W115" s="72">
        <f t="shared" si="315"/>
        <v>0</v>
      </c>
      <c r="X115" s="73"/>
      <c r="Y115" s="72">
        <f t="shared" si="316"/>
        <v>0</v>
      </c>
      <c r="Z115" s="73"/>
      <c r="AA115" s="72">
        <f t="shared" si="317"/>
        <v>0</v>
      </c>
      <c r="AB115" s="73">
        <v>17</v>
      </c>
      <c r="AC115" s="72">
        <f t="shared" si="318"/>
        <v>1218194.6699999997</v>
      </c>
      <c r="AD115" s="73"/>
      <c r="AE115" s="72">
        <f t="shared" si="319"/>
        <v>0</v>
      </c>
      <c r="AF115" s="75"/>
      <c r="AG115" s="72">
        <f t="shared" si="320"/>
        <v>0</v>
      </c>
      <c r="AH115" s="73"/>
      <c r="AI115" s="72">
        <f t="shared" si="321"/>
        <v>0</v>
      </c>
      <c r="AJ115" s="73"/>
      <c r="AK115" s="73">
        <f t="shared" si="322"/>
        <v>0</v>
      </c>
      <c r="AL115" s="73">
        <v>0</v>
      </c>
      <c r="AM115" s="72">
        <f t="shared" si="323"/>
        <v>0</v>
      </c>
      <c r="AN115" s="93"/>
      <c r="AO115" s="72">
        <f t="shared" si="324"/>
        <v>0</v>
      </c>
      <c r="AP115" s="73"/>
      <c r="AQ115" s="79">
        <f t="shared" si="325"/>
        <v>0</v>
      </c>
      <c r="AR115" s="73"/>
      <c r="AS115" s="72">
        <f t="shared" si="326"/>
        <v>0</v>
      </c>
      <c r="AT115" s="73"/>
      <c r="AU115" s="73">
        <f t="shared" si="327"/>
        <v>0</v>
      </c>
      <c r="AV115" s="73"/>
      <c r="AW115" s="72">
        <f t="shared" si="328"/>
        <v>0</v>
      </c>
      <c r="AX115" s="73"/>
      <c r="AY115" s="72">
        <f t="shared" si="329"/>
        <v>0</v>
      </c>
      <c r="AZ115" s="73"/>
      <c r="BA115" s="72">
        <f t="shared" si="330"/>
        <v>0</v>
      </c>
      <c r="BB115" s="73"/>
      <c r="BC115" s="72">
        <f t="shared" si="331"/>
        <v>0</v>
      </c>
      <c r="BD115" s="73"/>
      <c r="BE115" s="72">
        <f t="shared" si="332"/>
        <v>0</v>
      </c>
      <c r="BF115" s="73">
        <v>19</v>
      </c>
      <c r="BG115" s="72">
        <f t="shared" si="333"/>
        <v>1485285.4799999997</v>
      </c>
      <c r="BH115" s="73"/>
      <c r="BI115" s="72">
        <f t="shared" si="334"/>
        <v>0</v>
      </c>
      <c r="BJ115" s="73"/>
      <c r="BK115" s="72">
        <f t="shared" si="335"/>
        <v>0</v>
      </c>
      <c r="BL115" s="73"/>
      <c r="BM115" s="72">
        <f t="shared" si="336"/>
        <v>0</v>
      </c>
      <c r="BN115" s="73"/>
      <c r="BO115" s="72">
        <f t="shared" si="337"/>
        <v>0</v>
      </c>
      <c r="BP115" s="73"/>
      <c r="BQ115" s="72">
        <f t="shared" si="338"/>
        <v>0</v>
      </c>
      <c r="BR115" s="73"/>
      <c r="BS115" s="79">
        <f t="shared" si="339"/>
        <v>0</v>
      </c>
      <c r="BT115" s="94"/>
      <c r="BU115" s="72">
        <f t="shared" si="340"/>
        <v>0</v>
      </c>
      <c r="BV115" s="73"/>
      <c r="BW115" s="72">
        <f t="shared" si="341"/>
        <v>0</v>
      </c>
      <c r="BX115" s="73"/>
      <c r="BY115" s="72">
        <f t="shared" si="342"/>
        <v>0</v>
      </c>
      <c r="BZ115" s="73"/>
      <c r="CA115" s="72">
        <f t="shared" si="343"/>
        <v>0</v>
      </c>
      <c r="CB115" s="95"/>
      <c r="CC115" s="73">
        <f t="shared" si="344"/>
        <v>0</v>
      </c>
      <c r="CD115" s="73"/>
      <c r="CE115" s="72">
        <f t="shared" si="345"/>
        <v>0</v>
      </c>
      <c r="CF115" s="73"/>
      <c r="CG115" s="72">
        <f>(CF115*$E115*$F115*$G115*$H115*$CG$10)</f>
        <v>0</v>
      </c>
      <c r="CH115" s="73"/>
      <c r="CI115" s="72">
        <f t="shared" si="346"/>
        <v>0</v>
      </c>
      <c r="CJ115" s="73"/>
      <c r="CK115" s="72">
        <f t="shared" si="347"/>
        <v>0</v>
      </c>
      <c r="CL115" s="73"/>
      <c r="CM115" s="72">
        <f t="shared" si="348"/>
        <v>0</v>
      </c>
      <c r="CN115" s="73">
        <v>4</v>
      </c>
      <c r="CO115" s="72">
        <f t="shared" si="349"/>
        <v>289239.80399999995</v>
      </c>
      <c r="CP115" s="73">
        <v>0</v>
      </c>
      <c r="CQ115" s="72">
        <f t="shared" si="350"/>
        <v>0</v>
      </c>
      <c r="CR115" s="73"/>
      <c r="CS115" s="72">
        <f t="shared" si="351"/>
        <v>0</v>
      </c>
      <c r="CT115" s="73"/>
      <c r="CU115" s="72">
        <f t="shared" si="352"/>
        <v>0</v>
      </c>
      <c r="CV115" s="93"/>
      <c r="CW115" s="72">
        <f t="shared" si="353"/>
        <v>0</v>
      </c>
      <c r="CX115" s="73"/>
      <c r="CY115" s="79">
        <f t="shared" si="354"/>
        <v>0</v>
      </c>
      <c r="CZ115" s="73"/>
      <c r="DA115" s="72">
        <f t="shared" si="355"/>
        <v>0</v>
      </c>
      <c r="DB115" s="95"/>
      <c r="DC115" s="72">
        <f t="shared" si="356"/>
        <v>0</v>
      </c>
      <c r="DD115" s="73"/>
      <c r="DE115" s="72">
        <f t="shared" si="357"/>
        <v>0</v>
      </c>
      <c r="DF115" s="73"/>
      <c r="DG115" s="72">
        <f t="shared" si="358"/>
        <v>0</v>
      </c>
      <c r="DH115" s="73">
        <v>1</v>
      </c>
      <c r="DI115" s="84">
        <f t="shared" si="359"/>
        <v>132740.41004999998</v>
      </c>
      <c r="DJ115" s="85">
        <f t="shared" si="360"/>
        <v>377</v>
      </c>
      <c r="DK115" s="84">
        <f t="shared" si="360"/>
        <v>27202719.72405</v>
      </c>
    </row>
    <row r="116" spans="1:115" ht="30" customHeight="1" x14ac:dyDescent="0.25">
      <c r="A116" s="89"/>
      <c r="B116" s="90">
        <v>90</v>
      </c>
      <c r="C116" s="283" t="s">
        <v>628</v>
      </c>
      <c r="D116" s="65" t="s">
        <v>239</v>
      </c>
      <c r="E116" s="54">
        <v>23150</v>
      </c>
      <c r="F116" s="91">
        <v>1.02</v>
      </c>
      <c r="G116" s="67">
        <v>1</v>
      </c>
      <c r="H116" s="69">
        <v>1.4</v>
      </c>
      <c r="I116" s="69">
        <v>1.68</v>
      </c>
      <c r="J116" s="69">
        <v>2.23</v>
      </c>
      <c r="K116" s="70">
        <v>2.57</v>
      </c>
      <c r="L116" s="73">
        <v>28</v>
      </c>
      <c r="M116" s="72">
        <f t="shared" si="310"/>
        <v>1018192.56</v>
      </c>
      <c r="N116" s="73">
        <f>40+18</f>
        <v>58</v>
      </c>
      <c r="O116" s="73">
        <f t="shared" si="311"/>
        <v>2109113.16</v>
      </c>
      <c r="P116" s="73">
        <v>20</v>
      </c>
      <c r="Q116" s="72">
        <f t="shared" si="312"/>
        <v>727280.4</v>
      </c>
      <c r="R116" s="73"/>
      <c r="S116" s="72">
        <f t="shared" si="313"/>
        <v>0</v>
      </c>
      <c r="T116" s="73">
        <v>0</v>
      </c>
      <c r="U116" s="72">
        <f t="shared" si="314"/>
        <v>0</v>
      </c>
      <c r="V116" s="73">
        <v>0</v>
      </c>
      <c r="W116" s="72">
        <f t="shared" si="315"/>
        <v>0</v>
      </c>
      <c r="X116" s="73"/>
      <c r="Y116" s="72">
        <f t="shared" si="316"/>
        <v>0</v>
      </c>
      <c r="Z116" s="73">
        <v>0</v>
      </c>
      <c r="AA116" s="72">
        <f t="shared" si="317"/>
        <v>0</v>
      </c>
      <c r="AB116" s="73">
        <v>60</v>
      </c>
      <c r="AC116" s="72">
        <f t="shared" si="318"/>
        <v>2181841.1999999997</v>
      </c>
      <c r="AD116" s="73">
        <v>0</v>
      </c>
      <c r="AE116" s="72">
        <f t="shared" si="319"/>
        <v>0</v>
      </c>
      <c r="AF116" s="75"/>
      <c r="AG116" s="72">
        <f t="shared" si="320"/>
        <v>0</v>
      </c>
      <c r="AH116" s="73">
        <v>2</v>
      </c>
      <c r="AI116" s="72">
        <f t="shared" si="321"/>
        <v>72728.039999999994</v>
      </c>
      <c r="AJ116" s="73"/>
      <c r="AK116" s="73">
        <f t="shared" si="322"/>
        <v>0</v>
      </c>
      <c r="AL116" s="73">
        <v>5</v>
      </c>
      <c r="AM116" s="72">
        <f t="shared" si="323"/>
        <v>218184.12</v>
      </c>
      <c r="AN116" s="93"/>
      <c r="AO116" s="72">
        <f t="shared" si="324"/>
        <v>0</v>
      </c>
      <c r="AP116" s="73">
        <v>6</v>
      </c>
      <c r="AQ116" s="79">
        <f t="shared" si="325"/>
        <v>261820.94399999999</v>
      </c>
      <c r="AR116" s="73"/>
      <c r="AS116" s="72">
        <f t="shared" si="326"/>
        <v>0</v>
      </c>
      <c r="AT116" s="73"/>
      <c r="AU116" s="73">
        <f t="shared" si="327"/>
        <v>0</v>
      </c>
      <c r="AV116" s="73"/>
      <c r="AW116" s="72">
        <f t="shared" si="328"/>
        <v>0</v>
      </c>
      <c r="AX116" s="73">
        <v>0</v>
      </c>
      <c r="AY116" s="72">
        <f t="shared" si="329"/>
        <v>0</v>
      </c>
      <c r="AZ116" s="73">
        <v>0</v>
      </c>
      <c r="BA116" s="72">
        <f t="shared" si="330"/>
        <v>0</v>
      </c>
      <c r="BB116" s="73">
        <v>0</v>
      </c>
      <c r="BC116" s="72">
        <f t="shared" si="331"/>
        <v>0</v>
      </c>
      <c r="BD116" s="73">
        <v>6</v>
      </c>
      <c r="BE116" s="72">
        <f t="shared" si="332"/>
        <v>253886.976</v>
      </c>
      <c r="BF116" s="73">
        <v>300</v>
      </c>
      <c r="BG116" s="72">
        <f t="shared" si="333"/>
        <v>11900952</v>
      </c>
      <c r="BH116" s="73">
        <v>3</v>
      </c>
      <c r="BI116" s="72">
        <f t="shared" si="334"/>
        <v>136860.94799999997</v>
      </c>
      <c r="BJ116" s="73">
        <v>0</v>
      </c>
      <c r="BK116" s="72">
        <f t="shared" si="335"/>
        <v>0</v>
      </c>
      <c r="BL116" s="73">
        <v>1</v>
      </c>
      <c r="BM116" s="72">
        <f t="shared" si="336"/>
        <v>39669.839999999997</v>
      </c>
      <c r="BN116" s="73"/>
      <c r="BO116" s="72">
        <f t="shared" si="337"/>
        <v>0</v>
      </c>
      <c r="BP116" s="73">
        <v>17</v>
      </c>
      <c r="BQ116" s="72">
        <f t="shared" si="338"/>
        <v>863215.71840000001</v>
      </c>
      <c r="BR116" s="73">
        <v>17</v>
      </c>
      <c r="BS116" s="79">
        <f t="shared" si="339"/>
        <v>741826.00800000015</v>
      </c>
      <c r="BT116" s="94">
        <v>0</v>
      </c>
      <c r="BU116" s="72">
        <f t="shared" si="340"/>
        <v>0</v>
      </c>
      <c r="BV116" s="73">
        <v>0</v>
      </c>
      <c r="BW116" s="72">
        <f t="shared" si="341"/>
        <v>0</v>
      </c>
      <c r="BX116" s="73">
        <v>0</v>
      </c>
      <c r="BY116" s="72">
        <f t="shared" si="342"/>
        <v>0</v>
      </c>
      <c r="BZ116" s="73">
        <v>41</v>
      </c>
      <c r="CA116" s="72">
        <f t="shared" si="343"/>
        <v>1626463.44</v>
      </c>
      <c r="CB116" s="95"/>
      <c r="CC116" s="73">
        <f t="shared" si="344"/>
        <v>0</v>
      </c>
      <c r="CD116" s="73">
        <v>5</v>
      </c>
      <c r="CE116" s="72">
        <f t="shared" si="345"/>
        <v>115703.7</v>
      </c>
      <c r="CF116" s="73"/>
      <c r="CG116" s="72">
        <f>(CF116*$E116*$F116*$G116*$H116*$CG$10)</f>
        <v>0</v>
      </c>
      <c r="CH116" s="73"/>
      <c r="CI116" s="72">
        <f t="shared" si="346"/>
        <v>0</v>
      </c>
      <c r="CJ116" s="73">
        <v>30</v>
      </c>
      <c r="CK116" s="72">
        <f t="shared" si="347"/>
        <v>1190095.1999999997</v>
      </c>
      <c r="CL116" s="73">
        <v>22</v>
      </c>
      <c r="CM116" s="72">
        <f t="shared" si="348"/>
        <v>727280.39999999991</v>
      </c>
      <c r="CN116" s="73">
        <v>15</v>
      </c>
      <c r="CO116" s="72">
        <f t="shared" si="349"/>
        <v>550419.03</v>
      </c>
      <c r="CP116" s="73">
        <v>20</v>
      </c>
      <c r="CQ116" s="72">
        <f t="shared" si="350"/>
        <v>880670.44799999997</v>
      </c>
      <c r="CR116" s="73">
        <v>2</v>
      </c>
      <c r="CS116" s="72">
        <f t="shared" si="351"/>
        <v>95207.615999999995</v>
      </c>
      <c r="CT116" s="73">
        <v>45</v>
      </c>
      <c r="CU116" s="72">
        <f t="shared" si="352"/>
        <v>1785142.8</v>
      </c>
      <c r="CV116" s="93"/>
      <c r="CW116" s="72">
        <f t="shared" si="353"/>
        <v>0</v>
      </c>
      <c r="CX116" s="73">
        <v>0</v>
      </c>
      <c r="CY116" s="79">
        <f t="shared" si="354"/>
        <v>0</v>
      </c>
      <c r="CZ116" s="73">
        <v>10</v>
      </c>
      <c r="DA116" s="72">
        <f t="shared" si="355"/>
        <v>396698.39999999997</v>
      </c>
      <c r="DB116" s="95"/>
      <c r="DC116" s="72">
        <f t="shared" si="356"/>
        <v>0</v>
      </c>
      <c r="DD116" s="73">
        <v>5</v>
      </c>
      <c r="DE116" s="72">
        <f t="shared" si="357"/>
        <v>238019.03999999998</v>
      </c>
      <c r="DF116" s="73"/>
      <c r="DG116" s="72">
        <f t="shared" si="358"/>
        <v>0</v>
      </c>
      <c r="DH116" s="73">
        <v>3</v>
      </c>
      <c r="DI116" s="84">
        <f t="shared" si="359"/>
        <v>202082.41529999999</v>
      </c>
      <c r="DJ116" s="85">
        <f t="shared" si="360"/>
        <v>721</v>
      </c>
      <c r="DK116" s="84">
        <f t="shared" si="360"/>
        <v>28333354.403699998</v>
      </c>
    </row>
    <row r="117" spans="1:115" ht="30" customHeight="1" x14ac:dyDescent="0.25">
      <c r="A117" s="89"/>
      <c r="B117" s="203">
        <v>91</v>
      </c>
      <c r="C117" s="283" t="s">
        <v>629</v>
      </c>
      <c r="D117" s="204" t="s">
        <v>240</v>
      </c>
      <c r="E117" s="54">
        <v>23150</v>
      </c>
      <c r="F117" s="91">
        <v>1.61</v>
      </c>
      <c r="G117" s="67">
        <v>1</v>
      </c>
      <c r="H117" s="205">
        <v>1.4</v>
      </c>
      <c r="I117" s="205">
        <v>1.68</v>
      </c>
      <c r="J117" s="205">
        <v>2.23</v>
      </c>
      <c r="K117" s="206">
        <v>2.57</v>
      </c>
      <c r="L117" s="73">
        <v>65</v>
      </c>
      <c r="M117" s="72">
        <f>(L117*$E117*$F117*$G117*$H117)</f>
        <v>3391706.5</v>
      </c>
      <c r="N117" s="73"/>
      <c r="O117" s="73">
        <f>(N117*$E117*$F117*$G117*$H117)</f>
        <v>0</v>
      </c>
      <c r="P117" s="73">
        <v>21</v>
      </c>
      <c r="Q117" s="72">
        <f>(P117*$E117*$F117*$G117*$H117)</f>
        <v>1095782.0999999999</v>
      </c>
      <c r="R117" s="73"/>
      <c r="S117" s="72">
        <f>(R117*$E117*$F117*$G117*$H117)</f>
        <v>0</v>
      </c>
      <c r="T117" s="73"/>
      <c r="U117" s="72">
        <f>(T117*$E117*$F117*$G117*$H117)</f>
        <v>0</v>
      </c>
      <c r="V117" s="73"/>
      <c r="W117" s="72">
        <f>(V117*$E117*$F117*$G117*$H117)</f>
        <v>0</v>
      </c>
      <c r="X117" s="73"/>
      <c r="Y117" s="72">
        <f>(X117*$E117*$F117*$G117*$H117)</f>
        <v>0</v>
      </c>
      <c r="Z117" s="73"/>
      <c r="AA117" s="72">
        <f>(Z117*$E117*$F117*$G117*$H117)</f>
        <v>0</v>
      </c>
      <c r="AB117" s="73">
        <v>20</v>
      </c>
      <c r="AC117" s="72">
        <f>(AB117*$E117*$F117*$G117*$H117)</f>
        <v>1043601.9999999999</v>
      </c>
      <c r="AD117" s="73"/>
      <c r="AE117" s="72">
        <f>(AD117*$E117*$F117*$G117*$H117)</f>
        <v>0</v>
      </c>
      <c r="AF117" s="75"/>
      <c r="AG117" s="72">
        <f>(AF117*$E117*$F117*$G117*$H117)</f>
        <v>0</v>
      </c>
      <c r="AH117" s="73"/>
      <c r="AI117" s="72">
        <f>(AH117*$E117*$F117*$G117*$H117)</f>
        <v>0</v>
      </c>
      <c r="AJ117" s="73"/>
      <c r="AK117" s="73">
        <f>(AJ117*$E117*$F117*$G117*$H117)</f>
        <v>0</v>
      </c>
      <c r="AL117" s="73">
        <v>0</v>
      </c>
      <c r="AM117" s="72">
        <f>(AL117*$E117*$F117*$G117*$I117)</f>
        <v>0</v>
      </c>
      <c r="AN117" s="93">
        <v>0</v>
      </c>
      <c r="AO117" s="72">
        <f>(AN117*$E117*$F117*$G117*$I117)</f>
        <v>0</v>
      </c>
      <c r="AP117" s="73"/>
      <c r="AQ117" s="79">
        <f>(AP117*$E117*$F117*$G117*$I117)</f>
        <v>0</v>
      </c>
      <c r="AR117" s="73"/>
      <c r="AS117" s="72">
        <f>(AR117*$E117*$F117*$G117*$H117)</f>
        <v>0</v>
      </c>
      <c r="AT117" s="73"/>
      <c r="AU117" s="73">
        <f>(AT117*$E117*$F117*$G117*$H117)</f>
        <v>0</v>
      </c>
      <c r="AV117" s="73"/>
      <c r="AW117" s="72">
        <f>(AV117*$E117*$F117*$G117*$H117)</f>
        <v>0</v>
      </c>
      <c r="AX117" s="73"/>
      <c r="AY117" s="72">
        <f>(AX117*$E117*$F117*$G117*$H117)</f>
        <v>0</v>
      </c>
      <c r="AZ117" s="73"/>
      <c r="BA117" s="72">
        <f>(AZ117*$E117*$F117*$G117*$H117)</f>
        <v>0</v>
      </c>
      <c r="BB117" s="73"/>
      <c r="BC117" s="72">
        <f>(BB117*$E117*$F117*$G117*$H117)</f>
        <v>0</v>
      </c>
      <c r="BD117" s="73"/>
      <c r="BE117" s="72">
        <f>(BD117*$E117*$F117*$G117*$H117)</f>
        <v>0</v>
      </c>
      <c r="BF117" s="73"/>
      <c r="BG117" s="72">
        <f>(BF117*$E117*$F117*$G117*$I117)</f>
        <v>0</v>
      </c>
      <c r="BH117" s="73"/>
      <c r="BI117" s="72">
        <f>(BH117*$E117*$F117*$G117*$I117)</f>
        <v>0</v>
      </c>
      <c r="BJ117" s="73"/>
      <c r="BK117" s="72">
        <f>(BJ117*$E117*$F117*$G117*$I117)</f>
        <v>0</v>
      </c>
      <c r="BL117" s="73"/>
      <c r="BM117" s="72">
        <f>(BL117*$E117*$F117*$G117*$I117)</f>
        <v>0</v>
      </c>
      <c r="BN117" s="73"/>
      <c r="BO117" s="72">
        <f>(BN117*$E117*$F117*$G117*$I117)</f>
        <v>0</v>
      </c>
      <c r="BP117" s="73"/>
      <c r="BQ117" s="72">
        <f>(BP117*$E117*$F117*$G117*$I117)</f>
        <v>0</v>
      </c>
      <c r="BR117" s="73"/>
      <c r="BS117" s="79">
        <f>(BR117*$E117*$F117*$G117*$I117)</f>
        <v>0</v>
      </c>
      <c r="BT117" s="94"/>
      <c r="BU117" s="72">
        <f>(BT117*$E117*$F117*$G117*$H117)</f>
        <v>0</v>
      </c>
      <c r="BV117" s="73"/>
      <c r="BW117" s="72">
        <f>(BV117*$E117*$F117*$G117*$H117)</f>
        <v>0</v>
      </c>
      <c r="BX117" s="73"/>
      <c r="BY117" s="72">
        <f>(BX117*$E117*$F117*$G117*$H117)</f>
        <v>0</v>
      </c>
      <c r="BZ117" s="73"/>
      <c r="CA117" s="72">
        <f>(BZ117*$E117*$F117*$G117*$I117)</f>
        <v>0</v>
      </c>
      <c r="CB117" s="95"/>
      <c r="CC117" s="73">
        <f>(CB117*$E117*$F117*$G117*$H117)</f>
        <v>0</v>
      </c>
      <c r="CD117" s="73"/>
      <c r="CE117" s="72">
        <f>(CD117*$E117*$F117*$G117*$H117)</f>
        <v>0</v>
      </c>
      <c r="CF117" s="73"/>
      <c r="CG117" s="72">
        <f>(CF117*$E117*$F117*$G117*$H117)</f>
        <v>0</v>
      </c>
      <c r="CH117" s="73"/>
      <c r="CI117" s="72">
        <f>(CH117*$E117*$F117*$G117*$H117)</f>
        <v>0</v>
      </c>
      <c r="CJ117" s="73"/>
      <c r="CK117" s="72">
        <f>(CJ117*$E117*$F117*$G117*$H117)</f>
        <v>0</v>
      </c>
      <c r="CL117" s="73"/>
      <c r="CM117" s="72">
        <f>(CL117*$E117*$F117*$G117*$H117)</f>
        <v>0</v>
      </c>
      <c r="CN117" s="73"/>
      <c r="CO117" s="72">
        <f>(CN117*$E117*$F117*$G117*$H117)</f>
        <v>0</v>
      </c>
      <c r="CP117" s="73">
        <v>0</v>
      </c>
      <c r="CQ117" s="72">
        <f>(CP117*$E117*$F117*$G117*$I117)</f>
        <v>0</v>
      </c>
      <c r="CR117" s="73"/>
      <c r="CS117" s="72">
        <f>(CR117*$E117*$F117*$G117*$I117)</f>
        <v>0</v>
      </c>
      <c r="CT117" s="73">
        <v>14</v>
      </c>
      <c r="CU117" s="72">
        <f>(CT117*$E117*$F117*$G117*$I117)</f>
        <v>876625.68</v>
      </c>
      <c r="CV117" s="93">
        <v>0</v>
      </c>
      <c r="CW117" s="72">
        <f>(CV117*$E117*$F117*$G117*$I117)</f>
        <v>0</v>
      </c>
      <c r="CX117" s="73"/>
      <c r="CY117" s="79">
        <f>(CX117*$E117*$F117*$G117*$I117)</f>
        <v>0</v>
      </c>
      <c r="CZ117" s="73"/>
      <c r="DA117" s="72">
        <f>(CZ117*$E117*$F117*$G117*$I117)</f>
        <v>0</v>
      </c>
      <c r="DB117" s="95"/>
      <c r="DC117" s="72">
        <f>(DB117*$E117*$F117*$G117*$I117)</f>
        <v>0</v>
      </c>
      <c r="DD117" s="73"/>
      <c r="DE117" s="72">
        <f>(DD117*$E117*$F117*$G117*$I117)</f>
        <v>0</v>
      </c>
      <c r="DF117" s="73"/>
      <c r="DG117" s="72">
        <f>(DF117*$E117*$F117*$G117*$J117)</f>
        <v>0</v>
      </c>
      <c r="DH117" s="73"/>
      <c r="DI117" s="84">
        <f>(DH117*$E117*$F117*$G117*$K117)</f>
        <v>0</v>
      </c>
      <c r="DJ117" s="85">
        <f t="shared" si="360"/>
        <v>120</v>
      </c>
      <c r="DK117" s="84">
        <f t="shared" si="360"/>
        <v>6407716.2799999993</v>
      </c>
    </row>
    <row r="118" spans="1:115" ht="30" customHeight="1" x14ac:dyDescent="0.25">
      <c r="A118" s="89"/>
      <c r="B118" s="203">
        <v>92</v>
      </c>
      <c r="C118" s="283" t="s">
        <v>630</v>
      </c>
      <c r="D118" s="204" t="s">
        <v>241</v>
      </c>
      <c r="E118" s="54">
        <v>23150</v>
      </c>
      <c r="F118" s="91">
        <v>2.0499999999999998</v>
      </c>
      <c r="G118" s="67">
        <v>1</v>
      </c>
      <c r="H118" s="205">
        <v>1.4</v>
      </c>
      <c r="I118" s="205">
        <v>1.68</v>
      </c>
      <c r="J118" s="205">
        <v>2.23</v>
      </c>
      <c r="K118" s="206">
        <v>2.57</v>
      </c>
      <c r="L118" s="73"/>
      <c r="M118" s="72">
        <f>(L118*$E118*$F118*$G118*$H118)</f>
        <v>0</v>
      </c>
      <c r="N118" s="73"/>
      <c r="O118" s="73">
        <f>(N118*$E118*$F118*$G118*$H118)</f>
        <v>0</v>
      </c>
      <c r="P118" s="73"/>
      <c r="Q118" s="72">
        <f>(P118*$E118*$F118*$G118*$H118)</f>
        <v>0</v>
      </c>
      <c r="R118" s="73"/>
      <c r="S118" s="72"/>
      <c r="T118" s="73"/>
      <c r="U118" s="72"/>
      <c r="V118" s="73"/>
      <c r="W118" s="72"/>
      <c r="X118" s="73"/>
      <c r="Y118" s="72"/>
      <c r="Z118" s="73"/>
      <c r="AA118" s="72"/>
      <c r="AB118" s="73"/>
      <c r="AC118" s="72"/>
      <c r="AD118" s="73"/>
      <c r="AE118" s="72"/>
      <c r="AF118" s="75"/>
      <c r="AG118" s="72"/>
      <c r="AH118" s="73"/>
      <c r="AI118" s="72"/>
      <c r="AJ118" s="73"/>
      <c r="AK118" s="73"/>
      <c r="AL118" s="73"/>
      <c r="AM118" s="72"/>
      <c r="AN118" s="93"/>
      <c r="AO118" s="72"/>
      <c r="AP118" s="73"/>
      <c r="AQ118" s="79"/>
      <c r="AR118" s="73"/>
      <c r="AS118" s="72"/>
      <c r="AT118" s="73"/>
      <c r="AU118" s="73"/>
      <c r="AV118" s="73"/>
      <c r="AW118" s="72"/>
      <c r="AX118" s="73"/>
      <c r="AY118" s="72"/>
      <c r="AZ118" s="73"/>
      <c r="BA118" s="72"/>
      <c r="BB118" s="73"/>
      <c r="BC118" s="72"/>
      <c r="BD118" s="73"/>
      <c r="BE118" s="72"/>
      <c r="BF118" s="73"/>
      <c r="BG118" s="72"/>
      <c r="BH118" s="73"/>
      <c r="BI118" s="72"/>
      <c r="BJ118" s="73"/>
      <c r="BK118" s="72"/>
      <c r="BL118" s="73"/>
      <c r="BM118" s="72"/>
      <c r="BN118" s="73"/>
      <c r="BO118" s="72"/>
      <c r="BP118" s="73"/>
      <c r="BQ118" s="72"/>
      <c r="BR118" s="73"/>
      <c r="BS118" s="79"/>
      <c r="BT118" s="94"/>
      <c r="BU118" s="72"/>
      <c r="BV118" s="73"/>
      <c r="BW118" s="72"/>
      <c r="BX118" s="73"/>
      <c r="BY118" s="72"/>
      <c r="BZ118" s="73"/>
      <c r="CA118" s="72"/>
      <c r="CB118" s="95"/>
      <c r="CC118" s="73"/>
      <c r="CD118" s="73"/>
      <c r="CE118" s="72"/>
      <c r="CF118" s="73"/>
      <c r="CG118" s="72"/>
      <c r="CH118" s="73"/>
      <c r="CI118" s="72"/>
      <c r="CJ118" s="73"/>
      <c r="CK118" s="72"/>
      <c r="CL118" s="73"/>
      <c r="CM118" s="72"/>
      <c r="CN118" s="73"/>
      <c r="CO118" s="72"/>
      <c r="CP118" s="73"/>
      <c r="CQ118" s="72"/>
      <c r="CR118" s="73"/>
      <c r="CS118" s="72"/>
      <c r="CT118" s="73"/>
      <c r="CU118" s="72"/>
      <c r="CV118" s="93"/>
      <c r="CW118" s="72"/>
      <c r="CX118" s="73"/>
      <c r="CY118" s="79"/>
      <c r="CZ118" s="73"/>
      <c r="DA118" s="72"/>
      <c r="DB118" s="95"/>
      <c r="DC118" s="72"/>
      <c r="DD118" s="73"/>
      <c r="DE118" s="72"/>
      <c r="DF118" s="73"/>
      <c r="DG118" s="72"/>
      <c r="DH118" s="73"/>
      <c r="DI118" s="84"/>
      <c r="DJ118" s="85">
        <f t="shared" si="360"/>
        <v>0</v>
      </c>
      <c r="DK118" s="84">
        <f t="shared" si="360"/>
        <v>0</v>
      </c>
    </row>
    <row r="119" spans="1:115" ht="30" customHeight="1" x14ac:dyDescent="0.25">
      <c r="A119" s="89"/>
      <c r="B119" s="90">
        <v>93</v>
      </c>
      <c r="C119" s="283" t="s">
        <v>631</v>
      </c>
      <c r="D119" s="65" t="s">
        <v>242</v>
      </c>
      <c r="E119" s="54">
        <v>23150</v>
      </c>
      <c r="F119" s="91">
        <v>0.74</v>
      </c>
      <c r="G119" s="67">
        <v>1</v>
      </c>
      <c r="H119" s="69">
        <v>1.4</v>
      </c>
      <c r="I119" s="69">
        <v>1.68</v>
      </c>
      <c r="J119" s="69">
        <v>2.23</v>
      </c>
      <c r="K119" s="70">
        <v>2.57</v>
      </c>
      <c r="L119" s="73">
        <v>52</v>
      </c>
      <c r="M119" s="72">
        <f t="shared" ref="M119:M126" si="361">(L119*$E119*$F119*$G119*$H119*$M$10)</f>
        <v>1371850.48</v>
      </c>
      <c r="N119" s="73">
        <v>366</v>
      </c>
      <c r="O119" s="73">
        <f t="shared" ref="O119:O126" si="362">(N119*$E119*$F119*$G119*$H119*$O$10)</f>
        <v>9655716.8400000017</v>
      </c>
      <c r="P119" s="73">
        <v>340</v>
      </c>
      <c r="Q119" s="72">
        <f t="shared" ref="Q119:Q126" si="363">(P119*$E119*$F119*$G119*$H119*$Q$10)</f>
        <v>8969791.5999999996</v>
      </c>
      <c r="R119" s="73"/>
      <c r="S119" s="72">
        <f t="shared" ref="S119:S126" si="364">(R119*$E119*$F119*$G119*$H119*$S$10)</f>
        <v>0</v>
      </c>
      <c r="T119" s="73">
        <v>0</v>
      </c>
      <c r="U119" s="72">
        <f t="shared" ref="U119:U126" si="365">(T119*$E119*$F119*$G119*$H119*$U$10)</f>
        <v>0</v>
      </c>
      <c r="V119" s="73">
        <v>0</v>
      </c>
      <c r="W119" s="72">
        <f t="shared" ref="W119:W126" si="366">(V119*$E119*$F119*$G119*$H119*$W$10)</f>
        <v>0</v>
      </c>
      <c r="X119" s="73"/>
      <c r="Y119" s="72">
        <f t="shared" ref="Y119:Y126" si="367">(X119*$E119*$F119*$G119*$H119*$Y$10)</f>
        <v>0</v>
      </c>
      <c r="Z119" s="73">
        <v>0</v>
      </c>
      <c r="AA119" s="72">
        <f t="shared" ref="AA119:AA126" si="368">(Z119*$E119*$F119*$G119*$H119*$AA$10)</f>
        <v>0</v>
      </c>
      <c r="AB119" s="73">
        <v>32</v>
      </c>
      <c r="AC119" s="72">
        <f t="shared" ref="AC119:AC126" si="369">(AB119*$E119*$F119*$G119*$H119*$AC$10)</f>
        <v>844215.67999999993</v>
      </c>
      <c r="AD119" s="73"/>
      <c r="AE119" s="72">
        <f t="shared" ref="AE119:AE126" si="370">(AD119*$E119*$F119*$G119*$H119*$AE$10)</f>
        <v>0</v>
      </c>
      <c r="AF119" s="75"/>
      <c r="AG119" s="72">
        <f t="shared" ref="AG119:AG126" si="371">(AF119*$E119*$F119*$G119*$H119*$AG$10)</f>
        <v>0</v>
      </c>
      <c r="AH119" s="73">
        <v>17</v>
      </c>
      <c r="AI119" s="72">
        <f t="shared" ref="AI119:AI126" si="372">(AH119*$E119*$F119*$G119*$H119*$AI$10)</f>
        <v>448489.58</v>
      </c>
      <c r="AJ119" s="73"/>
      <c r="AK119" s="73">
        <f t="shared" ref="AK119:AK126" si="373">(AJ119*$E119*$F119*$G119*$H119*$AK$10)</f>
        <v>0</v>
      </c>
      <c r="AL119" s="73">
        <v>29</v>
      </c>
      <c r="AM119" s="72">
        <f t="shared" ref="AM119:AM126" si="374">(AL119*$E119*$F119*$G119*$I119*$AM$10)</f>
        <v>918084.55200000003</v>
      </c>
      <c r="AN119" s="93"/>
      <c r="AO119" s="72">
        <f t="shared" ref="AO119:AO126" si="375">(AN119*$E119*$F119*$G119*$I119*$AO$10)</f>
        <v>0</v>
      </c>
      <c r="AP119" s="73">
        <v>5</v>
      </c>
      <c r="AQ119" s="79">
        <f t="shared" ref="AQ119:AQ126" si="376">(AP119*$E119*$F119*$G119*$I119*$AQ$10)</f>
        <v>158290.44</v>
      </c>
      <c r="AR119" s="73"/>
      <c r="AS119" s="72">
        <f t="shared" ref="AS119:AS126" si="377">(AR119*$E119*$F119*$G119*$H119*$AS$10)</f>
        <v>0</v>
      </c>
      <c r="AT119" s="73"/>
      <c r="AU119" s="73">
        <f t="shared" ref="AU119:AU126" si="378">(AT119*$E119*$F119*$G119*$H119*$AU$10)</f>
        <v>0</v>
      </c>
      <c r="AV119" s="73"/>
      <c r="AW119" s="72">
        <f t="shared" ref="AW119:AW126" si="379">(AV119*$E119*$F119*$G119*$H119*$AW$10)</f>
        <v>0</v>
      </c>
      <c r="AX119" s="73">
        <v>0</v>
      </c>
      <c r="AY119" s="72">
        <f t="shared" ref="AY119:AY126" si="380">(AX119*$E119*$F119*$G119*$H119*$AY$10)</f>
        <v>0</v>
      </c>
      <c r="AZ119" s="73">
        <v>0</v>
      </c>
      <c r="BA119" s="72">
        <f t="shared" ref="BA119:BA126" si="381">(AZ119*$E119*$F119*$G119*$H119*$BA$10)</f>
        <v>0</v>
      </c>
      <c r="BB119" s="73">
        <v>0</v>
      </c>
      <c r="BC119" s="72">
        <f t="shared" ref="BC119:BC126" si="382">(BB119*$E119*$F119*$G119*$H119*$BC$10)</f>
        <v>0</v>
      </c>
      <c r="BD119" s="73">
        <v>36</v>
      </c>
      <c r="BE119" s="72">
        <f t="shared" ref="BE119:BE126" si="383">(BD119*$E119*$F119*$G119*$H119*$BE$10)</f>
        <v>1105155.0719999999</v>
      </c>
      <c r="BF119" s="73">
        <v>124</v>
      </c>
      <c r="BG119" s="72">
        <f t="shared" ref="BG119:BG126" si="384">(BF119*$E119*$F119*$G119*$I119*$BG$10)</f>
        <v>3568729.92</v>
      </c>
      <c r="BH119" s="73">
        <v>300</v>
      </c>
      <c r="BI119" s="72">
        <f t="shared" ref="BI119:BI126" si="385">(BH119*$E119*$F119*$G119*$I119*$BI$10)</f>
        <v>9929127.5999999996</v>
      </c>
      <c r="BJ119" s="73">
        <v>0</v>
      </c>
      <c r="BK119" s="72">
        <f t="shared" ref="BK119:BK126" si="386">(BJ119*$E119*$F119*$G119*$I119*$BK$10)</f>
        <v>0</v>
      </c>
      <c r="BL119" s="73">
        <v>25</v>
      </c>
      <c r="BM119" s="72">
        <f t="shared" ref="BM119:BM126" si="387">(BL119*$E119*$F119*$G119*$I119*$BM$10)</f>
        <v>719502</v>
      </c>
      <c r="BN119" s="73"/>
      <c r="BO119" s="72">
        <f t="shared" ref="BO119:BO126" si="388">(BN119*$E119*$F119*$G119*$I119*$BO$10)</f>
        <v>0</v>
      </c>
      <c r="BP119" s="73">
        <v>31</v>
      </c>
      <c r="BQ119" s="72">
        <f t="shared" ref="BQ119:BQ126" si="389">(BP119*$E119*$F119*$G119*$I119*$BQ$10)</f>
        <v>1141993.5744</v>
      </c>
      <c r="BR119" s="73">
        <v>60</v>
      </c>
      <c r="BS119" s="79">
        <f t="shared" ref="BS119:BS126" si="390">(BR119*$E119*$F119*$G119*$I119*$BS$10)</f>
        <v>1899485.2800000003</v>
      </c>
      <c r="BT119" s="94">
        <v>0</v>
      </c>
      <c r="BU119" s="72">
        <f t="shared" ref="BU119:BU126" si="391">(BT119*$E119*$F119*$G119*$H119*$BU$10)</f>
        <v>0</v>
      </c>
      <c r="BV119" s="73"/>
      <c r="BW119" s="72">
        <f t="shared" ref="BW119:BW126" si="392">(BV119*$E119*$F119*$G119*$H119*$BW$10)</f>
        <v>0</v>
      </c>
      <c r="BX119" s="73">
        <v>0</v>
      </c>
      <c r="BY119" s="72">
        <f t="shared" ref="BY119:BY126" si="393">(BX119*$E119*$F119*$G119*$H119*$BY$10)</f>
        <v>0</v>
      </c>
      <c r="BZ119" s="73">
        <v>103</v>
      </c>
      <c r="CA119" s="72">
        <f t="shared" ref="CA119:CA126" si="394">(BZ119*$E119*$F119*$G119*$I119*$CA$10)</f>
        <v>2964348.2399999998</v>
      </c>
      <c r="CB119" s="95"/>
      <c r="CC119" s="73">
        <f t="shared" ref="CC119:CC126" si="395">(CB119*$E119*$F119*$G119*$H119*$CC$10)</f>
        <v>0</v>
      </c>
      <c r="CD119" s="73">
        <v>86</v>
      </c>
      <c r="CE119" s="72">
        <f t="shared" ref="CE119:CE126" si="396">(CD119*$E119*$F119*$G119*$H119*$CE$10)</f>
        <v>1443800.68</v>
      </c>
      <c r="CF119" s="73"/>
      <c r="CG119" s="72">
        <f t="shared" ref="CG119:CG126" si="397">(CF119*$E119*$F119*$G119*$H119*$CG$10)</f>
        <v>0</v>
      </c>
      <c r="CH119" s="73">
        <v>2</v>
      </c>
      <c r="CI119" s="72">
        <f t="shared" ref="CI119:CI126" si="398">(CH119*$E119*$F119*$G119*$H119*$CI$10)</f>
        <v>33576.759999999995</v>
      </c>
      <c r="CJ119" s="73">
        <v>25</v>
      </c>
      <c r="CK119" s="72">
        <f t="shared" ref="CK119:CK126" si="399">(CJ119*$E119*$F119*$G119*$H119*$CK$10)</f>
        <v>719502</v>
      </c>
      <c r="CL119" s="73">
        <v>132</v>
      </c>
      <c r="CM119" s="72">
        <f t="shared" ref="CM119:CM126" si="400">(CL119*$E119*$F119*$G119*$H119*$CM$10)</f>
        <v>3165808.8</v>
      </c>
      <c r="CN119" s="73">
        <v>24</v>
      </c>
      <c r="CO119" s="72">
        <f t="shared" ref="CO119:CO126" si="401">(CN119*$E119*$F119*$G119*$H119*$CO$10)</f>
        <v>638917.77600000007</v>
      </c>
      <c r="CP119" s="73">
        <v>39</v>
      </c>
      <c r="CQ119" s="72">
        <f t="shared" ref="CQ119:CQ126" si="402">(CP119*$E119*$F119*$G119*$I119*$CQ$10)</f>
        <v>1245889.6632000001</v>
      </c>
      <c r="CR119" s="73">
        <v>60</v>
      </c>
      <c r="CS119" s="72">
        <f t="shared" ref="CS119:CS126" si="403">(CR119*$E119*$F119*$G119*$I119*$CS$10)</f>
        <v>2072165.76</v>
      </c>
      <c r="CT119" s="73">
        <v>28</v>
      </c>
      <c r="CU119" s="72">
        <f t="shared" ref="CU119:CU126" si="404">(CT119*$E119*$F119*$G119*$I119*$CU$10)</f>
        <v>805842.24</v>
      </c>
      <c r="CV119" s="93"/>
      <c r="CW119" s="72">
        <f t="shared" ref="CW119:CW126" si="405">(CV119*$E119*$F119*$G119*$I119*$CW$10)</f>
        <v>0</v>
      </c>
      <c r="CX119" s="73">
        <v>0</v>
      </c>
      <c r="CY119" s="79">
        <f t="shared" ref="CY119:CY126" si="406">(CX119*$E119*$F119*$G119*$I119*$CY$10)</f>
        <v>0</v>
      </c>
      <c r="CZ119" s="73">
        <v>5</v>
      </c>
      <c r="DA119" s="72">
        <f t="shared" ref="DA119:DA126" si="407">(CZ119*$E119*$F119*$G119*$I119*$DA$10)</f>
        <v>143900.4</v>
      </c>
      <c r="DB119" s="95"/>
      <c r="DC119" s="72">
        <f t="shared" ref="DC119:DC126" si="408">(DB119*$E119*$F119*$G119*$I119*$DC$10)</f>
        <v>0</v>
      </c>
      <c r="DD119" s="73">
        <v>60</v>
      </c>
      <c r="DE119" s="72">
        <f t="shared" ref="DE119:DE126" si="409">(DD119*$E119*$F119*$G119*$I119*$DE$10)</f>
        <v>2072165.76</v>
      </c>
      <c r="DF119" s="73"/>
      <c r="DG119" s="72">
        <f t="shared" ref="DG119:DG126" si="410">(DF119*$E119*$F119*$G119*$J119*$DG$10)</f>
        <v>0</v>
      </c>
      <c r="DH119" s="73">
        <v>35</v>
      </c>
      <c r="DI119" s="84">
        <f t="shared" ref="DI119:DI126" si="411">(DH119*$E119*$F119*$G119*$K119*$DI$10)</f>
        <v>1710436.1295</v>
      </c>
      <c r="DJ119" s="85">
        <f t="shared" si="360"/>
        <v>2016</v>
      </c>
      <c r="DK119" s="84">
        <f t="shared" si="360"/>
        <v>57746786.827100001</v>
      </c>
    </row>
    <row r="120" spans="1:115" ht="30" customHeight="1" x14ac:dyDescent="0.25">
      <c r="A120" s="89"/>
      <c r="B120" s="90">
        <v>94</v>
      </c>
      <c r="C120" s="283" t="s">
        <v>632</v>
      </c>
      <c r="D120" s="65" t="s">
        <v>243</v>
      </c>
      <c r="E120" s="54">
        <v>23150</v>
      </c>
      <c r="F120" s="91">
        <v>0.99</v>
      </c>
      <c r="G120" s="67">
        <v>1</v>
      </c>
      <c r="H120" s="69">
        <v>1.4</v>
      </c>
      <c r="I120" s="69">
        <v>1.68</v>
      </c>
      <c r="J120" s="69">
        <v>2.23</v>
      </c>
      <c r="K120" s="70">
        <v>2.57</v>
      </c>
      <c r="L120" s="73">
        <v>7</v>
      </c>
      <c r="M120" s="72">
        <f t="shared" si="361"/>
        <v>247061.43</v>
      </c>
      <c r="N120" s="73">
        <v>22</v>
      </c>
      <c r="O120" s="73">
        <f t="shared" si="362"/>
        <v>776478.78</v>
      </c>
      <c r="P120" s="73">
        <v>62</v>
      </c>
      <c r="Q120" s="72">
        <f t="shared" si="363"/>
        <v>2188258.38</v>
      </c>
      <c r="R120" s="73"/>
      <c r="S120" s="72">
        <f t="shared" si="364"/>
        <v>0</v>
      </c>
      <c r="T120" s="73"/>
      <c r="U120" s="72">
        <f t="shared" si="365"/>
        <v>0</v>
      </c>
      <c r="V120" s="73"/>
      <c r="W120" s="72">
        <f t="shared" si="366"/>
        <v>0</v>
      </c>
      <c r="X120" s="73"/>
      <c r="Y120" s="72">
        <f t="shared" si="367"/>
        <v>0</v>
      </c>
      <c r="Z120" s="73"/>
      <c r="AA120" s="72">
        <f t="shared" si="368"/>
        <v>0</v>
      </c>
      <c r="AB120" s="73">
        <v>15</v>
      </c>
      <c r="AC120" s="72">
        <f t="shared" si="369"/>
        <v>529417.35</v>
      </c>
      <c r="AD120" s="73"/>
      <c r="AE120" s="72">
        <f t="shared" si="370"/>
        <v>0</v>
      </c>
      <c r="AF120" s="75"/>
      <c r="AG120" s="72">
        <f t="shared" si="371"/>
        <v>0</v>
      </c>
      <c r="AH120" s="73">
        <v>2</v>
      </c>
      <c r="AI120" s="72">
        <f t="shared" si="372"/>
        <v>70588.98</v>
      </c>
      <c r="AJ120" s="73"/>
      <c r="AK120" s="73">
        <f t="shared" si="373"/>
        <v>0</v>
      </c>
      <c r="AL120" s="73">
        <v>2</v>
      </c>
      <c r="AM120" s="72">
        <f t="shared" si="374"/>
        <v>84706.776000000013</v>
      </c>
      <c r="AN120" s="93"/>
      <c r="AO120" s="72">
        <f t="shared" si="375"/>
        <v>0</v>
      </c>
      <c r="AP120" s="73">
        <v>5</v>
      </c>
      <c r="AQ120" s="79">
        <f t="shared" si="376"/>
        <v>211766.94</v>
      </c>
      <c r="AR120" s="73"/>
      <c r="AS120" s="72">
        <f t="shared" si="377"/>
        <v>0</v>
      </c>
      <c r="AT120" s="73">
        <v>5</v>
      </c>
      <c r="AU120" s="73">
        <f t="shared" si="378"/>
        <v>144386.55000000002</v>
      </c>
      <c r="AV120" s="73"/>
      <c r="AW120" s="72">
        <f t="shared" si="379"/>
        <v>0</v>
      </c>
      <c r="AX120" s="73"/>
      <c r="AY120" s="72">
        <f t="shared" si="380"/>
        <v>0</v>
      </c>
      <c r="AZ120" s="73"/>
      <c r="BA120" s="72">
        <f t="shared" si="381"/>
        <v>0</v>
      </c>
      <c r="BB120" s="73"/>
      <c r="BC120" s="72">
        <f t="shared" si="382"/>
        <v>0</v>
      </c>
      <c r="BD120" s="73">
        <v>2</v>
      </c>
      <c r="BE120" s="72">
        <f t="shared" si="383"/>
        <v>82139.903999999995</v>
      </c>
      <c r="BF120" s="73">
        <v>7</v>
      </c>
      <c r="BG120" s="72">
        <f t="shared" si="384"/>
        <v>269521.56</v>
      </c>
      <c r="BH120" s="73"/>
      <c r="BI120" s="72">
        <f t="shared" si="385"/>
        <v>0</v>
      </c>
      <c r="BJ120" s="73"/>
      <c r="BK120" s="72">
        <f t="shared" si="386"/>
        <v>0</v>
      </c>
      <c r="BL120" s="73">
        <v>2</v>
      </c>
      <c r="BM120" s="72">
        <f t="shared" si="387"/>
        <v>77006.16</v>
      </c>
      <c r="BN120" s="73"/>
      <c r="BO120" s="72">
        <f t="shared" si="388"/>
        <v>0</v>
      </c>
      <c r="BP120" s="73"/>
      <c r="BQ120" s="72">
        <f t="shared" si="389"/>
        <v>0</v>
      </c>
      <c r="BR120" s="73"/>
      <c r="BS120" s="79">
        <f t="shared" si="390"/>
        <v>0</v>
      </c>
      <c r="BT120" s="94"/>
      <c r="BU120" s="72">
        <f t="shared" si="391"/>
        <v>0</v>
      </c>
      <c r="BV120" s="73"/>
      <c r="BW120" s="72">
        <f t="shared" si="392"/>
        <v>0</v>
      </c>
      <c r="BX120" s="73"/>
      <c r="BY120" s="72">
        <f t="shared" si="393"/>
        <v>0</v>
      </c>
      <c r="BZ120" s="73">
        <v>1</v>
      </c>
      <c r="CA120" s="72">
        <f t="shared" si="394"/>
        <v>38503.08</v>
      </c>
      <c r="CB120" s="95"/>
      <c r="CC120" s="73">
        <f t="shared" si="395"/>
        <v>0</v>
      </c>
      <c r="CD120" s="73"/>
      <c r="CE120" s="72">
        <f t="shared" si="396"/>
        <v>0</v>
      </c>
      <c r="CF120" s="73"/>
      <c r="CG120" s="72">
        <f t="shared" si="397"/>
        <v>0</v>
      </c>
      <c r="CH120" s="73"/>
      <c r="CI120" s="72">
        <f t="shared" si="398"/>
        <v>0</v>
      </c>
      <c r="CJ120" s="73"/>
      <c r="CK120" s="72">
        <f t="shared" si="399"/>
        <v>0</v>
      </c>
      <c r="CL120" s="73">
        <v>3</v>
      </c>
      <c r="CM120" s="72">
        <f t="shared" si="400"/>
        <v>96257.7</v>
      </c>
      <c r="CN120" s="73">
        <v>4</v>
      </c>
      <c r="CO120" s="72">
        <f t="shared" si="401"/>
        <v>142461.39600000001</v>
      </c>
      <c r="CP120" s="73">
        <v>2</v>
      </c>
      <c r="CQ120" s="72">
        <f t="shared" si="402"/>
        <v>85476.837600000013</v>
      </c>
      <c r="CR120" s="73"/>
      <c r="CS120" s="72">
        <f t="shared" si="403"/>
        <v>0</v>
      </c>
      <c r="CT120" s="73"/>
      <c r="CU120" s="72">
        <f t="shared" si="404"/>
        <v>0</v>
      </c>
      <c r="CV120" s="93"/>
      <c r="CW120" s="72">
        <f t="shared" si="405"/>
        <v>0</v>
      </c>
      <c r="CX120" s="73"/>
      <c r="CY120" s="79">
        <f t="shared" si="406"/>
        <v>0</v>
      </c>
      <c r="CZ120" s="73">
        <v>5</v>
      </c>
      <c r="DA120" s="72">
        <f t="shared" si="407"/>
        <v>192515.4</v>
      </c>
      <c r="DB120" s="95"/>
      <c r="DC120" s="72">
        <f t="shared" si="408"/>
        <v>0</v>
      </c>
      <c r="DD120" s="73"/>
      <c r="DE120" s="72">
        <f t="shared" si="409"/>
        <v>0</v>
      </c>
      <c r="DF120" s="73"/>
      <c r="DG120" s="72">
        <f t="shared" si="410"/>
        <v>0</v>
      </c>
      <c r="DH120" s="73"/>
      <c r="DI120" s="84">
        <f t="shared" si="411"/>
        <v>0</v>
      </c>
      <c r="DJ120" s="85">
        <f t="shared" si="360"/>
        <v>146</v>
      </c>
      <c r="DK120" s="84">
        <f t="shared" si="360"/>
        <v>5236547.2236000011</v>
      </c>
    </row>
    <row r="121" spans="1:115" ht="30" customHeight="1" x14ac:dyDescent="0.25">
      <c r="A121" s="89"/>
      <c r="B121" s="90">
        <v>95</v>
      </c>
      <c r="C121" s="283" t="s">
        <v>633</v>
      </c>
      <c r="D121" s="65" t="s">
        <v>244</v>
      </c>
      <c r="E121" s="54">
        <v>23150</v>
      </c>
      <c r="F121" s="91">
        <v>1.1499999999999999</v>
      </c>
      <c r="G121" s="67">
        <v>1</v>
      </c>
      <c r="H121" s="69">
        <v>1.4</v>
      </c>
      <c r="I121" s="69">
        <v>1.68</v>
      </c>
      <c r="J121" s="69">
        <v>2.23</v>
      </c>
      <c r="K121" s="70">
        <v>2.57</v>
      </c>
      <c r="L121" s="73">
        <v>78</v>
      </c>
      <c r="M121" s="72">
        <f t="shared" si="361"/>
        <v>3197894.6999999997</v>
      </c>
      <c r="N121" s="73">
        <f>66+30</f>
        <v>96</v>
      </c>
      <c r="O121" s="73">
        <f t="shared" si="362"/>
        <v>3935870.4000000004</v>
      </c>
      <c r="P121" s="73">
        <v>10</v>
      </c>
      <c r="Q121" s="72">
        <f t="shared" si="363"/>
        <v>409986.50000000006</v>
      </c>
      <c r="R121" s="73"/>
      <c r="S121" s="72">
        <f t="shared" si="364"/>
        <v>0</v>
      </c>
      <c r="T121" s="73"/>
      <c r="U121" s="72">
        <f t="shared" si="365"/>
        <v>0</v>
      </c>
      <c r="V121" s="73"/>
      <c r="W121" s="72">
        <f t="shared" si="366"/>
        <v>0</v>
      </c>
      <c r="X121" s="73"/>
      <c r="Y121" s="72">
        <f t="shared" si="367"/>
        <v>0</v>
      </c>
      <c r="Z121" s="73"/>
      <c r="AA121" s="72">
        <f t="shared" si="368"/>
        <v>0</v>
      </c>
      <c r="AB121" s="73">
        <v>20</v>
      </c>
      <c r="AC121" s="72">
        <f t="shared" si="369"/>
        <v>819973.00000000012</v>
      </c>
      <c r="AD121" s="73"/>
      <c r="AE121" s="72">
        <f t="shared" si="370"/>
        <v>0</v>
      </c>
      <c r="AF121" s="75"/>
      <c r="AG121" s="72">
        <f t="shared" si="371"/>
        <v>0</v>
      </c>
      <c r="AH121" s="73"/>
      <c r="AI121" s="72">
        <f t="shared" si="372"/>
        <v>0</v>
      </c>
      <c r="AJ121" s="73"/>
      <c r="AK121" s="73">
        <f t="shared" si="373"/>
        <v>0</v>
      </c>
      <c r="AL121" s="73">
        <v>250</v>
      </c>
      <c r="AM121" s="72">
        <f t="shared" si="374"/>
        <v>12299594.999999998</v>
      </c>
      <c r="AN121" s="93"/>
      <c r="AO121" s="72">
        <f t="shared" si="375"/>
        <v>0</v>
      </c>
      <c r="AP121" s="73"/>
      <c r="AQ121" s="79">
        <f t="shared" si="376"/>
        <v>0</v>
      </c>
      <c r="AR121" s="73"/>
      <c r="AS121" s="72">
        <f t="shared" si="377"/>
        <v>0</v>
      </c>
      <c r="AT121" s="73"/>
      <c r="AU121" s="73">
        <f t="shared" si="378"/>
        <v>0</v>
      </c>
      <c r="AV121" s="73"/>
      <c r="AW121" s="72">
        <f t="shared" si="379"/>
        <v>0</v>
      </c>
      <c r="AX121" s="73"/>
      <c r="AY121" s="72">
        <f t="shared" si="380"/>
        <v>0</v>
      </c>
      <c r="AZ121" s="73"/>
      <c r="BA121" s="72">
        <f t="shared" si="381"/>
        <v>0</v>
      </c>
      <c r="BB121" s="73"/>
      <c r="BC121" s="72">
        <f t="shared" si="382"/>
        <v>0</v>
      </c>
      <c r="BD121" s="73">
        <v>5</v>
      </c>
      <c r="BE121" s="72">
        <f t="shared" si="383"/>
        <v>238537.60000000001</v>
      </c>
      <c r="BF121" s="73">
        <v>139</v>
      </c>
      <c r="BG121" s="72">
        <f t="shared" si="384"/>
        <v>6216886.1999999993</v>
      </c>
      <c r="BH121" s="73"/>
      <c r="BI121" s="72">
        <f t="shared" si="385"/>
        <v>0</v>
      </c>
      <c r="BJ121" s="73"/>
      <c r="BK121" s="72">
        <f t="shared" si="386"/>
        <v>0</v>
      </c>
      <c r="BL121" s="73">
        <v>8</v>
      </c>
      <c r="BM121" s="72">
        <f t="shared" si="387"/>
        <v>357806.39999999997</v>
      </c>
      <c r="BN121" s="73"/>
      <c r="BO121" s="72">
        <f t="shared" si="388"/>
        <v>0</v>
      </c>
      <c r="BP121" s="73"/>
      <c r="BQ121" s="72">
        <f t="shared" si="389"/>
        <v>0</v>
      </c>
      <c r="BR121" s="73">
        <v>43</v>
      </c>
      <c r="BS121" s="79">
        <f t="shared" si="390"/>
        <v>2115530.34</v>
      </c>
      <c r="BT121" s="94"/>
      <c r="BU121" s="72">
        <f t="shared" si="391"/>
        <v>0</v>
      </c>
      <c r="BV121" s="73"/>
      <c r="BW121" s="72">
        <f t="shared" si="392"/>
        <v>0</v>
      </c>
      <c r="BX121" s="73"/>
      <c r="BY121" s="72">
        <f t="shared" si="393"/>
        <v>0</v>
      </c>
      <c r="BZ121" s="73">
        <v>3</v>
      </c>
      <c r="CA121" s="72">
        <f t="shared" si="394"/>
        <v>134177.4</v>
      </c>
      <c r="CB121" s="95"/>
      <c r="CC121" s="73">
        <f t="shared" si="395"/>
        <v>0</v>
      </c>
      <c r="CD121" s="73"/>
      <c r="CE121" s="72">
        <f t="shared" si="396"/>
        <v>0</v>
      </c>
      <c r="CF121" s="73"/>
      <c r="CG121" s="72">
        <f t="shared" si="397"/>
        <v>0</v>
      </c>
      <c r="CH121" s="73"/>
      <c r="CI121" s="72">
        <f t="shared" si="398"/>
        <v>0</v>
      </c>
      <c r="CJ121" s="73">
        <v>16</v>
      </c>
      <c r="CK121" s="72">
        <f t="shared" si="399"/>
        <v>715612.79999999981</v>
      </c>
      <c r="CL121" s="73">
        <v>43</v>
      </c>
      <c r="CM121" s="72">
        <f t="shared" si="400"/>
        <v>1602674.5</v>
      </c>
      <c r="CN121" s="73"/>
      <c r="CO121" s="72">
        <f t="shared" si="401"/>
        <v>0</v>
      </c>
      <c r="CP121" s="73">
        <v>12</v>
      </c>
      <c r="CQ121" s="72">
        <f t="shared" si="402"/>
        <v>595747.65600000008</v>
      </c>
      <c r="CR121" s="73"/>
      <c r="CS121" s="72">
        <f t="shared" si="403"/>
        <v>0</v>
      </c>
      <c r="CT121" s="73">
        <v>17</v>
      </c>
      <c r="CU121" s="72">
        <f t="shared" si="404"/>
        <v>760338.59999999986</v>
      </c>
      <c r="CV121" s="93"/>
      <c r="CW121" s="72">
        <f t="shared" si="405"/>
        <v>0</v>
      </c>
      <c r="CX121" s="73"/>
      <c r="CY121" s="79">
        <f t="shared" si="406"/>
        <v>0</v>
      </c>
      <c r="CZ121" s="73">
        <v>10</v>
      </c>
      <c r="DA121" s="72">
        <f t="shared" si="407"/>
        <v>447258</v>
      </c>
      <c r="DB121" s="95"/>
      <c r="DC121" s="72">
        <f t="shared" si="408"/>
        <v>0</v>
      </c>
      <c r="DD121" s="73">
        <v>17</v>
      </c>
      <c r="DE121" s="72">
        <f t="shared" si="409"/>
        <v>912406.31999999983</v>
      </c>
      <c r="DF121" s="73"/>
      <c r="DG121" s="72">
        <f t="shared" si="410"/>
        <v>0</v>
      </c>
      <c r="DH121" s="73"/>
      <c r="DI121" s="84">
        <f t="shared" si="411"/>
        <v>0</v>
      </c>
      <c r="DJ121" s="85">
        <f t="shared" si="360"/>
        <v>767</v>
      </c>
      <c r="DK121" s="84">
        <f t="shared" si="360"/>
        <v>34760295.416000001</v>
      </c>
    </row>
    <row r="122" spans="1:115" ht="15.75" customHeight="1" x14ac:dyDescent="0.25">
      <c r="A122" s="89"/>
      <c r="B122" s="90">
        <v>96</v>
      </c>
      <c r="C122" s="283" t="s">
        <v>634</v>
      </c>
      <c r="D122" s="65" t="s">
        <v>245</v>
      </c>
      <c r="E122" s="54">
        <v>23150</v>
      </c>
      <c r="F122" s="91">
        <v>2.82</v>
      </c>
      <c r="G122" s="67">
        <v>1</v>
      </c>
      <c r="H122" s="69">
        <v>1.4</v>
      </c>
      <c r="I122" s="69">
        <v>1.68</v>
      </c>
      <c r="J122" s="69">
        <v>2.23</v>
      </c>
      <c r="K122" s="70">
        <v>2.57</v>
      </c>
      <c r="L122" s="73">
        <v>67</v>
      </c>
      <c r="M122" s="72">
        <f t="shared" si="361"/>
        <v>6735899.9399999995</v>
      </c>
      <c r="N122" s="73">
        <v>224</v>
      </c>
      <c r="O122" s="73">
        <f t="shared" si="362"/>
        <v>22520023.68</v>
      </c>
      <c r="P122" s="73">
        <v>5</v>
      </c>
      <c r="Q122" s="72">
        <f t="shared" si="363"/>
        <v>502679.10000000003</v>
      </c>
      <c r="R122" s="73"/>
      <c r="S122" s="72">
        <f t="shared" si="364"/>
        <v>0</v>
      </c>
      <c r="T122" s="73"/>
      <c r="U122" s="72">
        <f t="shared" si="365"/>
        <v>0</v>
      </c>
      <c r="V122" s="73"/>
      <c r="W122" s="72">
        <f t="shared" si="366"/>
        <v>0</v>
      </c>
      <c r="X122" s="73"/>
      <c r="Y122" s="72">
        <f t="shared" si="367"/>
        <v>0</v>
      </c>
      <c r="Z122" s="73"/>
      <c r="AA122" s="72">
        <f t="shared" si="368"/>
        <v>0</v>
      </c>
      <c r="AB122" s="73">
        <v>6</v>
      </c>
      <c r="AC122" s="72">
        <f t="shared" si="369"/>
        <v>603214.92000000004</v>
      </c>
      <c r="AD122" s="73"/>
      <c r="AE122" s="72">
        <f t="shared" si="370"/>
        <v>0</v>
      </c>
      <c r="AF122" s="75"/>
      <c r="AG122" s="72">
        <f t="shared" si="371"/>
        <v>0</v>
      </c>
      <c r="AH122" s="73"/>
      <c r="AI122" s="72">
        <f t="shared" si="372"/>
        <v>0</v>
      </c>
      <c r="AJ122" s="73"/>
      <c r="AK122" s="73">
        <f t="shared" si="373"/>
        <v>0</v>
      </c>
      <c r="AL122" s="73">
        <v>100</v>
      </c>
      <c r="AM122" s="72">
        <f t="shared" si="374"/>
        <v>12064298.4</v>
      </c>
      <c r="AN122" s="93"/>
      <c r="AO122" s="72">
        <f t="shared" si="375"/>
        <v>0</v>
      </c>
      <c r="AP122" s="73"/>
      <c r="AQ122" s="79">
        <f t="shared" si="376"/>
        <v>0</v>
      </c>
      <c r="AR122" s="73"/>
      <c r="AS122" s="72">
        <f t="shared" si="377"/>
        <v>0</v>
      </c>
      <c r="AT122" s="73"/>
      <c r="AU122" s="73">
        <f t="shared" si="378"/>
        <v>0</v>
      </c>
      <c r="AV122" s="73"/>
      <c r="AW122" s="72">
        <f t="shared" si="379"/>
        <v>0</v>
      </c>
      <c r="AX122" s="73"/>
      <c r="AY122" s="72">
        <f t="shared" si="380"/>
        <v>0</v>
      </c>
      <c r="AZ122" s="73"/>
      <c r="BA122" s="72">
        <f t="shared" si="381"/>
        <v>0</v>
      </c>
      <c r="BB122" s="73"/>
      <c r="BC122" s="72">
        <f t="shared" si="382"/>
        <v>0</v>
      </c>
      <c r="BD122" s="73"/>
      <c r="BE122" s="72">
        <f t="shared" si="383"/>
        <v>0</v>
      </c>
      <c r="BF122" s="73">
        <v>10</v>
      </c>
      <c r="BG122" s="72">
        <f t="shared" si="384"/>
        <v>1096754.3999999999</v>
      </c>
      <c r="BH122" s="73"/>
      <c r="BI122" s="72">
        <f t="shared" si="385"/>
        <v>0</v>
      </c>
      <c r="BJ122" s="73"/>
      <c r="BK122" s="72">
        <f t="shared" si="386"/>
        <v>0</v>
      </c>
      <c r="BL122" s="73">
        <v>1</v>
      </c>
      <c r="BM122" s="72">
        <f t="shared" si="387"/>
        <v>109675.43999999999</v>
      </c>
      <c r="BN122" s="73"/>
      <c r="BO122" s="72">
        <f t="shared" si="388"/>
        <v>0</v>
      </c>
      <c r="BP122" s="73"/>
      <c r="BQ122" s="72">
        <f t="shared" si="389"/>
        <v>0</v>
      </c>
      <c r="BR122" s="73">
        <v>9</v>
      </c>
      <c r="BS122" s="79">
        <f t="shared" si="390"/>
        <v>1085786.8560000001</v>
      </c>
      <c r="BT122" s="94"/>
      <c r="BU122" s="72">
        <f t="shared" si="391"/>
        <v>0</v>
      </c>
      <c r="BV122" s="73"/>
      <c r="BW122" s="72">
        <f t="shared" si="392"/>
        <v>0</v>
      </c>
      <c r="BX122" s="73"/>
      <c r="BY122" s="72">
        <f t="shared" si="393"/>
        <v>0</v>
      </c>
      <c r="BZ122" s="73"/>
      <c r="CA122" s="72">
        <f t="shared" si="394"/>
        <v>0</v>
      </c>
      <c r="CB122" s="95"/>
      <c r="CC122" s="73">
        <f t="shared" si="395"/>
        <v>0</v>
      </c>
      <c r="CD122" s="73"/>
      <c r="CE122" s="72">
        <f t="shared" si="396"/>
        <v>0</v>
      </c>
      <c r="CF122" s="73"/>
      <c r="CG122" s="72">
        <f t="shared" si="397"/>
        <v>0</v>
      </c>
      <c r="CH122" s="73"/>
      <c r="CI122" s="72">
        <f t="shared" si="398"/>
        <v>0</v>
      </c>
      <c r="CJ122" s="73"/>
      <c r="CK122" s="72">
        <f t="shared" si="399"/>
        <v>0</v>
      </c>
      <c r="CL122" s="73">
        <v>29</v>
      </c>
      <c r="CM122" s="72">
        <f t="shared" si="400"/>
        <v>2650489.7999999998</v>
      </c>
      <c r="CN122" s="73"/>
      <c r="CO122" s="72">
        <f t="shared" si="401"/>
        <v>0</v>
      </c>
      <c r="CP122" s="73">
        <v>12</v>
      </c>
      <c r="CQ122" s="72">
        <f t="shared" si="402"/>
        <v>1460876.8608000001</v>
      </c>
      <c r="CR122" s="73"/>
      <c r="CS122" s="72">
        <f t="shared" si="403"/>
        <v>0</v>
      </c>
      <c r="CT122" s="73"/>
      <c r="CU122" s="72">
        <f t="shared" si="404"/>
        <v>0</v>
      </c>
      <c r="CV122" s="93"/>
      <c r="CW122" s="72">
        <f t="shared" si="405"/>
        <v>0</v>
      </c>
      <c r="CX122" s="73"/>
      <c r="CY122" s="79">
        <f t="shared" si="406"/>
        <v>0</v>
      </c>
      <c r="CZ122" s="73">
        <v>12</v>
      </c>
      <c r="DA122" s="72">
        <f t="shared" si="407"/>
        <v>1316105.28</v>
      </c>
      <c r="DB122" s="95"/>
      <c r="DC122" s="72">
        <f t="shared" si="408"/>
        <v>0</v>
      </c>
      <c r="DD122" s="73"/>
      <c r="DE122" s="72">
        <f t="shared" si="409"/>
        <v>0</v>
      </c>
      <c r="DF122" s="73"/>
      <c r="DG122" s="72">
        <f t="shared" si="410"/>
        <v>0</v>
      </c>
      <c r="DH122" s="73"/>
      <c r="DI122" s="84">
        <f t="shared" si="411"/>
        <v>0</v>
      </c>
      <c r="DJ122" s="85">
        <f t="shared" si="360"/>
        <v>475</v>
      </c>
      <c r="DK122" s="84">
        <f t="shared" si="360"/>
        <v>50145804.67679999</v>
      </c>
    </row>
    <row r="123" spans="1:115" ht="28.5" customHeight="1" x14ac:dyDescent="0.25">
      <c r="A123" s="89"/>
      <c r="B123" s="90">
        <v>97</v>
      </c>
      <c r="C123" s="283" t="s">
        <v>635</v>
      </c>
      <c r="D123" s="65" t="s">
        <v>246</v>
      </c>
      <c r="E123" s="54">
        <v>23150</v>
      </c>
      <c r="F123" s="91">
        <v>2.52</v>
      </c>
      <c r="G123" s="67">
        <v>1</v>
      </c>
      <c r="H123" s="69">
        <v>1.4</v>
      </c>
      <c r="I123" s="69">
        <v>1.68</v>
      </c>
      <c r="J123" s="69">
        <v>2.23</v>
      </c>
      <c r="K123" s="70">
        <v>2.57</v>
      </c>
      <c r="L123" s="73">
        <v>489</v>
      </c>
      <c r="M123" s="72">
        <f t="shared" si="361"/>
        <v>43932014.280000001</v>
      </c>
      <c r="N123" s="73">
        <v>2133</v>
      </c>
      <c r="O123" s="73">
        <f t="shared" si="362"/>
        <v>191629829.16</v>
      </c>
      <c r="P123" s="73">
        <v>2</v>
      </c>
      <c r="Q123" s="72">
        <f t="shared" si="363"/>
        <v>179681.04</v>
      </c>
      <c r="R123" s="73"/>
      <c r="S123" s="72">
        <f t="shared" si="364"/>
        <v>0</v>
      </c>
      <c r="T123" s="73">
        <v>0</v>
      </c>
      <c r="U123" s="72">
        <f t="shared" si="365"/>
        <v>0</v>
      </c>
      <c r="V123" s="73">
        <v>0</v>
      </c>
      <c r="W123" s="72">
        <f t="shared" si="366"/>
        <v>0</v>
      </c>
      <c r="X123" s="73"/>
      <c r="Y123" s="72">
        <f t="shared" si="367"/>
        <v>0</v>
      </c>
      <c r="Z123" s="73">
        <v>0</v>
      </c>
      <c r="AA123" s="72">
        <f t="shared" si="368"/>
        <v>0</v>
      </c>
      <c r="AB123" s="73">
        <v>60</v>
      </c>
      <c r="AC123" s="72">
        <f t="shared" si="369"/>
        <v>5390431.2000000002</v>
      </c>
      <c r="AD123" s="73"/>
      <c r="AE123" s="72">
        <f t="shared" si="370"/>
        <v>0</v>
      </c>
      <c r="AF123" s="75"/>
      <c r="AG123" s="72">
        <f t="shared" si="371"/>
        <v>0</v>
      </c>
      <c r="AH123" s="73"/>
      <c r="AI123" s="72">
        <f t="shared" si="372"/>
        <v>0</v>
      </c>
      <c r="AJ123" s="73"/>
      <c r="AK123" s="73">
        <f t="shared" si="373"/>
        <v>0</v>
      </c>
      <c r="AL123" s="73">
        <v>800</v>
      </c>
      <c r="AM123" s="72">
        <f t="shared" si="374"/>
        <v>86246899.200000003</v>
      </c>
      <c r="AN123" s="93"/>
      <c r="AO123" s="72">
        <f t="shared" si="375"/>
        <v>0</v>
      </c>
      <c r="AP123" s="73"/>
      <c r="AQ123" s="79">
        <f t="shared" si="376"/>
        <v>0</v>
      </c>
      <c r="AR123" s="73"/>
      <c r="AS123" s="72">
        <f t="shared" si="377"/>
        <v>0</v>
      </c>
      <c r="AT123" s="73"/>
      <c r="AU123" s="73">
        <f t="shared" si="378"/>
        <v>0</v>
      </c>
      <c r="AV123" s="73"/>
      <c r="AW123" s="72">
        <f t="shared" si="379"/>
        <v>0</v>
      </c>
      <c r="AX123" s="73">
        <v>0</v>
      </c>
      <c r="AY123" s="72">
        <f t="shared" si="380"/>
        <v>0</v>
      </c>
      <c r="AZ123" s="73">
        <v>0</v>
      </c>
      <c r="BA123" s="72">
        <f t="shared" si="381"/>
        <v>0</v>
      </c>
      <c r="BB123" s="73">
        <v>0</v>
      </c>
      <c r="BC123" s="72">
        <f t="shared" si="382"/>
        <v>0</v>
      </c>
      <c r="BD123" s="73"/>
      <c r="BE123" s="72">
        <f t="shared" si="383"/>
        <v>0</v>
      </c>
      <c r="BF123" s="73">
        <v>306</v>
      </c>
      <c r="BG123" s="72">
        <f t="shared" si="384"/>
        <v>29990399.039999999</v>
      </c>
      <c r="BH123" s="73">
        <v>0</v>
      </c>
      <c r="BI123" s="72">
        <f t="shared" si="385"/>
        <v>0</v>
      </c>
      <c r="BJ123" s="73">
        <v>0</v>
      </c>
      <c r="BK123" s="72">
        <f t="shared" si="386"/>
        <v>0</v>
      </c>
      <c r="BL123" s="73">
        <v>12</v>
      </c>
      <c r="BM123" s="72">
        <f t="shared" si="387"/>
        <v>1176094.0799999998</v>
      </c>
      <c r="BN123" s="73"/>
      <c r="BO123" s="72">
        <f t="shared" si="388"/>
        <v>0</v>
      </c>
      <c r="BP123" s="73"/>
      <c r="BQ123" s="72">
        <f t="shared" si="389"/>
        <v>0</v>
      </c>
      <c r="BR123" s="73">
        <v>83</v>
      </c>
      <c r="BS123" s="79">
        <f t="shared" si="390"/>
        <v>8948115.7920000013</v>
      </c>
      <c r="BT123" s="94">
        <v>0</v>
      </c>
      <c r="BU123" s="72">
        <f t="shared" si="391"/>
        <v>0</v>
      </c>
      <c r="BV123" s="73">
        <v>0</v>
      </c>
      <c r="BW123" s="72">
        <f t="shared" si="392"/>
        <v>0</v>
      </c>
      <c r="BX123" s="73">
        <v>0</v>
      </c>
      <c r="BY123" s="72">
        <f t="shared" si="393"/>
        <v>0</v>
      </c>
      <c r="BZ123" s="73"/>
      <c r="CA123" s="72">
        <f t="shared" si="394"/>
        <v>0</v>
      </c>
      <c r="CB123" s="95"/>
      <c r="CC123" s="73">
        <f t="shared" si="395"/>
        <v>0</v>
      </c>
      <c r="CD123" s="73"/>
      <c r="CE123" s="72">
        <f t="shared" si="396"/>
        <v>0</v>
      </c>
      <c r="CF123" s="73"/>
      <c r="CG123" s="72">
        <f t="shared" si="397"/>
        <v>0</v>
      </c>
      <c r="CH123" s="73"/>
      <c r="CI123" s="72">
        <f t="shared" si="398"/>
        <v>0</v>
      </c>
      <c r="CJ123" s="73"/>
      <c r="CK123" s="72">
        <f t="shared" si="399"/>
        <v>0</v>
      </c>
      <c r="CL123" s="73">
        <v>190</v>
      </c>
      <c r="CM123" s="72">
        <f t="shared" si="400"/>
        <v>15517907.999999998</v>
      </c>
      <c r="CN123" s="73"/>
      <c r="CO123" s="72">
        <f t="shared" si="401"/>
        <v>0</v>
      </c>
      <c r="CP123" s="73">
        <v>110</v>
      </c>
      <c r="CQ123" s="72">
        <f t="shared" si="402"/>
        <v>11966757.264000002</v>
      </c>
      <c r="CR123" s="73"/>
      <c r="CS123" s="72">
        <f t="shared" si="403"/>
        <v>0</v>
      </c>
      <c r="CT123" s="73"/>
      <c r="CU123" s="72">
        <f t="shared" si="404"/>
        <v>0</v>
      </c>
      <c r="CV123" s="93"/>
      <c r="CW123" s="72">
        <f t="shared" si="405"/>
        <v>0</v>
      </c>
      <c r="CX123" s="73"/>
      <c r="CY123" s="79">
        <f t="shared" si="406"/>
        <v>0</v>
      </c>
      <c r="CZ123" s="73">
        <v>100</v>
      </c>
      <c r="DA123" s="72">
        <f t="shared" si="407"/>
        <v>9800784</v>
      </c>
      <c r="DB123" s="95"/>
      <c r="DC123" s="72">
        <f t="shared" si="408"/>
        <v>0</v>
      </c>
      <c r="DD123" s="73"/>
      <c r="DE123" s="72">
        <f t="shared" si="409"/>
        <v>0</v>
      </c>
      <c r="DF123" s="73"/>
      <c r="DG123" s="72">
        <f t="shared" si="410"/>
        <v>0</v>
      </c>
      <c r="DH123" s="73"/>
      <c r="DI123" s="84">
        <f t="shared" si="411"/>
        <v>0</v>
      </c>
      <c r="DJ123" s="85">
        <f t="shared" si="360"/>
        <v>4285</v>
      </c>
      <c r="DK123" s="84">
        <f t="shared" si="360"/>
        <v>404778913.05599993</v>
      </c>
    </row>
    <row r="124" spans="1:115" ht="28.5" customHeight="1" x14ac:dyDescent="0.25">
      <c r="A124" s="89"/>
      <c r="B124" s="90">
        <v>98</v>
      </c>
      <c r="C124" s="283" t="s">
        <v>636</v>
      </c>
      <c r="D124" s="65" t="s">
        <v>247</v>
      </c>
      <c r="E124" s="54">
        <v>23150</v>
      </c>
      <c r="F124" s="91">
        <v>3.12</v>
      </c>
      <c r="G124" s="67">
        <v>1</v>
      </c>
      <c r="H124" s="69">
        <v>1.4</v>
      </c>
      <c r="I124" s="69">
        <v>1.68</v>
      </c>
      <c r="J124" s="69">
        <v>2.23</v>
      </c>
      <c r="K124" s="70">
        <v>2.57</v>
      </c>
      <c r="L124" s="73">
        <v>3</v>
      </c>
      <c r="M124" s="72">
        <f t="shared" si="361"/>
        <v>333693.36</v>
      </c>
      <c r="N124" s="73">
        <v>40</v>
      </c>
      <c r="O124" s="73">
        <f t="shared" si="362"/>
        <v>4449244.8</v>
      </c>
      <c r="P124" s="73">
        <v>0</v>
      </c>
      <c r="Q124" s="72">
        <f t="shared" si="363"/>
        <v>0</v>
      </c>
      <c r="R124" s="73"/>
      <c r="S124" s="72">
        <f t="shared" si="364"/>
        <v>0</v>
      </c>
      <c r="T124" s="73"/>
      <c r="U124" s="72">
        <f t="shared" si="365"/>
        <v>0</v>
      </c>
      <c r="V124" s="73"/>
      <c r="W124" s="72">
        <f t="shared" si="366"/>
        <v>0</v>
      </c>
      <c r="X124" s="73"/>
      <c r="Y124" s="72">
        <f t="shared" si="367"/>
        <v>0</v>
      </c>
      <c r="Z124" s="73"/>
      <c r="AA124" s="72">
        <f t="shared" si="368"/>
        <v>0</v>
      </c>
      <c r="AB124" s="73"/>
      <c r="AC124" s="72">
        <f t="shared" si="369"/>
        <v>0</v>
      </c>
      <c r="AD124" s="73"/>
      <c r="AE124" s="72">
        <f t="shared" si="370"/>
        <v>0</v>
      </c>
      <c r="AF124" s="75"/>
      <c r="AG124" s="72">
        <f t="shared" si="371"/>
        <v>0</v>
      </c>
      <c r="AH124" s="73"/>
      <c r="AI124" s="72">
        <f t="shared" si="372"/>
        <v>0</v>
      </c>
      <c r="AJ124" s="73"/>
      <c r="AK124" s="73">
        <f t="shared" si="373"/>
        <v>0</v>
      </c>
      <c r="AL124" s="73">
        <v>2</v>
      </c>
      <c r="AM124" s="72">
        <f t="shared" si="374"/>
        <v>266954.68800000002</v>
      </c>
      <c r="AN124" s="93"/>
      <c r="AO124" s="72">
        <f t="shared" si="375"/>
        <v>0</v>
      </c>
      <c r="AP124" s="73"/>
      <c r="AQ124" s="79">
        <f t="shared" si="376"/>
        <v>0</v>
      </c>
      <c r="AR124" s="73"/>
      <c r="AS124" s="72">
        <f t="shared" si="377"/>
        <v>0</v>
      </c>
      <c r="AT124" s="73"/>
      <c r="AU124" s="73">
        <f t="shared" si="378"/>
        <v>0</v>
      </c>
      <c r="AV124" s="73"/>
      <c r="AW124" s="72">
        <f t="shared" si="379"/>
        <v>0</v>
      </c>
      <c r="AX124" s="73"/>
      <c r="AY124" s="72">
        <f t="shared" si="380"/>
        <v>0</v>
      </c>
      <c r="AZ124" s="73"/>
      <c r="BA124" s="72">
        <f t="shared" si="381"/>
        <v>0</v>
      </c>
      <c r="BB124" s="73"/>
      <c r="BC124" s="72">
        <f t="shared" si="382"/>
        <v>0</v>
      </c>
      <c r="BD124" s="73"/>
      <c r="BE124" s="72">
        <f t="shared" si="383"/>
        <v>0</v>
      </c>
      <c r="BF124" s="73">
        <v>20</v>
      </c>
      <c r="BG124" s="72">
        <f t="shared" si="384"/>
        <v>2426860.7999999998</v>
      </c>
      <c r="BH124" s="73"/>
      <c r="BI124" s="72">
        <f t="shared" si="385"/>
        <v>0</v>
      </c>
      <c r="BJ124" s="73"/>
      <c r="BK124" s="72">
        <f t="shared" si="386"/>
        <v>0</v>
      </c>
      <c r="BL124" s="73"/>
      <c r="BM124" s="72">
        <f t="shared" si="387"/>
        <v>0</v>
      </c>
      <c r="BN124" s="73"/>
      <c r="BO124" s="72">
        <f t="shared" si="388"/>
        <v>0</v>
      </c>
      <c r="BP124" s="73"/>
      <c r="BQ124" s="72">
        <f t="shared" si="389"/>
        <v>0</v>
      </c>
      <c r="BR124" s="73">
        <v>4</v>
      </c>
      <c r="BS124" s="79">
        <f t="shared" si="390"/>
        <v>533909.37600000005</v>
      </c>
      <c r="BT124" s="94"/>
      <c r="BU124" s="72">
        <f t="shared" si="391"/>
        <v>0</v>
      </c>
      <c r="BV124" s="73"/>
      <c r="BW124" s="72">
        <f t="shared" si="392"/>
        <v>0</v>
      </c>
      <c r="BX124" s="73"/>
      <c r="BY124" s="72">
        <f t="shared" si="393"/>
        <v>0</v>
      </c>
      <c r="BZ124" s="73"/>
      <c r="CA124" s="72">
        <f t="shared" si="394"/>
        <v>0</v>
      </c>
      <c r="CB124" s="95"/>
      <c r="CC124" s="73">
        <f t="shared" si="395"/>
        <v>0</v>
      </c>
      <c r="CD124" s="73"/>
      <c r="CE124" s="72">
        <f t="shared" si="396"/>
        <v>0</v>
      </c>
      <c r="CF124" s="73"/>
      <c r="CG124" s="72">
        <f t="shared" si="397"/>
        <v>0</v>
      </c>
      <c r="CH124" s="73"/>
      <c r="CI124" s="72">
        <f t="shared" si="398"/>
        <v>0</v>
      </c>
      <c r="CJ124" s="73"/>
      <c r="CK124" s="72">
        <f t="shared" si="399"/>
        <v>0</v>
      </c>
      <c r="CL124" s="73">
        <v>2</v>
      </c>
      <c r="CM124" s="72">
        <f t="shared" si="400"/>
        <v>202238.4</v>
      </c>
      <c r="CN124" s="73"/>
      <c r="CO124" s="72">
        <f t="shared" si="401"/>
        <v>0</v>
      </c>
      <c r="CP124" s="73">
        <v>0</v>
      </c>
      <c r="CQ124" s="72">
        <f t="shared" si="402"/>
        <v>0</v>
      </c>
      <c r="CR124" s="73"/>
      <c r="CS124" s="72">
        <f t="shared" si="403"/>
        <v>0</v>
      </c>
      <c r="CT124" s="73"/>
      <c r="CU124" s="72">
        <f t="shared" si="404"/>
        <v>0</v>
      </c>
      <c r="CV124" s="93"/>
      <c r="CW124" s="72">
        <f t="shared" si="405"/>
        <v>0</v>
      </c>
      <c r="CX124" s="73"/>
      <c r="CY124" s="79">
        <f t="shared" si="406"/>
        <v>0</v>
      </c>
      <c r="CZ124" s="73"/>
      <c r="DA124" s="72">
        <f t="shared" si="407"/>
        <v>0</v>
      </c>
      <c r="DB124" s="95"/>
      <c r="DC124" s="72">
        <f t="shared" si="408"/>
        <v>0</v>
      </c>
      <c r="DD124" s="73"/>
      <c r="DE124" s="72">
        <f t="shared" si="409"/>
        <v>0</v>
      </c>
      <c r="DF124" s="73"/>
      <c r="DG124" s="72">
        <f t="shared" si="410"/>
        <v>0</v>
      </c>
      <c r="DH124" s="73"/>
      <c r="DI124" s="84">
        <f t="shared" si="411"/>
        <v>0</v>
      </c>
      <c r="DJ124" s="85">
        <f t="shared" si="360"/>
        <v>71</v>
      </c>
      <c r="DK124" s="84">
        <f t="shared" si="360"/>
        <v>8212901.4240000006</v>
      </c>
    </row>
    <row r="125" spans="1:115" ht="28.5" customHeight="1" x14ac:dyDescent="0.25">
      <c r="A125" s="89"/>
      <c r="B125" s="90">
        <v>99</v>
      </c>
      <c r="C125" s="283" t="s">
        <v>637</v>
      </c>
      <c r="D125" s="65" t="s">
        <v>248</v>
      </c>
      <c r="E125" s="54">
        <v>23150</v>
      </c>
      <c r="F125" s="91">
        <v>4.51</v>
      </c>
      <c r="G125" s="67">
        <v>1</v>
      </c>
      <c r="H125" s="69">
        <v>1.4</v>
      </c>
      <c r="I125" s="69">
        <v>1.68</v>
      </c>
      <c r="J125" s="69">
        <v>2.23</v>
      </c>
      <c r="K125" s="70">
        <v>2.57</v>
      </c>
      <c r="L125" s="73">
        <v>0</v>
      </c>
      <c r="M125" s="72">
        <f t="shared" si="361"/>
        <v>0</v>
      </c>
      <c r="N125" s="73">
        <v>10</v>
      </c>
      <c r="O125" s="73">
        <f t="shared" si="362"/>
        <v>1607860.1</v>
      </c>
      <c r="P125" s="73">
        <v>0</v>
      </c>
      <c r="Q125" s="72">
        <f t="shared" si="363"/>
        <v>0</v>
      </c>
      <c r="R125" s="73"/>
      <c r="S125" s="72">
        <f t="shared" si="364"/>
        <v>0</v>
      </c>
      <c r="T125" s="73"/>
      <c r="U125" s="72">
        <f t="shared" si="365"/>
        <v>0</v>
      </c>
      <c r="V125" s="73"/>
      <c r="W125" s="72">
        <f t="shared" si="366"/>
        <v>0</v>
      </c>
      <c r="X125" s="73"/>
      <c r="Y125" s="72">
        <f t="shared" si="367"/>
        <v>0</v>
      </c>
      <c r="Z125" s="73"/>
      <c r="AA125" s="72">
        <f t="shared" si="368"/>
        <v>0</v>
      </c>
      <c r="AB125" s="73"/>
      <c r="AC125" s="72">
        <f t="shared" si="369"/>
        <v>0</v>
      </c>
      <c r="AD125" s="73"/>
      <c r="AE125" s="72">
        <f t="shared" si="370"/>
        <v>0</v>
      </c>
      <c r="AF125" s="75"/>
      <c r="AG125" s="72">
        <f t="shared" si="371"/>
        <v>0</v>
      </c>
      <c r="AH125" s="73"/>
      <c r="AI125" s="72">
        <f t="shared" si="372"/>
        <v>0</v>
      </c>
      <c r="AJ125" s="73"/>
      <c r="AK125" s="73">
        <f t="shared" si="373"/>
        <v>0</v>
      </c>
      <c r="AL125" s="73">
        <v>2</v>
      </c>
      <c r="AM125" s="72">
        <f t="shared" si="374"/>
        <v>385886.424</v>
      </c>
      <c r="AN125" s="93"/>
      <c r="AO125" s="72">
        <f t="shared" si="375"/>
        <v>0</v>
      </c>
      <c r="AP125" s="73"/>
      <c r="AQ125" s="79">
        <f t="shared" si="376"/>
        <v>0</v>
      </c>
      <c r="AR125" s="73"/>
      <c r="AS125" s="72">
        <f t="shared" si="377"/>
        <v>0</v>
      </c>
      <c r="AT125" s="73"/>
      <c r="AU125" s="73">
        <f t="shared" si="378"/>
        <v>0</v>
      </c>
      <c r="AV125" s="73"/>
      <c r="AW125" s="72">
        <f t="shared" si="379"/>
        <v>0</v>
      </c>
      <c r="AX125" s="73"/>
      <c r="AY125" s="72">
        <f t="shared" si="380"/>
        <v>0</v>
      </c>
      <c r="AZ125" s="73"/>
      <c r="BA125" s="72">
        <f t="shared" si="381"/>
        <v>0</v>
      </c>
      <c r="BB125" s="73"/>
      <c r="BC125" s="72">
        <f t="shared" si="382"/>
        <v>0</v>
      </c>
      <c r="BD125" s="73"/>
      <c r="BE125" s="72">
        <f t="shared" si="383"/>
        <v>0</v>
      </c>
      <c r="BF125" s="73">
        <v>15</v>
      </c>
      <c r="BG125" s="72">
        <f t="shared" si="384"/>
        <v>2631043.7999999998</v>
      </c>
      <c r="BH125" s="73"/>
      <c r="BI125" s="72">
        <f t="shared" si="385"/>
        <v>0</v>
      </c>
      <c r="BJ125" s="73"/>
      <c r="BK125" s="72">
        <f t="shared" si="386"/>
        <v>0</v>
      </c>
      <c r="BL125" s="73"/>
      <c r="BM125" s="72">
        <f t="shared" si="387"/>
        <v>0</v>
      </c>
      <c r="BN125" s="73"/>
      <c r="BO125" s="72">
        <f t="shared" si="388"/>
        <v>0</v>
      </c>
      <c r="BP125" s="73"/>
      <c r="BQ125" s="72">
        <f t="shared" si="389"/>
        <v>0</v>
      </c>
      <c r="BR125" s="73"/>
      <c r="BS125" s="79">
        <f t="shared" si="390"/>
        <v>0</v>
      </c>
      <c r="BT125" s="94"/>
      <c r="BU125" s="72">
        <f t="shared" si="391"/>
        <v>0</v>
      </c>
      <c r="BV125" s="73"/>
      <c r="BW125" s="72">
        <f t="shared" si="392"/>
        <v>0</v>
      </c>
      <c r="BX125" s="73"/>
      <c r="BY125" s="72">
        <f t="shared" si="393"/>
        <v>0</v>
      </c>
      <c r="BZ125" s="73"/>
      <c r="CA125" s="72">
        <f t="shared" si="394"/>
        <v>0</v>
      </c>
      <c r="CB125" s="95"/>
      <c r="CC125" s="73">
        <f t="shared" si="395"/>
        <v>0</v>
      </c>
      <c r="CD125" s="73"/>
      <c r="CE125" s="72">
        <f t="shared" si="396"/>
        <v>0</v>
      </c>
      <c r="CF125" s="73"/>
      <c r="CG125" s="72">
        <f t="shared" si="397"/>
        <v>0</v>
      </c>
      <c r="CH125" s="73"/>
      <c r="CI125" s="72">
        <f t="shared" si="398"/>
        <v>0</v>
      </c>
      <c r="CJ125" s="73"/>
      <c r="CK125" s="72">
        <f t="shared" si="399"/>
        <v>0</v>
      </c>
      <c r="CL125" s="73"/>
      <c r="CM125" s="72">
        <f t="shared" si="400"/>
        <v>0</v>
      </c>
      <c r="CN125" s="73"/>
      <c r="CO125" s="72">
        <f t="shared" si="401"/>
        <v>0</v>
      </c>
      <c r="CP125" s="73">
        <v>0</v>
      </c>
      <c r="CQ125" s="72">
        <f t="shared" si="402"/>
        <v>0</v>
      </c>
      <c r="CR125" s="73"/>
      <c r="CS125" s="72">
        <f t="shared" si="403"/>
        <v>0</v>
      </c>
      <c r="CT125" s="73"/>
      <c r="CU125" s="72">
        <f t="shared" si="404"/>
        <v>0</v>
      </c>
      <c r="CV125" s="93"/>
      <c r="CW125" s="72">
        <f t="shared" si="405"/>
        <v>0</v>
      </c>
      <c r="CX125" s="73"/>
      <c r="CY125" s="79">
        <f t="shared" si="406"/>
        <v>0</v>
      </c>
      <c r="CZ125" s="73"/>
      <c r="DA125" s="72">
        <f t="shared" si="407"/>
        <v>0</v>
      </c>
      <c r="DB125" s="95"/>
      <c r="DC125" s="72">
        <f t="shared" si="408"/>
        <v>0</v>
      </c>
      <c r="DD125" s="73"/>
      <c r="DE125" s="72">
        <f t="shared" si="409"/>
        <v>0</v>
      </c>
      <c r="DF125" s="73"/>
      <c r="DG125" s="72">
        <f t="shared" si="410"/>
        <v>0</v>
      </c>
      <c r="DH125" s="73"/>
      <c r="DI125" s="84">
        <f t="shared" si="411"/>
        <v>0</v>
      </c>
      <c r="DJ125" s="85">
        <f t="shared" si="360"/>
        <v>27</v>
      </c>
      <c r="DK125" s="84">
        <f t="shared" si="360"/>
        <v>4624790.324</v>
      </c>
    </row>
    <row r="126" spans="1:115" ht="15.75" customHeight="1" x14ac:dyDescent="0.25">
      <c r="A126" s="89"/>
      <c r="B126" s="90">
        <v>100</v>
      </c>
      <c r="C126" s="283" t="s">
        <v>638</v>
      </c>
      <c r="D126" s="65" t="s">
        <v>249</v>
      </c>
      <c r="E126" s="54">
        <v>23150</v>
      </c>
      <c r="F126" s="91">
        <v>0.82</v>
      </c>
      <c r="G126" s="67">
        <v>1</v>
      </c>
      <c r="H126" s="69">
        <v>1.4</v>
      </c>
      <c r="I126" s="69">
        <v>1.68</v>
      </c>
      <c r="J126" s="69">
        <v>2.23</v>
      </c>
      <c r="K126" s="70">
        <v>2.57</v>
      </c>
      <c r="L126" s="73">
        <v>286</v>
      </c>
      <c r="M126" s="72">
        <f t="shared" si="361"/>
        <v>8360872.5199999996</v>
      </c>
      <c r="N126" s="73">
        <v>780</v>
      </c>
      <c r="O126" s="73">
        <f t="shared" si="362"/>
        <v>22802379.600000001</v>
      </c>
      <c r="P126" s="73">
        <v>2</v>
      </c>
      <c r="Q126" s="72">
        <f t="shared" si="363"/>
        <v>58467.64</v>
      </c>
      <c r="R126" s="73"/>
      <c r="S126" s="72">
        <f t="shared" si="364"/>
        <v>0</v>
      </c>
      <c r="T126" s="73">
        <v>0</v>
      </c>
      <c r="U126" s="72">
        <f t="shared" si="365"/>
        <v>0</v>
      </c>
      <c r="V126" s="73">
        <v>0</v>
      </c>
      <c r="W126" s="72">
        <f t="shared" si="366"/>
        <v>0</v>
      </c>
      <c r="X126" s="73"/>
      <c r="Y126" s="72">
        <f t="shared" si="367"/>
        <v>0</v>
      </c>
      <c r="Z126" s="73">
        <v>0</v>
      </c>
      <c r="AA126" s="72">
        <f t="shared" si="368"/>
        <v>0</v>
      </c>
      <c r="AB126" s="73">
        <v>230</v>
      </c>
      <c r="AC126" s="72">
        <f t="shared" si="369"/>
        <v>6723778.6000000006</v>
      </c>
      <c r="AD126" s="73">
        <v>0</v>
      </c>
      <c r="AE126" s="72">
        <f t="shared" si="370"/>
        <v>0</v>
      </c>
      <c r="AF126" s="75"/>
      <c r="AG126" s="72">
        <f t="shared" si="371"/>
        <v>0</v>
      </c>
      <c r="AH126" s="73">
        <v>190</v>
      </c>
      <c r="AI126" s="72">
        <f t="shared" si="372"/>
        <v>5554425.8000000007</v>
      </c>
      <c r="AJ126" s="73"/>
      <c r="AK126" s="73">
        <f t="shared" si="373"/>
        <v>0</v>
      </c>
      <c r="AL126" s="73">
        <v>359</v>
      </c>
      <c r="AM126" s="72">
        <f t="shared" si="374"/>
        <v>12593929.655999999</v>
      </c>
      <c r="AN126" s="93"/>
      <c r="AO126" s="72">
        <f t="shared" si="375"/>
        <v>0</v>
      </c>
      <c r="AP126" s="73">
        <v>83</v>
      </c>
      <c r="AQ126" s="79">
        <f t="shared" si="376"/>
        <v>2911688.4720000001</v>
      </c>
      <c r="AR126" s="73"/>
      <c r="AS126" s="72">
        <f t="shared" si="377"/>
        <v>0</v>
      </c>
      <c r="AT126" s="73">
        <v>20</v>
      </c>
      <c r="AU126" s="73">
        <f t="shared" si="378"/>
        <v>478371.60000000003</v>
      </c>
      <c r="AV126" s="73"/>
      <c r="AW126" s="72">
        <f t="shared" si="379"/>
        <v>0</v>
      </c>
      <c r="AX126" s="73">
        <v>0</v>
      </c>
      <c r="AY126" s="72">
        <f t="shared" si="380"/>
        <v>0</v>
      </c>
      <c r="AZ126" s="73">
        <v>0</v>
      </c>
      <c r="BA126" s="72">
        <f t="shared" si="381"/>
        <v>0</v>
      </c>
      <c r="BB126" s="73">
        <v>0</v>
      </c>
      <c r="BC126" s="72">
        <f t="shared" si="382"/>
        <v>0</v>
      </c>
      <c r="BD126" s="73">
        <v>88</v>
      </c>
      <c r="BE126" s="72">
        <f t="shared" si="383"/>
        <v>2993543.1679999996</v>
      </c>
      <c r="BF126" s="73">
        <v>292</v>
      </c>
      <c r="BG126" s="72">
        <f t="shared" si="384"/>
        <v>9312300.4800000004</v>
      </c>
      <c r="BH126" s="73">
        <v>0</v>
      </c>
      <c r="BI126" s="72">
        <f t="shared" si="385"/>
        <v>0</v>
      </c>
      <c r="BJ126" s="73">
        <v>0</v>
      </c>
      <c r="BK126" s="72">
        <f t="shared" si="386"/>
        <v>0</v>
      </c>
      <c r="BL126" s="73">
        <v>52</v>
      </c>
      <c r="BM126" s="72">
        <f t="shared" si="387"/>
        <v>1658354.8799999997</v>
      </c>
      <c r="BN126" s="73"/>
      <c r="BO126" s="72">
        <f t="shared" si="388"/>
        <v>0</v>
      </c>
      <c r="BP126" s="73">
        <v>184</v>
      </c>
      <c r="BQ126" s="72">
        <f t="shared" si="389"/>
        <v>7511071.9488000004</v>
      </c>
      <c r="BR126" s="73">
        <v>273</v>
      </c>
      <c r="BS126" s="79">
        <f t="shared" si="390"/>
        <v>9576999.432</v>
      </c>
      <c r="BT126" s="94">
        <v>0</v>
      </c>
      <c r="BU126" s="72">
        <f t="shared" si="391"/>
        <v>0</v>
      </c>
      <c r="BV126" s="73">
        <v>0</v>
      </c>
      <c r="BW126" s="72">
        <f t="shared" si="392"/>
        <v>0</v>
      </c>
      <c r="BX126" s="73">
        <v>0</v>
      </c>
      <c r="BY126" s="72">
        <f t="shared" si="393"/>
        <v>0</v>
      </c>
      <c r="BZ126" s="73">
        <v>240</v>
      </c>
      <c r="CA126" s="72">
        <f t="shared" si="394"/>
        <v>7653945.5999999996</v>
      </c>
      <c r="CB126" s="95"/>
      <c r="CC126" s="73">
        <f t="shared" si="395"/>
        <v>0</v>
      </c>
      <c r="CD126" s="73"/>
      <c r="CE126" s="72">
        <f t="shared" si="396"/>
        <v>0</v>
      </c>
      <c r="CF126" s="73"/>
      <c r="CG126" s="72">
        <f t="shared" si="397"/>
        <v>0</v>
      </c>
      <c r="CH126" s="73">
        <v>900</v>
      </c>
      <c r="CI126" s="72">
        <f t="shared" si="398"/>
        <v>16743005.999999998</v>
      </c>
      <c r="CJ126" s="73">
        <v>130</v>
      </c>
      <c r="CK126" s="72">
        <f t="shared" si="399"/>
        <v>4145887.1999999997</v>
      </c>
      <c r="CL126" s="73">
        <v>212</v>
      </c>
      <c r="CM126" s="72">
        <f t="shared" si="400"/>
        <v>5634154.3999999994</v>
      </c>
      <c r="CN126" s="73">
        <v>120</v>
      </c>
      <c r="CO126" s="72">
        <f t="shared" si="401"/>
        <v>3539949.8400000003</v>
      </c>
      <c r="CP126" s="73">
        <v>359</v>
      </c>
      <c r="CQ126" s="72">
        <f t="shared" si="402"/>
        <v>12708419.9256</v>
      </c>
      <c r="CR126" s="73">
        <v>103</v>
      </c>
      <c r="CS126" s="72">
        <f t="shared" si="403"/>
        <v>3941781.9839999992</v>
      </c>
      <c r="CT126" s="73">
        <v>162</v>
      </c>
      <c r="CU126" s="72">
        <f t="shared" si="404"/>
        <v>5166413.28</v>
      </c>
      <c r="CV126" s="93"/>
      <c r="CW126" s="72">
        <f t="shared" si="405"/>
        <v>0</v>
      </c>
      <c r="CX126" s="73"/>
      <c r="CY126" s="79">
        <f t="shared" si="406"/>
        <v>0</v>
      </c>
      <c r="CZ126" s="73">
        <v>153</v>
      </c>
      <c r="DA126" s="72">
        <f t="shared" si="407"/>
        <v>4879390.3199999994</v>
      </c>
      <c r="DB126" s="95"/>
      <c r="DC126" s="72">
        <f t="shared" si="408"/>
        <v>0</v>
      </c>
      <c r="DD126" s="73">
        <v>190</v>
      </c>
      <c r="DE126" s="72">
        <f t="shared" si="409"/>
        <v>7271248.3199999994</v>
      </c>
      <c r="DF126" s="73"/>
      <c r="DG126" s="72">
        <f t="shared" si="410"/>
        <v>0</v>
      </c>
      <c r="DH126" s="73">
        <v>76</v>
      </c>
      <c r="DI126" s="84">
        <f t="shared" si="411"/>
        <v>4115613.1115999999</v>
      </c>
      <c r="DJ126" s="85">
        <f t="shared" si="360"/>
        <v>5484</v>
      </c>
      <c r="DK126" s="84">
        <f t="shared" si="360"/>
        <v>166335993.77799997</v>
      </c>
    </row>
    <row r="127" spans="1:115" s="194" customFormat="1" ht="15.75" customHeight="1" x14ac:dyDescent="0.25">
      <c r="A127" s="89">
        <v>16</v>
      </c>
      <c r="B127" s="98"/>
      <c r="C127" s="98"/>
      <c r="D127" s="135" t="s">
        <v>250</v>
      </c>
      <c r="E127" s="54">
        <v>23150</v>
      </c>
      <c r="F127" s="99">
        <v>1.2</v>
      </c>
      <c r="G127" s="86">
        <v>1</v>
      </c>
      <c r="H127" s="87">
        <v>1.4</v>
      </c>
      <c r="I127" s="87">
        <v>1.68</v>
      </c>
      <c r="J127" s="87">
        <v>2.23</v>
      </c>
      <c r="K127" s="88">
        <v>2.57</v>
      </c>
      <c r="L127" s="59">
        <f>SUM(L128:L139)</f>
        <v>148</v>
      </c>
      <c r="M127" s="59">
        <f t="shared" ref="M127:BX127" si="412">SUM(M128:M139)</f>
        <v>6075290.1510000005</v>
      </c>
      <c r="N127" s="59">
        <f t="shared" si="412"/>
        <v>2089</v>
      </c>
      <c r="O127" s="59">
        <f t="shared" si="412"/>
        <v>134213744.57399999</v>
      </c>
      <c r="P127" s="59">
        <f t="shared" si="412"/>
        <v>233</v>
      </c>
      <c r="Q127" s="59">
        <f t="shared" si="412"/>
        <v>7875390.1659999993</v>
      </c>
      <c r="R127" s="59">
        <f t="shared" si="412"/>
        <v>0</v>
      </c>
      <c r="S127" s="59">
        <f t="shared" si="412"/>
        <v>0</v>
      </c>
      <c r="T127" s="59">
        <f t="shared" si="412"/>
        <v>0</v>
      </c>
      <c r="U127" s="59">
        <f t="shared" si="412"/>
        <v>0</v>
      </c>
      <c r="V127" s="59">
        <f t="shared" si="412"/>
        <v>0</v>
      </c>
      <c r="W127" s="59">
        <f t="shared" si="412"/>
        <v>0</v>
      </c>
      <c r="X127" s="59">
        <f t="shared" si="412"/>
        <v>0</v>
      </c>
      <c r="Y127" s="59">
        <f t="shared" si="412"/>
        <v>0</v>
      </c>
      <c r="Z127" s="59">
        <f t="shared" si="412"/>
        <v>0</v>
      </c>
      <c r="AA127" s="59">
        <f t="shared" si="412"/>
        <v>0</v>
      </c>
      <c r="AB127" s="59">
        <f t="shared" si="412"/>
        <v>180</v>
      </c>
      <c r="AC127" s="59">
        <f t="shared" si="412"/>
        <v>3966983.9999999995</v>
      </c>
      <c r="AD127" s="59">
        <f t="shared" si="412"/>
        <v>0</v>
      </c>
      <c r="AE127" s="59">
        <f t="shared" si="412"/>
        <v>0</v>
      </c>
      <c r="AF127" s="59">
        <f t="shared" si="412"/>
        <v>10</v>
      </c>
      <c r="AG127" s="59">
        <f t="shared" si="412"/>
        <v>521574.13</v>
      </c>
      <c r="AH127" s="59">
        <f t="shared" si="412"/>
        <v>30</v>
      </c>
      <c r="AI127" s="59">
        <f t="shared" si="412"/>
        <v>661164</v>
      </c>
      <c r="AJ127" s="59">
        <f t="shared" si="412"/>
        <v>0</v>
      </c>
      <c r="AK127" s="59">
        <f t="shared" si="412"/>
        <v>0</v>
      </c>
      <c r="AL127" s="59">
        <f t="shared" si="412"/>
        <v>954</v>
      </c>
      <c r="AM127" s="59">
        <f t="shared" si="412"/>
        <v>57016270.936800003</v>
      </c>
      <c r="AN127" s="59">
        <f t="shared" si="412"/>
        <v>3</v>
      </c>
      <c r="AO127" s="59">
        <f t="shared" si="412"/>
        <v>224857.98720000003</v>
      </c>
      <c r="AP127" s="59">
        <f t="shared" si="412"/>
        <v>91</v>
      </c>
      <c r="AQ127" s="59">
        <f t="shared" si="412"/>
        <v>2422115.9759999998</v>
      </c>
      <c r="AR127" s="59">
        <f t="shared" si="412"/>
        <v>0</v>
      </c>
      <c r="AS127" s="59">
        <f t="shared" si="412"/>
        <v>0</v>
      </c>
      <c r="AT127" s="59">
        <f t="shared" si="412"/>
        <v>10</v>
      </c>
      <c r="AU127" s="59">
        <f t="shared" si="412"/>
        <v>220388</v>
      </c>
      <c r="AV127" s="59">
        <f>SUM(AV128:AV139)</f>
        <v>0</v>
      </c>
      <c r="AW127" s="59">
        <f>SUM(AW128:AW139)</f>
        <v>0</v>
      </c>
      <c r="AX127" s="59">
        <f t="shared" ref="AX127" si="413">SUM(AX128:AX139)</f>
        <v>0</v>
      </c>
      <c r="AY127" s="59">
        <f t="shared" si="412"/>
        <v>0</v>
      </c>
      <c r="AZ127" s="59">
        <f t="shared" si="412"/>
        <v>0</v>
      </c>
      <c r="BA127" s="59">
        <f t="shared" si="412"/>
        <v>0</v>
      </c>
      <c r="BB127" s="59">
        <f t="shared" si="412"/>
        <v>0</v>
      </c>
      <c r="BC127" s="59">
        <f t="shared" si="412"/>
        <v>0</v>
      </c>
      <c r="BD127" s="59">
        <f t="shared" si="412"/>
        <v>58</v>
      </c>
      <c r="BE127" s="59">
        <f t="shared" si="412"/>
        <v>1330168.6272</v>
      </c>
      <c r="BF127" s="59">
        <f t="shared" si="412"/>
        <v>0</v>
      </c>
      <c r="BG127" s="59">
        <f t="shared" si="412"/>
        <v>0</v>
      </c>
      <c r="BH127" s="59">
        <f t="shared" si="412"/>
        <v>21</v>
      </c>
      <c r="BI127" s="59">
        <f t="shared" si="412"/>
        <v>607531.93199999991</v>
      </c>
      <c r="BJ127" s="59">
        <f t="shared" si="412"/>
        <v>0</v>
      </c>
      <c r="BK127" s="59">
        <f t="shared" si="412"/>
        <v>0</v>
      </c>
      <c r="BL127" s="59">
        <f t="shared" si="412"/>
        <v>91</v>
      </c>
      <c r="BM127" s="59">
        <f t="shared" si="412"/>
        <v>2706805.4160000002</v>
      </c>
      <c r="BN127" s="59">
        <f t="shared" si="412"/>
        <v>500</v>
      </c>
      <c r="BO127" s="59">
        <f t="shared" si="412"/>
        <v>13235468.752800001</v>
      </c>
      <c r="BP127" s="59">
        <f t="shared" si="412"/>
        <v>235</v>
      </c>
      <c r="BQ127" s="59">
        <f t="shared" si="412"/>
        <v>6714800.2521599997</v>
      </c>
      <c r="BR127" s="59">
        <f t="shared" si="412"/>
        <v>150</v>
      </c>
      <c r="BS127" s="61">
        <f t="shared" si="412"/>
        <v>4573271.3879999993</v>
      </c>
      <c r="BT127" s="62">
        <f t="shared" si="412"/>
        <v>0</v>
      </c>
      <c r="BU127" s="59">
        <f t="shared" si="412"/>
        <v>0</v>
      </c>
      <c r="BV127" s="59">
        <f t="shared" si="412"/>
        <v>0</v>
      </c>
      <c r="BW127" s="59">
        <f t="shared" si="412"/>
        <v>0</v>
      </c>
      <c r="BX127" s="59">
        <f t="shared" si="412"/>
        <v>0</v>
      </c>
      <c r="BY127" s="59">
        <f t="shared" ref="BY127:DK127" si="414">SUM(BY128:BY139)</f>
        <v>0</v>
      </c>
      <c r="BZ127" s="59">
        <f>SUM(BZ128:BZ139)</f>
        <v>135</v>
      </c>
      <c r="CA127" s="59">
        <f>SUM(CA128:CA139)</f>
        <v>3493512.7919999999</v>
      </c>
      <c r="CB127" s="63">
        <f t="shared" si="414"/>
        <v>0</v>
      </c>
      <c r="CC127" s="59">
        <f t="shared" si="414"/>
        <v>0</v>
      </c>
      <c r="CD127" s="59">
        <f t="shared" si="414"/>
        <v>0</v>
      </c>
      <c r="CE127" s="59">
        <f t="shared" si="414"/>
        <v>0</v>
      </c>
      <c r="CF127" s="59">
        <f t="shared" si="414"/>
        <v>96</v>
      </c>
      <c r="CG127" s="59">
        <f t="shared" si="414"/>
        <v>2115724.7999999998</v>
      </c>
      <c r="CH127" s="59">
        <f t="shared" si="414"/>
        <v>155</v>
      </c>
      <c r="CI127" s="59">
        <f t="shared" si="414"/>
        <v>3416014</v>
      </c>
      <c r="CJ127" s="59">
        <f t="shared" si="414"/>
        <v>53</v>
      </c>
      <c r="CK127" s="59">
        <f t="shared" si="414"/>
        <v>1136424.24</v>
      </c>
      <c r="CL127" s="59">
        <f t="shared" si="414"/>
        <v>137</v>
      </c>
      <c r="CM127" s="59">
        <f t="shared" si="414"/>
        <v>2813836.2</v>
      </c>
      <c r="CN127" s="59">
        <f t="shared" si="414"/>
        <v>133</v>
      </c>
      <c r="CO127" s="59">
        <f t="shared" si="414"/>
        <v>4315472.5250000004</v>
      </c>
      <c r="CP127" s="59">
        <f t="shared" si="414"/>
        <v>368</v>
      </c>
      <c r="CQ127" s="59">
        <f t="shared" si="414"/>
        <v>10804988.274359999</v>
      </c>
      <c r="CR127" s="59">
        <f t="shared" si="414"/>
        <v>124</v>
      </c>
      <c r="CS127" s="59">
        <f t="shared" si="414"/>
        <v>2888695.5216000001</v>
      </c>
      <c r="CT127" s="59">
        <f t="shared" si="414"/>
        <v>302</v>
      </c>
      <c r="CU127" s="59">
        <f t="shared" si="414"/>
        <v>8010196.3200000003</v>
      </c>
      <c r="CV127" s="59">
        <f t="shared" si="414"/>
        <v>0</v>
      </c>
      <c r="CW127" s="59">
        <f t="shared" si="414"/>
        <v>0</v>
      </c>
      <c r="CX127" s="59">
        <f t="shared" si="414"/>
        <v>0</v>
      </c>
      <c r="CY127" s="59">
        <f t="shared" si="414"/>
        <v>0</v>
      </c>
      <c r="CZ127" s="59">
        <f t="shared" si="414"/>
        <v>91</v>
      </c>
      <c r="DA127" s="59">
        <f t="shared" si="414"/>
        <v>2436661.5840000003</v>
      </c>
      <c r="DB127" s="59">
        <f t="shared" si="414"/>
        <v>30</v>
      </c>
      <c r="DC127" s="59">
        <f t="shared" si="414"/>
        <v>673609.44</v>
      </c>
      <c r="DD127" s="59">
        <f t="shared" si="414"/>
        <v>220</v>
      </c>
      <c r="DE127" s="59">
        <f t="shared" si="414"/>
        <v>6127247.9183999989</v>
      </c>
      <c r="DF127" s="59">
        <f t="shared" si="414"/>
        <v>41</v>
      </c>
      <c r="DG127" s="59">
        <f t="shared" si="414"/>
        <v>1315392.2600000002</v>
      </c>
      <c r="DH127" s="59">
        <f t="shared" si="414"/>
        <v>53</v>
      </c>
      <c r="DI127" s="59">
        <f t="shared" si="414"/>
        <v>2190895.6094800001</v>
      </c>
      <c r="DJ127" s="59">
        <f t="shared" si="414"/>
        <v>6741</v>
      </c>
      <c r="DK127" s="59">
        <f t="shared" si="414"/>
        <v>294104497.77400005</v>
      </c>
    </row>
    <row r="128" spans="1:115" ht="33.75" customHeight="1" x14ac:dyDescent="0.25">
      <c r="A128" s="89"/>
      <c r="B128" s="90">
        <v>101</v>
      </c>
      <c r="C128" s="283" t="s">
        <v>639</v>
      </c>
      <c r="D128" s="65" t="s">
        <v>251</v>
      </c>
      <c r="E128" s="54">
        <v>23150</v>
      </c>
      <c r="F128" s="91">
        <v>0.98</v>
      </c>
      <c r="G128" s="67">
        <v>1</v>
      </c>
      <c r="H128" s="69">
        <v>1.4</v>
      </c>
      <c r="I128" s="69">
        <v>1.68</v>
      </c>
      <c r="J128" s="69">
        <v>2.23</v>
      </c>
      <c r="K128" s="70">
        <v>2.57</v>
      </c>
      <c r="L128" s="73">
        <v>0</v>
      </c>
      <c r="M128" s="72">
        <f>(L128*$E128*$F128*$G128*$H128*$M$10)</f>
        <v>0</v>
      </c>
      <c r="N128" s="73">
        <v>7</v>
      </c>
      <c r="O128" s="73">
        <f>(N128*$E128*$F128*$G128*$H128*$O$10)</f>
        <v>244565.86</v>
      </c>
      <c r="P128" s="73">
        <v>159</v>
      </c>
      <c r="Q128" s="72">
        <f>(P128*$E128*$F128*$G128*$H128*$Q$10)</f>
        <v>5555138.8199999994</v>
      </c>
      <c r="R128" s="73"/>
      <c r="S128" s="72">
        <f>(R128*$E128*$F128*$G128*$H128*$S$10)</f>
        <v>0</v>
      </c>
      <c r="T128" s="73">
        <v>0</v>
      </c>
      <c r="U128" s="72">
        <f>(T128*$E128*$F128*$G128*$H128*$U$10)</f>
        <v>0</v>
      </c>
      <c r="V128" s="73">
        <v>0</v>
      </c>
      <c r="W128" s="72">
        <f>(V128*$E128*$F128*$G128*$H128*$W$10)</f>
        <v>0</v>
      </c>
      <c r="X128" s="73"/>
      <c r="Y128" s="72">
        <f>(X128*$E128*$F128*$G128*$H128*$Y$10)</f>
        <v>0</v>
      </c>
      <c r="Z128" s="73">
        <v>0</v>
      </c>
      <c r="AA128" s="72">
        <f>(Z128*$E128*$F128*$G128*$H128*$AA$10)</f>
        <v>0</v>
      </c>
      <c r="AB128" s="73"/>
      <c r="AC128" s="72">
        <f>(AB128*$E128*$F128*$G128*$H128*$AC$10)</f>
        <v>0</v>
      </c>
      <c r="AD128" s="73">
        <v>0</v>
      </c>
      <c r="AE128" s="72">
        <f>(AD128*$E128*$F128*$G128*$H128*$AE$10)</f>
        <v>0</v>
      </c>
      <c r="AF128" s="75"/>
      <c r="AG128" s="72">
        <f>(AF128*$E128*$F128*$G128*$H128*$AG$10)</f>
        <v>0</v>
      </c>
      <c r="AH128" s="73"/>
      <c r="AI128" s="72">
        <f>(AH128*$E128*$F128*$G128*$H128*$AI$10)</f>
        <v>0</v>
      </c>
      <c r="AJ128" s="73">
        <v>0</v>
      </c>
      <c r="AK128" s="73">
        <f>(AJ128*$E128*$F128*$G128*$H128*$AK$10)</f>
        <v>0</v>
      </c>
      <c r="AL128" s="73">
        <v>0</v>
      </c>
      <c r="AM128" s="72">
        <f>(AL128*$E128*$F128*$G128*$I128*$AM$10)</f>
        <v>0</v>
      </c>
      <c r="AN128" s="93"/>
      <c r="AO128" s="72">
        <f>(AN128*$E128*$F128*$G128*$I128*$AO$10)</f>
        <v>0</v>
      </c>
      <c r="AP128" s="73">
        <v>1</v>
      </c>
      <c r="AQ128" s="79">
        <f>(AP128*$E128*$F128*$G128*$I128*$AQ$10)</f>
        <v>41925.576000000001</v>
      </c>
      <c r="AR128" s="73"/>
      <c r="AS128" s="72">
        <f>(AR128*$E128*$F128*$G128*$H128*$AS$10)</f>
        <v>0</v>
      </c>
      <c r="AT128" s="73">
        <v>0</v>
      </c>
      <c r="AU128" s="73">
        <f>(AT128*$E128*$F128*$G128*$H128*$AU$10)</f>
        <v>0</v>
      </c>
      <c r="AV128" s="73"/>
      <c r="AW128" s="72">
        <f>(AV128*$E128*$F128*$G128*$H128*$AW$10)</f>
        <v>0</v>
      </c>
      <c r="AX128" s="73">
        <v>0</v>
      </c>
      <c r="AY128" s="72">
        <f>(AX128*$E128*$F128*$G128*$H128*$AY$10)</f>
        <v>0</v>
      </c>
      <c r="AZ128" s="73">
        <v>0</v>
      </c>
      <c r="BA128" s="72">
        <f>(AZ128*$E128*$F128*$G128*$H128*$BA$10)</f>
        <v>0</v>
      </c>
      <c r="BB128" s="73">
        <v>0</v>
      </c>
      <c r="BC128" s="72">
        <f>(BB128*$E128*$F128*$G128*$H128*$BC$10)</f>
        <v>0</v>
      </c>
      <c r="BD128" s="73"/>
      <c r="BE128" s="72">
        <f>(BD128*$E128*$F128*$G128*$H128*$BE$10)</f>
        <v>0</v>
      </c>
      <c r="BF128" s="73"/>
      <c r="BG128" s="72">
        <f>(BF128*$E128*$F128*$G128*$I128*$BG$10)</f>
        <v>0</v>
      </c>
      <c r="BH128" s="73">
        <v>3</v>
      </c>
      <c r="BI128" s="72">
        <f>(BH128*$E128*$F128*$G128*$I128*$BI$10)</f>
        <v>131493.85199999998</v>
      </c>
      <c r="BJ128" s="73">
        <v>0</v>
      </c>
      <c r="BK128" s="72">
        <f>(BJ128*$E128*$F128*$G128*$I128*$BK$10)</f>
        <v>0</v>
      </c>
      <c r="BL128" s="73"/>
      <c r="BM128" s="72">
        <f>(BL128*$E128*$F128*$G128*$I128*$BM$10)</f>
        <v>0</v>
      </c>
      <c r="BN128" s="73"/>
      <c r="BO128" s="72">
        <f>(BN128*$E128*$F128*$G128*$I128*$BO$10)</f>
        <v>0</v>
      </c>
      <c r="BP128" s="73">
        <v>5</v>
      </c>
      <c r="BQ128" s="72">
        <f>(BP128*$E128*$F128*$G128*$I128*$BQ$10)</f>
        <v>243930.62399999998</v>
      </c>
      <c r="BR128" s="73"/>
      <c r="BS128" s="79">
        <f>(BR128*$E128*$F128*$G128*$I128*$BS$10)</f>
        <v>0</v>
      </c>
      <c r="BT128" s="94">
        <v>0</v>
      </c>
      <c r="BU128" s="72">
        <f>(BT128*$E128*$F128*$G128*$H128*$BU$10)</f>
        <v>0</v>
      </c>
      <c r="BV128" s="73"/>
      <c r="BW128" s="72">
        <f>(BV128*$E128*$F128*$G128*$H128*$BW$10)</f>
        <v>0</v>
      </c>
      <c r="BX128" s="73">
        <v>0</v>
      </c>
      <c r="BY128" s="72">
        <f>(BX128*$E128*$F128*$G128*$H128*$BY$10)</f>
        <v>0</v>
      </c>
      <c r="BZ128" s="73">
        <v>5</v>
      </c>
      <c r="CA128" s="72">
        <f>(BZ128*$E128*$F128*$G128*$I128*$CA$10)</f>
        <v>190570.8</v>
      </c>
      <c r="CB128" s="95"/>
      <c r="CC128" s="73">
        <f>(CB128*$E128*$F128*$G128*$H128*$CC$10)</f>
        <v>0</v>
      </c>
      <c r="CD128" s="73">
        <v>0</v>
      </c>
      <c r="CE128" s="72">
        <f>(CD128*$E128*$F128*$G128*$H128*$CE$10)</f>
        <v>0</v>
      </c>
      <c r="CF128" s="73"/>
      <c r="CG128" s="72">
        <f>(CF128*$E128*$F128*$G128*$H128*$CG$10)</f>
        <v>0</v>
      </c>
      <c r="CH128" s="73"/>
      <c r="CI128" s="72">
        <f>(CH128*$E128*$F128*$G128*$H128*$CI$10)</f>
        <v>0</v>
      </c>
      <c r="CJ128" s="73">
        <v>1</v>
      </c>
      <c r="CK128" s="72">
        <f>(CJ128*$E128*$F128*$G128*$H128*$CK$10)</f>
        <v>38114.159999999996</v>
      </c>
      <c r="CL128" s="73"/>
      <c r="CM128" s="72">
        <f>(CL128*$E128*$F128*$G128*$H128*$CM$10)</f>
        <v>0</v>
      </c>
      <c r="CN128" s="73"/>
      <c r="CO128" s="72">
        <f>(CN128*$E128*$F128*$G128*$H128*$CO$10)</f>
        <v>0</v>
      </c>
      <c r="CP128" s="73">
        <v>2</v>
      </c>
      <c r="CQ128" s="72">
        <f>(CP128*$E128*$F128*$G128*$I128*$CQ$10)</f>
        <v>84613.435199999993</v>
      </c>
      <c r="CR128" s="73"/>
      <c r="CS128" s="72">
        <f>(CR128*$E128*$F128*$G128*$I128*$CS$10)</f>
        <v>0</v>
      </c>
      <c r="CT128" s="73">
        <v>2</v>
      </c>
      <c r="CU128" s="72">
        <f>(CT128*$E128*$F128*$G128*$I128*$CU$10)</f>
        <v>76228.319999999992</v>
      </c>
      <c r="CV128" s="93"/>
      <c r="CW128" s="72">
        <f>(CV128*$E128*$F128*$G128*$I128*$CW$10)</f>
        <v>0</v>
      </c>
      <c r="CX128" s="73">
        <v>0</v>
      </c>
      <c r="CY128" s="79">
        <f>(CX128*$E128*$F128*$G128*$I128*$CY$10)</f>
        <v>0</v>
      </c>
      <c r="CZ128" s="73">
        <v>2</v>
      </c>
      <c r="DA128" s="72">
        <f>(CZ128*$E128*$F128*$G128*$I128*$DA$10)</f>
        <v>76228.319999999992</v>
      </c>
      <c r="DB128" s="95"/>
      <c r="DC128" s="72">
        <f>(DB128*$E128*$F128*$G128*$I128*$DC$10)</f>
        <v>0</v>
      </c>
      <c r="DD128" s="73">
        <v>3</v>
      </c>
      <c r="DE128" s="72">
        <f>(DD128*$E128*$F128*$G128*$I128*$DE$10)</f>
        <v>137210.976</v>
      </c>
      <c r="DF128" s="73"/>
      <c r="DG128" s="72">
        <f>(DF128*$E128*$F128*$G128*$J128*$DG$10)</f>
        <v>0</v>
      </c>
      <c r="DH128" s="73">
        <v>2</v>
      </c>
      <c r="DI128" s="84">
        <f>(DH128*$E128*$F128*$G128*$K128*$DI$10)</f>
        <v>129438.40980000001</v>
      </c>
      <c r="DJ128" s="85">
        <f t="shared" ref="DJ128:DK139" si="415">SUM(L128,N128,P128,R128,T128,V128,X128,Z128,AB128,AD128,AF128,AH128,AN128,AR128,AT128,BX128,AJ128,AX128,AZ128,BB128,CN128,BD128,BF128,AL128,BJ128,AP128,CP128,BL128,CR128,BN128,BP128,BR128,BZ128,BT128,BV128,CB128,CD128,CF128,CH128,CJ128,CL128,CT128,CV128,BH128,AV128,CX128,CZ128,DB128,DD128,DF128,DH128)</f>
        <v>192</v>
      </c>
      <c r="DK128" s="84">
        <f t="shared" si="415"/>
        <v>6949459.1529999999</v>
      </c>
    </row>
    <row r="129" spans="1:115" ht="33.75" customHeight="1" x14ac:dyDescent="0.25">
      <c r="A129" s="89"/>
      <c r="B129" s="90">
        <v>102</v>
      </c>
      <c r="C129" s="283" t="s">
        <v>640</v>
      </c>
      <c r="D129" s="65" t="s">
        <v>252</v>
      </c>
      <c r="E129" s="54">
        <v>23150</v>
      </c>
      <c r="F129" s="91">
        <v>1.49</v>
      </c>
      <c r="G129" s="67">
        <v>1</v>
      </c>
      <c r="H129" s="69">
        <v>1.4</v>
      </c>
      <c r="I129" s="69">
        <v>1.68</v>
      </c>
      <c r="J129" s="69">
        <v>2.23</v>
      </c>
      <c r="K129" s="70">
        <v>2.57</v>
      </c>
      <c r="L129" s="73">
        <v>0</v>
      </c>
      <c r="M129" s="72">
        <f>(L129*$E129*$F129*$G129*$H129*$M$10)</f>
        <v>0</v>
      </c>
      <c r="N129" s="73">
        <v>7</v>
      </c>
      <c r="O129" s="73">
        <f>(N129*$E129*$F129*$G129*$H129*$O$10)</f>
        <v>371839.93</v>
      </c>
      <c r="P129" s="73">
        <v>0</v>
      </c>
      <c r="Q129" s="72">
        <f>(P129*$E129*$F129*$G129*$H129*$Q$10)</f>
        <v>0</v>
      </c>
      <c r="R129" s="73"/>
      <c r="S129" s="72">
        <f>(R129*$E129*$F129*$G129*$H129*$S$10)</f>
        <v>0</v>
      </c>
      <c r="T129" s="73"/>
      <c r="U129" s="72">
        <f>(T129*$E129*$F129*$G129*$H129*$U$10)</f>
        <v>0</v>
      </c>
      <c r="V129" s="73"/>
      <c r="W129" s="72">
        <f>(V129*$E129*$F129*$G129*$H129*$W$10)</f>
        <v>0</v>
      </c>
      <c r="X129" s="73"/>
      <c r="Y129" s="72">
        <f>(X129*$E129*$F129*$G129*$H129*$Y$10)</f>
        <v>0</v>
      </c>
      <c r="Z129" s="73"/>
      <c r="AA129" s="72">
        <f>(Z129*$E129*$F129*$G129*$H129*$AA$10)</f>
        <v>0</v>
      </c>
      <c r="AB129" s="73"/>
      <c r="AC129" s="72">
        <f>(AB129*$E129*$F129*$G129*$H129*$AC$10)</f>
        <v>0</v>
      </c>
      <c r="AD129" s="73"/>
      <c r="AE129" s="72">
        <f>(AD129*$E129*$F129*$G129*$H129*$AE$10)</f>
        <v>0</v>
      </c>
      <c r="AF129" s="75"/>
      <c r="AG129" s="72">
        <f>(AF129*$E129*$F129*$G129*$H129*$AG$10)</f>
        <v>0</v>
      </c>
      <c r="AH129" s="73"/>
      <c r="AI129" s="72">
        <f>(AH129*$E129*$F129*$G129*$H129*$AI$10)</f>
        <v>0</v>
      </c>
      <c r="AJ129" s="73"/>
      <c r="AK129" s="73">
        <f>(AJ129*$E129*$F129*$G129*$H129*$AK$10)</f>
        <v>0</v>
      </c>
      <c r="AL129" s="73">
        <v>3</v>
      </c>
      <c r="AM129" s="72">
        <f>(AL129*$E129*$F129*$G129*$I129*$AM$10)</f>
        <v>191231.96400000001</v>
      </c>
      <c r="AN129" s="93">
        <v>0</v>
      </c>
      <c r="AO129" s="72">
        <f>(AN129*$E129*$F129*$G129*$I129*$AO$10)</f>
        <v>0</v>
      </c>
      <c r="AP129" s="73"/>
      <c r="AQ129" s="79">
        <f>(AP129*$E129*$F129*$G129*$I129*$AQ$10)</f>
        <v>0</v>
      </c>
      <c r="AR129" s="73"/>
      <c r="AS129" s="72">
        <f>(AR129*$E129*$F129*$G129*$H129*$AS$10)</f>
        <v>0</v>
      </c>
      <c r="AT129" s="73"/>
      <c r="AU129" s="73">
        <f>(AT129*$E129*$F129*$G129*$H129*$AU$10)</f>
        <v>0</v>
      </c>
      <c r="AV129" s="73"/>
      <c r="AW129" s="72">
        <f>(AV129*$E129*$F129*$G129*$H129*$AW$10)</f>
        <v>0</v>
      </c>
      <c r="AX129" s="73"/>
      <c r="AY129" s="72">
        <f>(AX129*$E129*$F129*$G129*$H129*$AY$10)</f>
        <v>0</v>
      </c>
      <c r="AZ129" s="73"/>
      <c r="BA129" s="72">
        <f>(AZ129*$E129*$F129*$G129*$H129*$BA$10)</f>
        <v>0</v>
      </c>
      <c r="BB129" s="73"/>
      <c r="BC129" s="72">
        <f>(BB129*$E129*$F129*$G129*$H129*$BC$10)</f>
        <v>0</v>
      </c>
      <c r="BD129" s="73"/>
      <c r="BE129" s="72">
        <f>(BD129*$E129*$F129*$G129*$H129*$BE$10)</f>
        <v>0</v>
      </c>
      <c r="BF129" s="73"/>
      <c r="BG129" s="72">
        <f>(BF129*$E129*$F129*$G129*$I129*$BG$10)</f>
        <v>0</v>
      </c>
      <c r="BH129" s="73"/>
      <c r="BI129" s="72">
        <f>(BH129*$E129*$F129*$G129*$I129*$BI$10)</f>
        <v>0</v>
      </c>
      <c r="BJ129" s="73"/>
      <c r="BK129" s="72">
        <f>(BJ129*$E129*$F129*$G129*$I129*$BK$10)</f>
        <v>0</v>
      </c>
      <c r="BL129" s="73"/>
      <c r="BM129" s="72">
        <f>(BL129*$E129*$F129*$G129*$I129*$BM$10)</f>
        <v>0</v>
      </c>
      <c r="BN129" s="73"/>
      <c r="BO129" s="72">
        <f>(BN129*$E129*$F129*$G129*$I129*$BO$10)</f>
        <v>0</v>
      </c>
      <c r="BP129" s="73"/>
      <c r="BQ129" s="72">
        <f>(BP129*$E129*$F129*$G129*$I129*$BQ$10)</f>
        <v>0</v>
      </c>
      <c r="BR129" s="73">
        <v>1</v>
      </c>
      <c r="BS129" s="79">
        <f>(BR129*$E129*$F129*$G129*$I129*$BS$10)</f>
        <v>63743.987999999998</v>
      </c>
      <c r="BT129" s="94"/>
      <c r="BU129" s="72">
        <f>(BT129*$E129*$F129*$G129*$H129*$BU$10)</f>
        <v>0</v>
      </c>
      <c r="BV129" s="73"/>
      <c r="BW129" s="72">
        <f>(BV129*$E129*$F129*$G129*$H129*$BW$10)</f>
        <v>0</v>
      </c>
      <c r="BX129" s="73"/>
      <c r="BY129" s="72">
        <f>(BX129*$E129*$F129*$G129*$H129*$BY$10)</f>
        <v>0</v>
      </c>
      <c r="BZ129" s="73"/>
      <c r="CA129" s="72">
        <f>(BZ129*$E129*$F129*$G129*$I129*$CA$10)</f>
        <v>0</v>
      </c>
      <c r="CB129" s="95"/>
      <c r="CC129" s="73">
        <f>(CB129*$E129*$F129*$G129*$H129*$CC$10)</f>
        <v>0</v>
      </c>
      <c r="CD129" s="73"/>
      <c r="CE129" s="72">
        <f>(CD129*$E129*$F129*$G129*$H129*$CE$10)</f>
        <v>0</v>
      </c>
      <c r="CF129" s="73"/>
      <c r="CG129" s="72">
        <f>(CF129*$E129*$F129*$G129*$H129*$CG$10)</f>
        <v>0</v>
      </c>
      <c r="CH129" s="73"/>
      <c r="CI129" s="72">
        <f>(CH129*$E129*$F129*$G129*$H129*$CI$10)</f>
        <v>0</v>
      </c>
      <c r="CJ129" s="73"/>
      <c r="CK129" s="72">
        <f>(CJ129*$E129*$F129*$G129*$H129*$CK$10)</f>
        <v>0</v>
      </c>
      <c r="CL129" s="73"/>
      <c r="CM129" s="72">
        <f>(CL129*$E129*$F129*$G129*$H129*$CM$10)</f>
        <v>0</v>
      </c>
      <c r="CN129" s="73"/>
      <c r="CO129" s="72">
        <f>(CN129*$E129*$F129*$G129*$H129*$CO$10)</f>
        <v>0</v>
      </c>
      <c r="CP129" s="73">
        <v>3</v>
      </c>
      <c r="CQ129" s="72">
        <f>(CP129*$E129*$F129*$G129*$I129*$CQ$10)</f>
        <v>192970.43640000001</v>
      </c>
      <c r="CR129" s="73"/>
      <c r="CS129" s="72">
        <f>(CR129*$E129*$F129*$G129*$I129*$CS$10)</f>
        <v>0</v>
      </c>
      <c r="CT129" s="73"/>
      <c r="CU129" s="72">
        <f>(CT129*$E129*$F129*$G129*$I129*$CU$10)</f>
        <v>0</v>
      </c>
      <c r="CV129" s="93">
        <v>0</v>
      </c>
      <c r="CW129" s="72">
        <f>(CV129*$E129*$F129*$G129*$I129*$CW$10)</f>
        <v>0</v>
      </c>
      <c r="CX129" s="73"/>
      <c r="CY129" s="79">
        <f>(CX129*$E129*$F129*$G129*$I129*$CY$10)</f>
        <v>0</v>
      </c>
      <c r="CZ129" s="73"/>
      <c r="DA129" s="72">
        <f>(CZ129*$E129*$F129*$G129*$I129*$DA$10)</f>
        <v>0</v>
      </c>
      <c r="DB129" s="95"/>
      <c r="DC129" s="72">
        <f>(DB129*$E129*$F129*$G129*$I129*$DC$10)</f>
        <v>0</v>
      </c>
      <c r="DD129" s="73"/>
      <c r="DE129" s="72">
        <f>(DD129*$E129*$F129*$G129*$I129*$DE$10)</f>
        <v>0</v>
      </c>
      <c r="DF129" s="73"/>
      <c r="DG129" s="72">
        <f>(DF129*$E129*$F129*$G129*$J129*$DG$10)</f>
        <v>0</v>
      </c>
      <c r="DH129" s="73"/>
      <c r="DI129" s="84">
        <f>(DH129*$E129*$F129*$G129*$K129*$DI$10)</f>
        <v>0</v>
      </c>
      <c r="DJ129" s="85">
        <f t="shared" si="415"/>
        <v>14</v>
      </c>
      <c r="DK129" s="84">
        <f t="shared" si="415"/>
        <v>819786.31839999999</v>
      </c>
    </row>
    <row r="130" spans="1:115" ht="38.25" customHeight="1" x14ac:dyDescent="0.25">
      <c r="A130" s="89"/>
      <c r="B130" s="90">
        <v>103</v>
      </c>
      <c r="C130" s="283" t="s">
        <v>641</v>
      </c>
      <c r="D130" s="65" t="s">
        <v>253</v>
      </c>
      <c r="E130" s="54">
        <v>23150</v>
      </c>
      <c r="F130" s="91">
        <v>0.68</v>
      </c>
      <c r="G130" s="67">
        <v>1</v>
      </c>
      <c r="H130" s="69">
        <v>1.4</v>
      </c>
      <c r="I130" s="69">
        <v>1.68</v>
      </c>
      <c r="J130" s="69">
        <v>2.23</v>
      </c>
      <c r="K130" s="70">
        <v>2.57</v>
      </c>
      <c r="L130" s="73">
        <v>72</v>
      </c>
      <c r="M130" s="72">
        <f>(L130*$E130*$F130*$G130*$H130)</f>
        <v>1586793.5999999999</v>
      </c>
      <c r="N130" s="73">
        <f>471+100</f>
        <v>571</v>
      </c>
      <c r="O130" s="73">
        <f>(N130*$E130*$F130*$G130*$H130)</f>
        <v>12584154.799999999</v>
      </c>
      <c r="P130" s="73">
        <v>35</v>
      </c>
      <c r="Q130" s="72">
        <f>(P130*$E130*$F130*$G130*$H130)</f>
        <v>771358</v>
      </c>
      <c r="R130" s="73"/>
      <c r="S130" s="72">
        <f>(R130*$E130*$F130*$G130*$H130)</f>
        <v>0</v>
      </c>
      <c r="T130" s="73">
        <v>0</v>
      </c>
      <c r="U130" s="72">
        <f>(T130*$E130*$F130*$G130*$H130)</f>
        <v>0</v>
      </c>
      <c r="V130" s="73">
        <v>0</v>
      </c>
      <c r="W130" s="72">
        <f>(V130*$E130*$F130*$G130*$H130)</f>
        <v>0</v>
      </c>
      <c r="X130" s="73"/>
      <c r="Y130" s="72">
        <f>(X130*$E130*$F130*$G130*$H130)</f>
        <v>0</v>
      </c>
      <c r="Z130" s="73">
        <v>0</v>
      </c>
      <c r="AA130" s="72">
        <f>(Z130*$E130*$F130*$G130*$H130)</f>
        <v>0</v>
      </c>
      <c r="AB130" s="73">
        <v>180</v>
      </c>
      <c r="AC130" s="72">
        <f>(AB130*$E130*$F130*$G130*$H130)</f>
        <v>3966983.9999999995</v>
      </c>
      <c r="AD130" s="73">
        <v>0</v>
      </c>
      <c r="AE130" s="72">
        <f>(AD130*$E130*$F130*$G130*$H130)</f>
        <v>0</v>
      </c>
      <c r="AF130" s="75"/>
      <c r="AG130" s="72">
        <f>(AF130*$E130*$F130*$G130*$H130)</f>
        <v>0</v>
      </c>
      <c r="AH130" s="73">
        <v>30</v>
      </c>
      <c r="AI130" s="72">
        <f>(AH130*$E130*$F130*$G130*$H130)</f>
        <v>661164</v>
      </c>
      <c r="AJ130" s="73"/>
      <c r="AK130" s="73">
        <f>(AJ130*$E130*$F130*$G130*$H130)</f>
        <v>0</v>
      </c>
      <c r="AL130" s="73">
        <v>249</v>
      </c>
      <c r="AM130" s="72">
        <f>(AL130*$E130*$F130*$G130*$I130)</f>
        <v>6585193.4400000004</v>
      </c>
      <c r="AN130" s="93"/>
      <c r="AO130" s="72">
        <f>(AN130*$E130*$F130*$G130*$I130)</f>
        <v>0</v>
      </c>
      <c r="AP130" s="73">
        <v>90</v>
      </c>
      <c r="AQ130" s="79">
        <f>(AP130*$E130*$F130*$G130*$I130)</f>
        <v>2380190.4</v>
      </c>
      <c r="AR130" s="73"/>
      <c r="AS130" s="72">
        <f>(AR130*$E130*$F130*$G130*$H130)</f>
        <v>0</v>
      </c>
      <c r="AT130" s="73">
        <v>10</v>
      </c>
      <c r="AU130" s="73">
        <f>(AT130*$E130*$F130*$G130*$H130)</f>
        <v>220388</v>
      </c>
      <c r="AV130" s="73"/>
      <c r="AW130" s="72">
        <f>(AV130*$E130*$F130*$G130*$H130)</f>
        <v>0</v>
      </c>
      <c r="AX130" s="73">
        <v>0</v>
      </c>
      <c r="AY130" s="72">
        <f>(AX130*$E130*$F130*$G130*$H130)</f>
        <v>0</v>
      </c>
      <c r="AZ130" s="73">
        <v>0</v>
      </c>
      <c r="BA130" s="72">
        <f>(AZ130*$E130*$F130*$G130*$H130)</f>
        <v>0</v>
      </c>
      <c r="BB130" s="73">
        <v>0</v>
      </c>
      <c r="BC130" s="72">
        <f>(BB130*$E130*$F130*$G130*$H130)</f>
        <v>0</v>
      </c>
      <c r="BD130" s="73">
        <v>20</v>
      </c>
      <c r="BE130" s="72">
        <f>(BD130*$E130*$F130*$G130*$H130)</f>
        <v>440776</v>
      </c>
      <c r="BF130" s="73"/>
      <c r="BG130" s="72">
        <f>(BF130*$E130*$F130*$G130*$I130)</f>
        <v>0</v>
      </c>
      <c r="BH130" s="73">
        <v>18</v>
      </c>
      <c r="BI130" s="72">
        <f>(BH130*$E130*$F130*$G130*$I130)</f>
        <v>476038.07999999996</v>
      </c>
      <c r="BJ130" s="73">
        <v>0</v>
      </c>
      <c r="BK130" s="72">
        <f>(BJ130*$E130*$F130*$G130*$I130)</f>
        <v>0</v>
      </c>
      <c r="BL130" s="73">
        <v>24</v>
      </c>
      <c r="BM130" s="72">
        <f>(BL130*$E130*$F130*$G130*$I130)</f>
        <v>634717.43999999994</v>
      </c>
      <c r="BN130" s="73">
        <v>495</v>
      </c>
      <c r="BO130" s="72">
        <f>(BN130*$E130*$F130*$G130*$I130)</f>
        <v>13091047.200000001</v>
      </c>
      <c r="BP130" s="73">
        <v>163</v>
      </c>
      <c r="BQ130" s="72">
        <f>(BP130*$E130*$F130*$G130*$I130)</f>
        <v>4310789.28</v>
      </c>
      <c r="BR130" s="73">
        <v>72</v>
      </c>
      <c r="BS130" s="79">
        <f>(BR130*$E130*$F130*$G130*$I130)</f>
        <v>1904152.3199999998</v>
      </c>
      <c r="BT130" s="94">
        <v>0</v>
      </c>
      <c r="BU130" s="72">
        <f>(BT130*$E130*$F130*$G130*$H130)</f>
        <v>0</v>
      </c>
      <c r="BV130" s="73">
        <v>0</v>
      </c>
      <c r="BW130" s="72">
        <f>(BV130*$E130*$F130*$G130*$H130)</f>
        <v>0</v>
      </c>
      <c r="BX130" s="73">
        <v>0</v>
      </c>
      <c r="BY130" s="72">
        <f>(BX130*$E130*$F130*$G130*$H130)</f>
        <v>0</v>
      </c>
      <c r="BZ130" s="73">
        <v>110</v>
      </c>
      <c r="CA130" s="72">
        <f>(BZ130*$E130*$F130*$G130*$I130)</f>
        <v>2909121.6</v>
      </c>
      <c r="CB130" s="95"/>
      <c r="CC130" s="73">
        <f>(CB130*$E130*$F130*$G130*$H130)</f>
        <v>0</v>
      </c>
      <c r="CD130" s="73"/>
      <c r="CE130" s="72">
        <f>(CD130*$E130*$F130*$G130*$H130)</f>
        <v>0</v>
      </c>
      <c r="CF130" s="73">
        <v>96</v>
      </c>
      <c r="CG130" s="72">
        <f>(CF130*$E130*$F130*$G130*$H130)</f>
        <v>2115724.7999999998</v>
      </c>
      <c r="CH130" s="73">
        <v>155</v>
      </c>
      <c r="CI130" s="72">
        <f>(CH130*$E130*$F130*$G130*$H130)</f>
        <v>3416014</v>
      </c>
      <c r="CJ130" s="73">
        <v>30</v>
      </c>
      <c r="CK130" s="72">
        <f>(CJ130*$E130*$F130*$G130*$H130)</f>
        <v>661164</v>
      </c>
      <c r="CL130" s="73">
        <v>110</v>
      </c>
      <c r="CM130" s="72">
        <f>(CL130*$E130*$F130*$G130*$H130)</f>
        <v>2424268</v>
      </c>
      <c r="CN130" s="73">
        <v>64</v>
      </c>
      <c r="CO130" s="72">
        <f>(CN130*$E130*$F130*$G130*$H130)</f>
        <v>1410483.2000000002</v>
      </c>
      <c r="CP130" s="73">
        <v>316</v>
      </c>
      <c r="CQ130" s="72">
        <f>(CP130*$E130*$F130*$G130*$I130)</f>
        <v>8357112.96</v>
      </c>
      <c r="CR130" s="73">
        <v>40</v>
      </c>
      <c r="CS130" s="72">
        <f>(CR130*$E130*$F130*$G130*$I130)</f>
        <v>1057862.3999999999</v>
      </c>
      <c r="CT130" s="73">
        <v>300</v>
      </c>
      <c r="CU130" s="72">
        <f>(CT130*$E130*$F130*$G130*$I130)</f>
        <v>7933968</v>
      </c>
      <c r="CV130" s="93"/>
      <c r="CW130" s="72">
        <f>(CV130*$E130*$F130*$G130*$I130)</f>
        <v>0</v>
      </c>
      <c r="CX130" s="73">
        <v>0</v>
      </c>
      <c r="CY130" s="79">
        <f>(CX130*$E130*$F130*$G130*$I130)</f>
        <v>0</v>
      </c>
      <c r="CZ130" s="73">
        <v>70</v>
      </c>
      <c r="DA130" s="72">
        <f>(CZ130*$E130*$F130*$G130*$I130)</f>
        <v>1851259.2</v>
      </c>
      <c r="DB130" s="95">
        <v>19</v>
      </c>
      <c r="DC130" s="72">
        <f>(DB130*$E130*$F130*$G130*$I130)</f>
        <v>502484.63999999996</v>
      </c>
      <c r="DD130" s="73">
        <v>190</v>
      </c>
      <c r="DE130" s="72">
        <f>(DD130*$E130*$F130*$G130*$I130)</f>
        <v>5024846.3999999994</v>
      </c>
      <c r="DF130" s="73">
        <v>29</v>
      </c>
      <c r="DG130" s="72">
        <f>(DF130*$E130*$F130*$G130*$J130)</f>
        <v>1018035.1400000001</v>
      </c>
      <c r="DH130" s="73">
        <v>38</v>
      </c>
      <c r="DI130" s="84">
        <f>(DH130*$E130*$F130*$G130*$K130)</f>
        <v>1537363.72</v>
      </c>
      <c r="DJ130" s="85">
        <f t="shared" si="415"/>
        <v>3596</v>
      </c>
      <c r="DK130" s="84">
        <f t="shared" si="415"/>
        <v>89833454.620000005</v>
      </c>
    </row>
    <row r="131" spans="1:115" ht="38.25" customHeight="1" x14ac:dyDescent="0.25">
      <c r="A131" s="89"/>
      <c r="B131" s="90">
        <v>104</v>
      </c>
      <c r="C131" s="283" t="s">
        <v>642</v>
      </c>
      <c r="D131" s="65" t="s">
        <v>254</v>
      </c>
      <c r="E131" s="54">
        <v>23150</v>
      </c>
      <c r="F131" s="91">
        <v>1.01</v>
      </c>
      <c r="G131" s="67">
        <v>1</v>
      </c>
      <c r="H131" s="69">
        <v>1.4</v>
      </c>
      <c r="I131" s="69">
        <v>1.68</v>
      </c>
      <c r="J131" s="69">
        <v>2.23</v>
      </c>
      <c r="K131" s="70">
        <v>2.57</v>
      </c>
      <c r="L131" s="73">
        <v>4</v>
      </c>
      <c r="M131" s="72">
        <f t="shared" ref="M131:M139" si="416">(L131*$E131*$F131*$G131*$H131*$M$10)</f>
        <v>144030.04</v>
      </c>
      <c r="N131" s="73">
        <v>52</v>
      </c>
      <c r="O131" s="73">
        <f t="shared" ref="O131:O139" si="417">(N131*$E131*$F131*$G131*$H131*$O$10)</f>
        <v>1872390.52</v>
      </c>
      <c r="P131" s="73">
        <v>36</v>
      </c>
      <c r="Q131" s="72">
        <f t="shared" ref="Q131:Q139" si="418">(P131*$E131*$F131*$G131*$H131*$Q$10)</f>
        <v>1296270.3599999999</v>
      </c>
      <c r="R131" s="73"/>
      <c r="S131" s="72">
        <f t="shared" ref="S131:S139" si="419">(R131*$E131*$F131*$G131*$H131*$S$10)</f>
        <v>0</v>
      </c>
      <c r="T131" s="73"/>
      <c r="U131" s="72">
        <f t="shared" ref="U131:U139" si="420">(T131*$E131*$F131*$G131*$H131*$U$10)</f>
        <v>0</v>
      </c>
      <c r="V131" s="73"/>
      <c r="W131" s="72">
        <f t="shared" ref="W131:W139" si="421">(V131*$E131*$F131*$G131*$H131*$W$10)</f>
        <v>0</v>
      </c>
      <c r="X131" s="73"/>
      <c r="Y131" s="72">
        <f t="shared" ref="Y131:Y139" si="422">(X131*$E131*$F131*$G131*$H131*$Y$10)</f>
        <v>0</v>
      </c>
      <c r="Z131" s="73"/>
      <c r="AA131" s="72">
        <f t="shared" ref="AA131:AA139" si="423">(Z131*$E131*$F131*$G131*$H131*$AA$10)</f>
        <v>0</v>
      </c>
      <c r="AB131" s="73"/>
      <c r="AC131" s="72">
        <f t="shared" ref="AC131:AC139" si="424">(AB131*$E131*$F131*$G131*$H131*$AC$10)</f>
        <v>0</v>
      </c>
      <c r="AD131" s="73"/>
      <c r="AE131" s="72">
        <f t="shared" ref="AE131:AE139" si="425">(AD131*$E131*$F131*$G131*$H131*$AE$10)</f>
        <v>0</v>
      </c>
      <c r="AF131" s="75"/>
      <c r="AG131" s="72">
        <f t="shared" ref="AG131:AG139" si="426">(AF131*$E131*$F131*$G131*$H131*$AG$10)</f>
        <v>0</v>
      </c>
      <c r="AH131" s="73"/>
      <c r="AI131" s="72">
        <f t="shared" ref="AI131:AI139" si="427">(AH131*$E131*$F131*$G131*$H131*$AI$10)</f>
        <v>0</v>
      </c>
      <c r="AJ131" s="73"/>
      <c r="AK131" s="73">
        <f t="shared" ref="AK131:AK139" si="428">(AJ131*$E131*$F131*$G131*$H131*$AK$10)</f>
        <v>0</v>
      </c>
      <c r="AL131" s="73">
        <v>21</v>
      </c>
      <c r="AM131" s="72">
        <f t="shared" ref="AM131:AM139" si="429">(AL131*$E131*$F131*$G131*$I131*$AM$10)</f>
        <v>907389.25199999998</v>
      </c>
      <c r="AN131" s="93"/>
      <c r="AO131" s="72">
        <f t="shared" ref="AO131:AO139" si="430">(AN131*$E131*$F131*$G131*$I131*$AO$10)</f>
        <v>0</v>
      </c>
      <c r="AP131" s="73"/>
      <c r="AQ131" s="79">
        <f t="shared" ref="AQ131:AQ139" si="431">(AP131*$E131*$F131*$G131*$I131*$AQ$10)</f>
        <v>0</v>
      </c>
      <c r="AR131" s="73"/>
      <c r="AS131" s="72">
        <f t="shared" ref="AS131:AS139" si="432">(AR131*$E131*$F131*$G131*$H131*$AS$10)</f>
        <v>0</v>
      </c>
      <c r="AT131" s="73"/>
      <c r="AU131" s="73">
        <f t="shared" ref="AU131:AU139" si="433">(AT131*$E131*$F131*$G131*$H131*$AU$10)</f>
        <v>0</v>
      </c>
      <c r="AV131" s="73"/>
      <c r="AW131" s="72">
        <f t="shared" ref="AW131:AW139" si="434">(AV131*$E131*$F131*$G131*$H131*$AW$10)</f>
        <v>0</v>
      </c>
      <c r="AX131" s="73"/>
      <c r="AY131" s="72">
        <f t="shared" ref="AY131:AY139" si="435">(AX131*$E131*$F131*$G131*$H131*$AY$10)</f>
        <v>0</v>
      </c>
      <c r="AZ131" s="73"/>
      <c r="BA131" s="72">
        <f t="shared" ref="BA131:BA139" si="436">(AZ131*$E131*$F131*$G131*$H131*$BA$10)</f>
        <v>0</v>
      </c>
      <c r="BB131" s="73"/>
      <c r="BC131" s="72">
        <f t="shared" ref="BC131:BC139" si="437">(BB131*$E131*$F131*$G131*$H131*$BC$10)</f>
        <v>0</v>
      </c>
      <c r="BD131" s="73">
        <v>5</v>
      </c>
      <c r="BE131" s="72">
        <f t="shared" ref="BE131:BE139" si="438">(BD131*$E131*$F131*$G131*$H131*$BE$10)</f>
        <v>209498.23999999999</v>
      </c>
      <c r="BF131" s="73"/>
      <c r="BG131" s="72">
        <f t="shared" ref="BG131:BG139" si="439">(BF131*$E131*$F131*$G131*$I131*$BG$10)</f>
        <v>0</v>
      </c>
      <c r="BH131" s="73"/>
      <c r="BI131" s="72">
        <f t="shared" ref="BI131:BI139" si="440">(BH131*$E131*$F131*$G131*$I131*$BI$10)</f>
        <v>0</v>
      </c>
      <c r="BJ131" s="73"/>
      <c r="BK131" s="72">
        <f t="shared" ref="BK131:BK139" si="441">(BJ131*$E131*$F131*$G131*$I131*$BK$10)</f>
        <v>0</v>
      </c>
      <c r="BL131" s="73">
        <v>5</v>
      </c>
      <c r="BM131" s="72">
        <f t="shared" ref="BM131:BM139" si="442">(BL131*$E131*$F131*$G131*$I131*$BM$10)</f>
        <v>196404.6</v>
      </c>
      <c r="BN131" s="73"/>
      <c r="BO131" s="72">
        <f t="shared" ref="BO131:BO139" si="443">(BN131*$E131*$F131*$G131*$I131*$BO$10)</f>
        <v>0</v>
      </c>
      <c r="BP131" s="73">
        <v>15</v>
      </c>
      <c r="BQ131" s="72">
        <f t="shared" ref="BQ131:BQ139" si="444">(BP131*$E131*$F131*$G131*$I131*$BQ$10)</f>
        <v>754193.66399999987</v>
      </c>
      <c r="BR131" s="73">
        <v>5</v>
      </c>
      <c r="BS131" s="79">
        <f t="shared" ref="BS131:BS139" si="445">(BR131*$E131*$F131*$G131*$I131*$BS$10)</f>
        <v>216045.06000000003</v>
      </c>
      <c r="BT131" s="94"/>
      <c r="BU131" s="72">
        <f t="shared" ref="BU131:BU139" si="446">(BT131*$E131*$F131*$G131*$H131*$BU$10)</f>
        <v>0</v>
      </c>
      <c r="BV131" s="73"/>
      <c r="BW131" s="72">
        <f t="shared" ref="BW131:BW139" si="447">(BV131*$E131*$F131*$G131*$H131*$BW$10)</f>
        <v>0</v>
      </c>
      <c r="BX131" s="73"/>
      <c r="BY131" s="72">
        <f t="shared" ref="BY131:BY139" si="448">(BX131*$E131*$F131*$G131*$H131*$BY$10)</f>
        <v>0</v>
      </c>
      <c r="BZ131" s="73"/>
      <c r="CA131" s="72">
        <f t="shared" ref="CA131:CA139" si="449">(BZ131*$E131*$F131*$G131*$I131*$CA$10)</f>
        <v>0</v>
      </c>
      <c r="CB131" s="95"/>
      <c r="CC131" s="73">
        <f t="shared" ref="CC131:CC139" si="450">(CB131*$E131*$F131*$G131*$H131*$CC$10)</f>
        <v>0</v>
      </c>
      <c r="CD131" s="73"/>
      <c r="CE131" s="72">
        <f t="shared" ref="CE131:CE139" si="451">(CD131*$E131*$F131*$G131*$H131*$CE$10)</f>
        <v>0</v>
      </c>
      <c r="CF131" s="73"/>
      <c r="CG131" s="72">
        <f t="shared" ref="CG131:CG139" si="452">(CF131*$E131*$F131*$G131*$H131*$CG$10)</f>
        <v>0</v>
      </c>
      <c r="CH131" s="73"/>
      <c r="CI131" s="72">
        <f t="shared" ref="CI131:CI139" si="453">(CH131*$E131*$F131*$G131*$H131*$CI$10)</f>
        <v>0</v>
      </c>
      <c r="CJ131" s="73">
        <v>4</v>
      </c>
      <c r="CK131" s="72">
        <f t="shared" ref="CK131:CK139" si="454">(CJ131*$E131*$F131*$G131*$H131*$CK$10)</f>
        <v>157123.68</v>
      </c>
      <c r="CL131" s="73">
        <v>2</v>
      </c>
      <c r="CM131" s="72">
        <f t="shared" ref="CM131:CM139" si="455">(CL131*$E131*$F131*$G131*$H131*$CM$10)</f>
        <v>65468.2</v>
      </c>
      <c r="CN131" s="73"/>
      <c r="CO131" s="72">
        <f t="shared" ref="CO131:CO139" si="456">(CN131*$E131*$F131*$G131*$H131*$CO$10)</f>
        <v>0</v>
      </c>
      <c r="CP131" s="73">
        <v>7</v>
      </c>
      <c r="CQ131" s="72">
        <f t="shared" ref="CQ131:CQ139" si="457">(CP131*$E131*$F131*$G131*$I131*$CQ$10)</f>
        <v>305212.74840000004</v>
      </c>
      <c r="CR131" s="73">
        <v>4</v>
      </c>
      <c r="CS131" s="72">
        <f t="shared" ref="CS131:CS139" si="458">(CR131*$E131*$F131*$G131*$I131*$CS$10)</f>
        <v>188548.416</v>
      </c>
      <c r="CT131" s="73"/>
      <c r="CU131" s="72">
        <f t="shared" ref="CU131:CU139" si="459">(CT131*$E131*$F131*$G131*$I131*$CU$10)</f>
        <v>0</v>
      </c>
      <c r="CV131" s="93"/>
      <c r="CW131" s="72">
        <f t="shared" ref="CW131:CW139" si="460">(CV131*$E131*$F131*$G131*$I131*$CW$10)</f>
        <v>0</v>
      </c>
      <c r="CX131" s="73"/>
      <c r="CY131" s="79">
        <f t="shared" ref="CY131:CY139" si="461">(CX131*$E131*$F131*$G131*$I131*$CY$10)</f>
        <v>0</v>
      </c>
      <c r="CZ131" s="73"/>
      <c r="DA131" s="72">
        <f t="shared" ref="DA131:DA139" si="462">(CZ131*$E131*$F131*$G131*$I131*$DA$10)</f>
        <v>0</v>
      </c>
      <c r="DB131" s="95"/>
      <c r="DC131" s="72">
        <f t="shared" ref="DC131:DC139" si="463">(DB131*$E131*$F131*$G131*$I131*$DC$10)</f>
        <v>0</v>
      </c>
      <c r="DD131" s="73">
        <v>4</v>
      </c>
      <c r="DE131" s="72">
        <f t="shared" ref="DE131:DE139" si="464">(DD131*$E131*$F131*$G131*$I131*$DE$10)</f>
        <v>188548.416</v>
      </c>
      <c r="DF131" s="73"/>
      <c r="DG131" s="72">
        <f t="shared" ref="DG131:DG139" si="465">(DF131*$E131*$F131*$G131*$J131*$DG$10)</f>
        <v>0</v>
      </c>
      <c r="DH131" s="73">
        <v>1</v>
      </c>
      <c r="DI131" s="84">
        <f t="shared" ref="DI131:DI139" si="466">(DH131*$E131*$F131*$G131*$K131*$DI$10)</f>
        <v>66700.405050000001</v>
      </c>
      <c r="DJ131" s="85">
        <f t="shared" si="415"/>
        <v>165</v>
      </c>
      <c r="DK131" s="84">
        <f t="shared" si="415"/>
        <v>6567823.60145</v>
      </c>
    </row>
    <row r="132" spans="1:115" ht="15.75" customHeight="1" x14ac:dyDescent="0.25">
      <c r="A132" s="89"/>
      <c r="B132" s="90">
        <v>105</v>
      </c>
      <c r="C132" s="283" t="s">
        <v>643</v>
      </c>
      <c r="D132" s="65" t="s">
        <v>255</v>
      </c>
      <c r="E132" s="54">
        <v>23150</v>
      </c>
      <c r="F132" s="91">
        <v>0.4</v>
      </c>
      <c r="G132" s="67">
        <v>1</v>
      </c>
      <c r="H132" s="69">
        <v>1.4</v>
      </c>
      <c r="I132" s="69">
        <v>1.68</v>
      </c>
      <c r="J132" s="69">
        <v>2.23</v>
      </c>
      <c r="K132" s="70">
        <v>2.57</v>
      </c>
      <c r="L132" s="73">
        <v>0</v>
      </c>
      <c r="M132" s="72">
        <f t="shared" si="416"/>
        <v>0</v>
      </c>
      <c r="N132" s="73">
        <f>253+20</f>
        <v>273</v>
      </c>
      <c r="O132" s="73">
        <f t="shared" si="417"/>
        <v>3893089.2</v>
      </c>
      <c r="P132" s="73">
        <v>0</v>
      </c>
      <c r="Q132" s="72">
        <f t="shared" si="418"/>
        <v>0</v>
      </c>
      <c r="R132" s="73"/>
      <c r="S132" s="72">
        <f t="shared" si="419"/>
        <v>0</v>
      </c>
      <c r="T132" s="73">
        <v>0</v>
      </c>
      <c r="U132" s="72">
        <f t="shared" si="420"/>
        <v>0</v>
      </c>
      <c r="V132" s="73">
        <v>0</v>
      </c>
      <c r="W132" s="72">
        <f t="shared" si="421"/>
        <v>0</v>
      </c>
      <c r="X132" s="73"/>
      <c r="Y132" s="72">
        <f t="shared" si="422"/>
        <v>0</v>
      </c>
      <c r="Z132" s="73">
        <v>0</v>
      </c>
      <c r="AA132" s="72">
        <f t="shared" si="423"/>
        <v>0</v>
      </c>
      <c r="AB132" s="73"/>
      <c r="AC132" s="72">
        <f t="shared" si="424"/>
        <v>0</v>
      </c>
      <c r="AD132" s="73">
        <v>0</v>
      </c>
      <c r="AE132" s="72">
        <f t="shared" si="425"/>
        <v>0</v>
      </c>
      <c r="AF132" s="75"/>
      <c r="AG132" s="72">
        <f t="shared" si="426"/>
        <v>0</v>
      </c>
      <c r="AH132" s="73"/>
      <c r="AI132" s="72">
        <f t="shared" si="427"/>
        <v>0</v>
      </c>
      <c r="AJ132" s="73">
        <v>0</v>
      </c>
      <c r="AK132" s="73">
        <f t="shared" si="428"/>
        <v>0</v>
      </c>
      <c r="AL132" s="73">
        <v>240</v>
      </c>
      <c r="AM132" s="72">
        <f t="shared" si="429"/>
        <v>4106995.2</v>
      </c>
      <c r="AN132" s="93"/>
      <c r="AO132" s="72">
        <f t="shared" si="430"/>
        <v>0</v>
      </c>
      <c r="AP132" s="73"/>
      <c r="AQ132" s="79">
        <f t="shared" si="431"/>
        <v>0</v>
      </c>
      <c r="AR132" s="73"/>
      <c r="AS132" s="72">
        <f t="shared" si="432"/>
        <v>0</v>
      </c>
      <c r="AT132" s="73"/>
      <c r="AU132" s="73">
        <f t="shared" si="433"/>
        <v>0</v>
      </c>
      <c r="AV132" s="73"/>
      <c r="AW132" s="72">
        <f t="shared" si="434"/>
        <v>0</v>
      </c>
      <c r="AX132" s="73">
        <v>0</v>
      </c>
      <c r="AY132" s="72">
        <f t="shared" si="435"/>
        <v>0</v>
      </c>
      <c r="AZ132" s="73">
        <v>0</v>
      </c>
      <c r="BA132" s="72">
        <f t="shared" si="436"/>
        <v>0</v>
      </c>
      <c r="BB132" s="73">
        <v>0</v>
      </c>
      <c r="BC132" s="72">
        <f t="shared" si="437"/>
        <v>0</v>
      </c>
      <c r="BD132" s="73">
        <v>30</v>
      </c>
      <c r="BE132" s="72">
        <f t="shared" si="438"/>
        <v>497817.60000000003</v>
      </c>
      <c r="BF132" s="73"/>
      <c r="BG132" s="72">
        <f t="shared" si="439"/>
        <v>0</v>
      </c>
      <c r="BH132" s="73"/>
      <c r="BI132" s="72">
        <f t="shared" si="440"/>
        <v>0</v>
      </c>
      <c r="BJ132" s="73">
        <v>0</v>
      </c>
      <c r="BK132" s="72">
        <f t="shared" si="441"/>
        <v>0</v>
      </c>
      <c r="BL132" s="73">
        <v>53</v>
      </c>
      <c r="BM132" s="72">
        <f t="shared" si="442"/>
        <v>824510.4</v>
      </c>
      <c r="BN132" s="73">
        <v>3</v>
      </c>
      <c r="BO132" s="72">
        <f t="shared" si="443"/>
        <v>42003.360000000001</v>
      </c>
      <c r="BP132" s="73">
        <v>45</v>
      </c>
      <c r="BQ132" s="72">
        <f t="shared" si="444"/>
        <v>896071.68000000005</v>
      </c>
      <c r="BR132" s="73">
        <v>55</v>
      </c>
      <c r="BS132" s="79">
        <f t="shared" si="445"/>
        <v>941186.4</v>
      </c>
      <c r="BT132" s="94">
        <v>0</v>
      </c>
      <c r="BU132" s="72">
        <f t="shared" si="446"/>
        <v>0</v>
      </c>
      <c r="BV132" s="73">
        <v>0</v>
      </c>
      <c r="BW132" s="72">
        <f t="shared" si="447"/>
        <v>0</v>
      </c>
      <c r="BX132" s="73">
        <v>0</v>
      </c>
      <c r="BY132" s="72">
        <f t="shared" si="448"/>
        <v>0</v>
      </c>
      <c r="BZ132" s="73">
        <v>18</v>
      </c>
      <c r="CA132" s="72">
        <f t="shared" si="449"/>
        <v>280022.39999999997</v>
      </c>
      <c r="CB132" s="95"/>
      <c r="CC132" s="73">
        <f t="shared" si="450"/>
        <v>0</v>
      </c>
      <c r="CD132" s="73"/>
      <c r="CE132" s="72">
        <f t="shared" si="451"/>
        <v>0</v>
      </c>
      <c r="CF132" s="73"/>
      <c r="CG132" s="72">
        <f t="shared" si="452"/>
        <v>0</v>
      </c>
      <c r="CH132" s="73"/>
      <c r="CI132" s="72">
        <f t="shared" si="453"/>
        <v>0</v>
      </c>
      <c r="CJ132" s="73">
        <v>18</v>
      </c>
      <c r="CK132" s="72">
        <f t="shared" si="454"/>
        <v>280022.39999999997</v>
      </c>
      <c r="CL132" s="73">
        <v>25</v>
      </c>
      <c r="CM132" s="72">
        <f t="shared" si="455"/>
        <v>324100</v>
      </c>
      <c r="CN132" s="73">
        <v>19</v>
      </c>
      <c r="CO132" s="72">
        <f t="shared" si="456"/>
        <v>273410.76</v>
      </c>
      <c r="CP132" s="73">
        <v>20</v>
      </c>
      <c r="CQ132" s="72">
        <f t="shared" si="457"/>
        <v>345360.96</v>
      </c>
      <c r="CR132" s="73">
        <v>77</v>
      </c>
      <c r="CS132" s="72">
        <f t="shared" si="458"/>
        <v>1437448.3199999998</v>
      </c>
      <c r="CT132" s="73"/>
      <c r="CU132" s="72">
        <f t="shared" si="459"/>
        <v>0</v>
      </c>
      <c r="CV132" s="93"/>
      <c r="CW132" s="72">
        <f t="shared" si="460"/>
        <v>0</v>
      </c>
      <c r="CX132" s="73">
        <v>0</v>
      </c>
      <c r="CY132" s="79">
        <f t="shared" si="461"/>
        <v>0</v>
      </c>
      <c r="CZ132" s="73">
        <v>13</v>
      </c>
      <c r="DA132" s="72">
        <f t="shared" si="462"/>
        <v>202238.4</v>
      </c>
      <c r="DB132" s="95">
        <v>11</v>
      </c>
      <c r="DC132" s="72">
        <f t="shared" si="463"/>
        <v>171124.8</v>
      </c>
      <c r="DD132" s="73">
        <v>16</v>
      </c>
      <c r="DE132" s="72">
        <f t="shared" si="464"/>
        <v>298690.56</v>
      </c>
      <c r="DF132" s="73">
        <v>12</v>
      </c>
      <c r="DG132" s="72">
        <f t="shared" si="465"/>
        <v>297357.12</v>
      </c>
      <c r="DH132" s="73">
        <v>10</v>
      </c>
      <c r="DI132" s="84">
        <f t="shared" si="466"/>
        <v>264160.02</v>
      </c>
      <c r="DJ132" s="85">
        <f t="shared" si="415"/>
        <v>938</v>
      </c>
      <c r="DK132" s="84">
        <f t="shared" si="415"/>
        <v>15375609.580000002</v>
      </c>
    </row>
    <row r="133" spans="1:115" ht="36.75" customHeight="1" x14ac:dyDescent="0.25">
      <c r="A133" s="89"/>
      <c r="B133" s="90">
        <v>106</v>
      </c>
      <c r="C133" s="283" t="s">
        <v>644</v>
      </c>
      <c r="D133" s="65" t="s">
        <v>256</v>
      </c>
      <c r="E133" s="54">
        <v>23150</v>
      </c>
      <c r="F133" s="91">
        <v>1.54</v>
      </c>
      <c r="G133" s="137">
        <v>0.95</v>
      </c>
      <c r="H133" s="69">
        <v>1.4</v>
      </c>
      <c r="I133" s="69">
        <v>1.68</v>
      </c>
      <c r="J133" s="69">
        <v>2.23</v>
      </c>
      <c r="K133" s="70">
        <v>2.57</v>
      </c>
      <c r="L133" s="73">
        <v>7</v>
      </c>
      <c r="M133" s="72">
        <f t="shared" si="416"/>
        <v>365101.891</v>
      </c>
      <c r="N133" s="73">
        <v>450</v>
      </c>
      <c r="O133" s="73">
        <f t="shared" si="417"/>
        <v>23470835.850000001</v>
      </c>
      <c r="P133" s="73">
        <v>0</v>
      </c>
      <c r="Q133" s="72">
        <f t="shared" si="418"/>
        <v>0</v>
      </c>
      <c r="R133" s="73"/>
      <c r="S133" s="72">
        <f t="shared" si="419"/>
        <v>0</v>
      </c>
      <c r="T133" s="73">
        <v>0</v>
      </c>
      <c r="U133" s="72">
        <f t="shared" si="420"/>
        <v>0</v>
      </c>
      <c r="V133" s="73">
        <v>0</v>
      </c>
      <c r="W133" s="72">
        <f t="shared" si="421"/>
        <v>0</v>
      </c>
      <c r="X133" s="73"/>
      <c r="Y133" s="72">
        <f t="shared" si="422"/>
        <v>0</v>
      </c>
      <c r="Z133" s="73">
        <v>0</v>
      </c>
      <c r="AA133" s="72">
        <f t="shared" si="423"/>
        <v>0</v>
      </c>
      <c r="AB133" s="73"/>
      <c r="AC133" s="72">
        <f t="shared" si="424"/>
        <v>0</v>
      </c>
      <c r="AD133" s="73">
        <v>0</v>
      </c>
      <c r="AE133" s="72">
        <f t="shared" si="425"/>
        <v>0</v>
      </c>
      <c r="AF133" s="73">
        <v>10</v>
      </c>
      <c r="AG133" s="72">
        <f t="shared" si="426"/>
        <v>521574.13</v>
      </c>
      <c r="AH133" s="73"/>
      <c r="AI133" s="72">
        <f t="shared" si="427"/>
        <v>0</v>
      </c>
      <c r="AJ133" s="73">
        <v>0</v>
      </c>
      <c r="AK133" s="73">
        <f t="shared" si="428"/>
        <v>0</v>
      </c>
      <c r="AL133" s="73">
        <v>270</v>
      </c>
      <c r="AM133" s="72">
        <f t="shared" si="429"/>
        <v>16899001.812000003</v>
      </c>
      <c r="AN133" s="93"/>
      <c r="AO133" s="72">
        <f t="shared" si="430"/>
        <v>0</v>
      </c>
      <c r="AP133" s="73"/>
      <c r="AQ133" s="79">
        <f t="shared" si="431"/>
        <v>0</v>
      </c>
      <c r="AR133" s="73"/>
      <c r="AS133" s="72">
        <f t="shared" si="432"/>
        <v>0</v>
      </c>
      <c r="AT133" s="73">
        <v>0</v>
      </c>
      <c r="AU133" s="73">
        <f t="shared" si="433"/>
        <v>0</v>
      </c>
      <c r="AV133" s="73"/>
      <c r="AW133" s="72">
        <f t="shared" si="434"/>
        <v>0</v>
      </c>
      <c r="AX133" s="73">
        <v>0</v>
      </c>
      <c r="AY133" s="72">
        <f t="shared" si="435"/>
        <v>0</v>
      </c>
      <c r="AZ133" s="73">
        <v>0</v>
      </c>
      <c r="BA133" s="72">
        <f t="shared" si="436"/>
        <v>0</v>
      </c>
      <c r="BB133" s="73">
        <v>0</v>
      </c>
      <c r="BC133" s="72">
        <f t="shared" si="437"/>
        <v>0</v>
      </c>
      <c r="BD133" s="73">
        <v>3</v>
      </c>
      <c r="BE133" s="72">
        <f t="shared" si="438"/>
        <v>182076.78719999999</v>
      </c>
      <c r="BF133" s="73"/>
      <c r="BG133" s="72">
        <f t="shared" si="439"/>
        <v>0</v>
      </c>
      <c r="BH133" s="73">
        <v>0</v>
      </c>
      <c r="BI133" s="72">
        <f t="shared" si="440"/>
        <v>0</v>
      </c>
      <c r="BJ133" s="73">
        <v>0</v>
      </c>
      <c r="BK133" s="72">
        <f t="shared" si="441"/>
        <v>0</v>
      </c>
      <c r="BL133" s="73">
        <v>4</v>
      </c>
      <c r="BM133" s="72">
        <f t="shared" si="442"/>
        <v>227595.98399999997</v>
      </c>
      <c r="BN133" s="73">
        <v>2</v>
      </c>
      <c r="BO133" s="72">
        <f t="shared" si="443"/>
        <v>102418.19279999999</v>
      </c>
      <c r="BP133" s="73">
        <v>7</v>
      </c>
      <c r="BQ133" s="72">
        <f t="shared" si="444"/>
        <v>509815.00415999995</v>
      </c>
      <c r="BR133" s="73">
        <v>8</v>
      </c>
      <c r="BS133" s="79">
        <f t="shared" si="445"/>
        <v>500711.16479999997</v>
      </c>
      <c r="BT133" s="94">
        <v>0</v>
      </c>
      <c r="BU133" s="72">
        <f t="shared" si="446"/>
        <v>0</v>
      </c>
      <c r="BV133" s="73">
        <v>0</v>
      </c>
      <c r="BW133" s="72">
        <f t="shared" si="447"/>
        <v>0</v>
      </c>
      <c r="BX133" s="73">
        <v>0</v>
      </c>
      <c r="BY133" s="72">
        <f t="shared" si="448"/>
        <v>0</v>
      </c>
      <c r="BZ133" s="73">
        <v>2</v>
      </c>
      <c r="CA133" s="72">
        <f t="shared" si="449"/>
        <v>113797.99199999998</v>
      </c>
      <c r="CB133" s="95"/>
      <c r="CC133" s="73">
        <f t="shared" si="450"/>
        <v>0</v>
      </c>
      <c r="CD133" s="73">
        <v>0</v>
      </c>
      <c r="CE133" s="72">
        <f t="shared" si="451"/>
        <v>0</v>
      </c>
      <c r="CF133" s="73"/>
      <c r="CG133" s="72">
        <f t="shared" si="452"/>
        <v>0</v>
      </c>
      <c r="CH133" s="73"/>
      <c r="CI133" s="72">
        <f t="shared" si="453"/>
        <v>0</v>
      </c>
      <c r="CJ133" s="73"/>
      <c r="CK133" s="72">
        <f t="shared" si="454"/>
        <v>0</v>
      </c>
      <c r="CL133" s="73"/>
      <c r="CM133" s="72">
        <f t="shared" si="455"/>
        <v>0</v>
      </c>
      <c r="CN133" s="73">
        <v>50</v>
      </c>
      <c r="CO133" s="72">
        <f t="shared" si="456"/>
        <v>2631578.5650000004</v>
      </c>
      <c r="CP133" s="73">
        <v>17</v>
      </c>
      <c r="CQ133" s="72">
        <f t="shared" si="457"/>
        <v>1073684.0545200002</v>
      </c>
      <c r="CR133" s="73">
        <v>3</v>
      </c>
      <c r="CS133" s="72">
        <f t="shared" si="458"/>
        <v>204836.38559999998</v>
      </c>
      <c r="CT133" s="73"/>
      <c r="CU133" s="72">
        <f t="shared" si="459"/>
        <v>0</v>
      </c>
      <c r="CV133" s="93"/>
      <c r="CW133" s="72">
        <f t="shared" si="460"/>
        <v>0</v>
      </c>
      <c r="CX133" s="73">
        <v>0</v>
      </c>
      <c r="CY133" s="79">
        <f t="shared" si="461"/>
        <v>0</v>
      </c>
      <c r="CZ133" s="73">
        <v>4</v>
      </c>
      <c r="DA133" s="72">
        <f t="shared" si="462"/>
        <v>227595.98399999997</v>
      </c>
      <c r="DB133" s="95"/>
      <c r="DC133" s="72">
        <f t="shared" si="463"/>
        <v>0</v>
      </c>
      <c r="DD133" s="73">
        <v>7</v>
      </c>
      <c r="DE133" s="72">
        <f t="shared" si="464"/>
        <v>477951.56639999989</v>
      </c>
      <c r="DF133" s="73"/>
      <c r="DG133" s="72">
        <f t="shared" si="465"/>
        <v>0</v>
      </c>
      <c r="DH133" s="73">
        <v>2</v>
      </c>
      <c r="DI133" s="84">
        <f t="shared" si="466"/>
        <v>193233.05463</v>
      </c>
      <c r="DJ133" s="85">
        <f t="shared" si="415"/>
        <v>846</v>
      </c>
      <c r="DK133" s="84">
        <f t="shared" si="415"/>
        <v>47701808.418109998</v>
      </c>
    </row>
    <row r="134" spans="1:115" ht="30" customHeight="1" x14ac:dyDescent="0.25">
      <c r="A134" s="89"/>
      <c r="B134" s="90">
        <v>107</v>
      </c>
      <c r="C134" s="283" t="s">
        <v>645</v>
      </c>
      <c r="D134" s="65" t="s">
        <v>257</v>
      </c>
      <c r="E134" s="54">
        <v>23150</v>
      </c>
      <c r="F134" s="91">
        <v>4.13</v>
      </c>
      <c r="G134" s="67">
        <v>1</v>
      </c>
      <c r="H134" s="69">
        <v>1.4</v>
      </c>
      <c r="I134" s="69">
        <v>1.68</v>
      </c>
      <c r="J134" s="69">
        <v>2.23</v>
      </c>
      <c r="K134" s="70">
        <v>2.57</v>
      </c>
      <c r="L134" s="73">
        <v>0</v>
      </c>
      <c r="M134" s="72">
        <f t="shared" si="416"/>
        <v>0</v>
      </c>
      <c r="N134" s="73">
        <v>210</v>
      </c>
      <c r="O134" s="73">
        <f t="shared" si="417"/>
        <v>30920112.300000001</v>
      </c>
      <c r="P134" s="73">
        <v>0</v>
      </c>
      <c r="Q134" s="72">
        <f t="shared" si="418"/>
        <v>0</v>
      </c>
      <c r="R134" s="73"/>
      <c r="S134" s="72">
        <f t="shared" si="419"/>
        <v>0</v>
      </c>
      <c r="T134" s="73">
        <v>0</v>
      </c>
      <c r="U134" s="72">
        <f t="shared" si="420"/>
        <v>0</v>
      </c>
      <c r="V134" s="73">
        <v>0</v>
      </c>
      <c r="W134" s="72">
        <f t="shared" si="421"/>
        <v>0</v>
      </c>
      <c r="X134" s="73"/>
      <c r="Y134" s="72">
        <f t="shared" si="422"/>
        <v>0</v>
      </c>
      <c r="Z134" s="73">
        <v>0</v>
      </c>
      <c r="AA134" s="72">
        <f t="shared" si="423"/>
        <v>0</v>
      </c>
      <c r="AB134" s="73"/>
      <c r="AC134" s="72">
        <f t="shared" si="424"/>
        <v>0</v>
      </c>
      <c r="AD134" s="73">
        <v>0</v>
      </c>
      <c r="AE134" s="72">
        <f t="shared" si="425"/>
        <v>0</v>
      </c>
      <c r="AF134" s="73"/>
      <c r="AG134" s="72">
        <f t="shared" si="426"/>
        <v>0</v>
      </c>
      <c r="AH134" s="73"/>
      <c r="AI134" s="72">
        <f t="shared" si="427"/>
        <v>0</v>
      </c>
      <c r="AJ134" s="73">
        <v>0</v>
      </c>
      <c r="AK134" s="73">
        <f t="shared" si="428"/>
        <v>0</v>
      </c>
      <c r="AL134" s="73">
        <v>60</v>
      </c>
      <c r="AM134" s="72">
        <f t="shared" si="429"/>
        <v>10601181.360000001</v>
      </c>
      <c r="AN134" s="93"/>
      <c r="AO134" s="72">
        <f t="shared" si="430"/>
        <v>0</v>
      </c>
      <c r="AP134" s="73">
        <v>0</v>
      </c>
      <c r="AQ134" s="79">
        <f t="shared" si="431"/>
        <v>0</v>
      </c>
      <c r="AR134" s="73"/>
      <c r="AS134" s="72">
        <f t="shared" si="432"/>
        <v>0</v>
      </c>
      <c r="AT134" s="73">
        <v>0</v>
      </c>
      <c r="AU134" s="73">
        <f t="shared" si="433"/>
        <v>0</v>
      </c>
      <c r="AV134" s="73"/>
      <c r="AW134" s="72">
        <f t="shared" si="434"/>
        <v>0</v>
      </c>
      <c r="AX134" s="73">
        <v>0</v>
      </c>
      <c r="AY134" s="72">
        <f t="shared" si="435"/>
        <v>0</v>
      </c>
      <c r="AZ134" s="73">
        <v>0</v>
      </c>
      <c r="BA134" s="72">
        <f t="shared" si="436"/>
        <v>0</v>
      </c>
      <c r="BB134" s="73">
        <v>0</v>
      </c>
      <c r="BC134" s="72">
        <f t="shared" si="437"/>
        <v>0</v>
      </c>
      <c r="BD134" s="73"/>
      <c r="BE134" s="72">
        <f t="shared" si="438"/>
        <v>0</v>
      </c>
      <c r="BF134" s="73"/>
      <c r="BG134" s="72">
        <f t="shared" si="439"/>
        <v>0</v>
      </c>
      <c r="BH134" s="73">
        <v>0</v>
      </c>
      <c r="BI134" s="72">
        <f t="shared" si="440"/>
        <v>0</v>
      </c>
      <c r="BJ134" s="73">
        <v>0</v>
      </c>
      <c r="BK134" s="72">
        <f t="shared" si="441"/>
        <v>0</v>
      </c>
      <c r="BL134" s="73">
        <v>4</v>
      </c>
      <c r="BM134" s="72">
        <f t="shared" si="442"/>
        <v>642495.84</v>
      </c>
      <c r="BN134" s="73"/>
      <c r="BO134" s="72">
        <f t="shared" si="443"/>
        <v>0</v>
      </c>
      <c r="BP134" s="73"/>
      <c r="BQ134" s="72">
        <f t="shared" si="444"/>
        <v>0</v>
      </c>
      <c r="BR134" s="73">
        <v>3</v>
      </c>
      <c r="BS134" s="79">
        <f t="shared" si="445"/>
        <v>530059.06800000009</v>
      </c>
      <c r="BT134" s="94">
        <v>0</v>
      </c>
      <c r="BU134" s="72">
        <f t="shared" si="446"/>
        <v>0</v>
      </c>
      <c r="BV134" s="73">
        <v>0</v>
      </c>
      <c r="BW134" s="72">
        <f t="shared" si="447"/>
        <v>0</v>
      </c>
      <c r="BX134" s="73">
        <v>0</v>
      </c>
      <c r="BY134" s="72">
        <f t="shared" si="448"/>
        <v>0</v>
      </c>
      <c r="BZ134" s="73"/>
      <c r="CA134" s="72">
        <f t="shared" si="449"/>
        <v>0</v>
      </c>
      <c r="CB134" s="95"/>
      <c r="CC134" s="73">
        <f t="shared" si="450"/>
        <v>0</v>
      </c>
      <c r="CD134" s="73">
        <v>0</v>
      </c>
      <c r="CE134" s="72">
        <f t="shared" si="451"/>
        <v>0</v>
      </c>
      <c r="CF134" s="73"/>
      <c r="CG134" s="72">
        <f t="shared" si="452"/>
        <v>0</v>
      </c>
      <c r="CH134" s="73"/>
      <c r="CI134" s="72">
        <f t="shared" si="453"/>
        <v>0</v>
      </c>
      <c r="CJ134" s="73"/>
      <c r="CK134" s="72">
        <f t="shared" si="454"/>
        <v>0</v>
      </c>
      <c r="CL134" s="73"/>
      <c r="CM134" s="72">
        <f t="shared" si="455"/>
        <v>0</v>
      </c>
      <c r="CN134" s="73"/>
      <c r="CO134" s="72">
        <f t="shared" si="456"/>
        <v>0</v>
      </c>
      <c r="CP134" s="73">
        <v>0</v>
      </c>
      <c r="CQ134" s="72">
        <f t="shared" si="457"/>
        <v>0</v>
      </c>
      <c r="CR134" s="73"/>
      <c r="CS134" s="72">
        <f t="shared" si="458"/>
        <v>0</v>
      </c>
      <c r="CT134" s="73"/>
      <c r="CU134" s="72">
        <f t="shared" si="459"/>
        <v>0</v>
      </c>
      <c r="CV134" s="93"/>
      <c r="CW134" s="72">
        <f t="shared" si="460"/>
        <v>0</v>
      </c>
      <c r="CX134" s="73">
        <v>0</v>
      </c>
      <c r="CY134" s="79">
        <f t="shared" si="461"/>
        <v>0</v>
      </c>
      <c r="CZ134" s="73"/>
      <c r="DA134" s="72">
        <f t="shared" si="462"/>
        <v>0</v>
      </c>
      <c r="DB134" s="95"/>
      <c r="DC134" s="72">
        <f t="shared" si="463"/>
        <v>0</v>
      </c>
      <c r="DD134" s="73"/>
      <c r="DE134" s="72">
        <f t="shared" si="464"/>
        <v>0</v>
      </c>
      <c r="DF134" s="73"/>
      <c r="DG134" s="72">
        <f t="shared" si="465"/>
        <v>0</v>
      </c>
      <c r="DH134" s="73"/>
      <c r="DI134" s="84">
        <f t="shared" si="466"/>
        <v>0</v>
      </c>
      <c r="DJ134" s="85">
        <f t="shared" si="415"/>
        <v>277</v>
      </c>
      <c r="DK134" s="84">
        <f t="shared" si="415"/>
        <v>42693848.568000011</v>
      </c>
    </row>
    <row r="135" spans="1:115" ht="30" x14ac:dyDescent="0.25">
      <c r="A135" s="89"/>
      <c r="B135" s="90">
        <v>108</v>
      </c>
      <c r="C135" s="283" t="s">
        <v>646</v>
      </c>
      <c r="D135" s="65" t="s">
        <v>258</v>
      </c>
      <c r="E135" s="54">
        <v>23150</v>
      </c>
      <c r="F135" s="91">
        <v>5.82</v>
      </c>
      <c r="G135" s="137">
        <v>0.8</v>
      </c>
      <c r="H135" s="69">
        <v>1.4</v>
      </c>
      <c r="I135" s="69">
        <v>1.68</v>
      </c>
      <c r="J135" s="69">
        <v>2.23</v>
      </c>
      <c r="K135" s="70">
        <v>2.57</v>
      </c>
      <c r="L135" s="73">
        <v>0</v>
      </c>
      <c r="M135" s="72">
        <f t="shared" si="416"/>
        <v>0</v>
      </c>
      <c r="N135" s="73">
        <v>290</v>
      </c>
      <c r="O135" s="73">
        <f t="shared" si="417"/>
        <v>48137406.240000002</v>
      </c>
      <c r="P135" s="73">
        <v>1</v>
      </c>
      <c r="Q135" s="72">
        <f t="shared" si="418"/>
        <v>165991.05600000001</v>
      </c>
      <c r="R135" s="73"/>
      <c r="S135" s="72">
        <f t="shared" si="419"/>
        <v>0</v>
      </c>
      <c r="T135" s="73">
        <v>0</v>
      </c>
      <c r="U135" s="72">
        <f t="shared" si="420"/>
        <v>0</v>
      </c>
      <c r="V135" s="73">
        <v>0</v>
      </c>
      <c r="W135" s="72">
        <f t="shared" si="421"/>
        <v>0</v>
      </c>
      <c r="X135" s="73"/>
      <c r="Y135" s="72">
        <f t="shared" si="422"/>
        <v>0</v>
      </c>
      <c r="Z135" s="73">
        <v>0</v>
      </c>
      <c r="AA135" s="72">
        <f t="shared" si="423"/>
        <v>0</v>
      </c>
      <c r="AB135" s="73"/>
      <c r="AC135" s="72">
        <f t="shared" si="424"/>
        <v>0</v>
      </c>
      <c r="AD135" s="73">
        <v>0</v>
      </c>
      <c r="AE135" s="72">
        <f t="shared" si="425"/>
        <v>0</v>
      </c>
      <c r="AF135" s="75"/>
      <c r="AG135" s="72">
        <f t="shared" si="426"/>
        <v>0</v>
      </c>
      <c r="AH135" s="73"/>
      <c r="AI135" s="72">
        <f t="shared" si="427"/>
        <v>0</v>
      </c>
      <c r="AJ135" s="73"/>
      <c r="AK135" s="73">
        <f t="shared" si="428"/>
        <v>0</v>
      </c>
      <c r="AL135" s="73">
        <v>81</v>
      </c>
      <c r="AM135" s="72">
        <f t="shared" si="429"/>
        <v>16134330.643200003</v>
      </c>
      <c r="AN135" s="93"/>
      <c r="AO135" s="72">
        <f t="shared" si="430"/>
        <v>0</v>
      </c>
      <c r="AP135" s="73">
        <v>0</v>
      </c>
      <c r="AQ135" s="79">
        <f t="shared" si="431"/>
        <v>0</v>
      </c>
      <c r="AR135" s="73"/>
      <c r="AS135" s="72">
        <f t="shared" si="432"/>
        <v>0</v>
      </c>
      <c r="AT135" s="73">
        <v>0</v>
      </c>
      <c r="AU135" s="73">
        <f t="shared" si="433"/>
        <v>0</v>
      </c>
      <c r="AV135" s="73"/>
      <c r="AW135" s="72">
        <f t="shared" si="434"/>
        <v>0</v>
      </c>
      <c r="AX135" s="73">
        <v>0</v>
      </c>
      <c r="AY135" s="72">
        <f t="shared" si="435"/>
        <v>0</v>
      </c>
      <c r="AZ135" s="73">
        <v>0</v>
      </c>
      <c r="BA135" s="72">
        <f t="shared" si="436"/>
        <v>0</v>
      </c>
      <c r="BB135" s="73">
        <v>0</v>
      </c>
      <c r="BC135" s="72">
        <f t="shared" si="437"/>
        <v>0</v>
      </c>
      <c r="BD135" s="73"/>
      <c r="BE135" s="72">
        <f t="shared" si="438"/>
        <v>0</v>
      </c>
      <c r="BF135" s="73"/>
      <c r="BG135" s="72">
        <f t="shared" si="439"/>
        <v>0</v>
      </c>
      <c r="BH135" s="73">
        <v>0</v>
      </c>
      <c r="BI135" s="72">
        <f t="shared" si="440"/>
        <v>0</v>
      </c>
      <c r="BJ135" s="73">
        <v>0</v>
      </c>
      <c r="BK135" s="72">
        <f t="shared" si="441"/>
        <v>0</v>
      </c>
      <c r="BL135" s="73">
        <v>1</v>
      </c>
      <c r="BM135" s="72">
        <f t="shared" si="442"/>
        <v>181081.152</v>
      </c>
      <c r="BN135" s="73"/>
      <c r="BO135" s="72">
        <f t="shared" si="443"/>
        <v>0</v>
      </c>
      <c r="BP135" s="73"/>
      <c r="BQ135" s="72">
        <f t="shared" si="444"/>
        <v>0</v>
      </c>
      <c r="BR135" s="73">
        <v>1</v>
      </c>
      <c r="BS135" s="79">
        <f t="shared" si="445"/>
        <v>199189.26720000003</v>
      </c>
      <c r="BT135" s="94">
        <v>0</v>
      </c>
      <c r="BU135" s="72">
        <f t="shared" si="446"/>
        <v>0</v>
      </c>
      <c r="BV135" s="73">
        <v>0</v>
      </c>
      <c r="BW135" s="72">
        <f t="shared" si="447"/>
        <v>0</v>
      </c>
      <c r="BX135" s="73">
        <v>0</v>
      </c>
      <c r="BY135" s="72">
        <f t="shared" si="448"/>
        <v>0</v>
      </c>
      <c r="BZ135" s="73"/>
      <c r="CA135" s="72">
        <f t="shared" si="449"/>
        <v>0</v>
      </c>
      <c r="CB135" s="95"/>
      <c r="CC135" s="73">
        <f t="shared" si="450"/>
        <v>0</v>
      </c>
      <c r="CD135" s="73">
        <v>0</v>
      </c>
      <c r="CE135" s="72">
        <f t="shared" si="451"/>
        <v>0</v>
      </c>
      <c r="CF135" s="73"/>
      <c r="CG135" s="72">
        <f t="shared" si="452"/>
        <v>0</v>
      </c>
      <c r="CH135" s="73"/>
      <c r="CI135" s="72">
        <f t="shared" si="453"/>
        <v>0</v>
      </c>
      <c r="CJ135" s="73"/>
      <c r="CK135" s="72">
        <f t="shared" si="454"/>
        <v>0</v>
      </c>
      <c r="CL135" s="73"/>
      <c r="CM135" s="72">
        <f t="shared" si="455"/>
        <v>0</v>
      </c>
      <c r="CN135" s="73"/>
      <c r="CO135" s="72">
        <f t="shared" si="456"/>
        <v>0</v>
      </c>
      <c r="CP135" s="73">
        <v>2</v>
      </c>
      <c r="CQ135" s="72">
        <f t="shared" si="457"/>
        <v>402000.15744000004</v>
      </c>
      <c r="CR135" s="73"/>
      <c r="CS135" s="72">
        <f t="shared" si="458"/>
        <v>0</v>
      </c>
      <c r="CT135" s="73"/>
      <c r="CU135" s="72">
        <f t="shared" si="459"/>
        <v>0</v>
      </c>
      <c r="CV135" s="93"/>
      <c r="CW135" s="72">
        <f t="shared" si="460"/>
        <v>0</v>
      </c>
      <c r="CX135" s="73">
        <v>0</v>
      </c>
      <c r="CY135" s="79">
        <f t="shared" si="461"/>
        <v>0</v>
      </c>
      <c r="CZ135" s="73"/>
      <c r="DA135" s="72">
        <f t="shared" si="462"/>
        <v>0</v>
      </c>
      <c r="DB135" s="95"/>
      <c r="DC135" s="72">
        <f t="shared" si="463"/>
        <v>0</v>
      </c>
      <c r="DD135" s="73"/>
      <c r="DE135" s="72">
        <f t="shared" si="464"/>
        <v>0</v>
      </c>
      <c r="DF135" s="73"/>
      <c r="DG135" s="72">
        <f t="shared" si="465"/>
        <v>0</v>
      </c>
      <c r="DH135" s="73"/>
      <c r="DI135" s="84">
        <f t="shared" si="466"/>
        <v>0</v>
      </c>
      <c r="DJ135" s="85">
        <f t="shared" si="415"/>
        <v>376</v>
      </c>
      <c r="DK135" s="84">
        <f t="shared" si="415"/>
        <v>65219998.515840009</v>
      </c>
    </row>
    <row r="136" spans="1:115" ht="36" customHeight="1" x14ac:dyDescent="0.25">
      <c r="A136" s="89"/>
      <c r="B136" s="90">
        <v>109</v>
      </c>
      <c r="C136" s="283" t="s">
        <v>647</v>
      </c>
      <c r="D136" s="65" t="s">
        <v>259</v>
      </c>
      <c r="E136" s="54">
        <v>23150</v>
      </c>
      <c r="F136" s="91">
        <v>1.41</v>
      </c>
      <c r="G136" s="67">
        <v>1</v>
      </c>
      <c r="H136" s="69">
        <v>1.4</v>
      </c>
      <c r="I136" s="69">
        <v>1.68</v>
      </c>
      <c r="J136" s="69">
        <v>2.23</v>
      </c>
      <c r="K136" s="70">
        <v>2.57</v>
      </c>
      <c r="L136" s="73">
        <v>0</v>
      </c>
      <c r="M136" s="72">
        <f t="shared" si="416"/>
        <v>0</v>
      </c>
      <c r="N136" s="73">
        <v>43</v>
      </c>
      <c r="O136" s="73">
        <f t="shared" si="417"/>
        <v>2161520.13</v>
      </c>
      <c r="P136" s="73">
        <v>1</v>
      </c>
      <c r="Q136" s="72">
        <f t="shared" si="418"/>
        <v>50267.909999999996</v>
      </c>
      <c r="R136" s="73"/>
      <c r="S136" s="72">
        <f t="shared" si="419"/>
        <v>0</v>
      </c>
      <c r="T136" s="73"/>
      <c r="U136" s="72">
        <f t="shared" si="420"/>
        <v>0</v>
      </c>
      <c r="V136" s="73"/>
      <c r="W136" s="72">
        <f t="shared" si="421"/>
        <v>0</v>
      </c>
      <c r="X136" s="73"/>
      <c r="Y136" s="72">
        <f t="shared" si="422"/>
        <v>0</v>
      </c>
      <c r="Z136" s="73"/>
      <c r="AA136" s="72">
        <f t="shared" si="423"/>
        <v>0</v>
      </c>
      <c r="AB136" s="73"/>
      <c r="AC136" s="72">
        <f t="shared" si="424"/>
        <v>0</v>
      </c>
      <c r="AD136" s="73"/>
      <c r="AE136" s="72">
        <f t="shared" si="425"/>
        <v>0</v>
      </c>
      <c r="AF136" s="75"/>
      <c r="AG136" s="72">
        <f t="shared" si="426"/>
        <v>0</v>
      </c>
      <c r="AH136" s="73"/>
      <c r="AI136" s="72">
        <f t="shared" si="427"/>
        <v>0</v>
      </c>
      <c r="AJ136" s="73"/>
      <c r="AK136" s="73">
        <f t="shared" si="428"/>
        <v>0</v>
      </c>
      <c r="AL136" s="73">
        <v>0</v>
      </c>
      <c r="AM136" s="72">
        <f t="shared" si="429"/>
        <v>0</v>
      </c>
      <c r="AN136" s="93"/>
      <c r="AO136" s="72">
        <f t="shared" si="430"/>
        <v>0</v>
      </c>
      <c r="AP136" s="73"/>
      <c r="AQ136" s="79">
        <f t="shared" si="431"/>
        <v>0</v>
      </c>
      <c r="AR136" s="73"/>
      <c r="AS136" s="72">
        <f t="shared" si="432"/>
        <v>0</v>
      </c>
      <c r="AT136" s="73"/>
      <c r="AU136" s="73">
        <f t="shared" si="433"/>
        <v>0</v>
      </c>
      <c r="AV136" s="73"/>
      <c r="AW136" s="72">
        <f t="shared" si="434"/>
        <v>0</v>
      </c>
      <c r="AX136" s="73"/>
      <c r="AY136" s="72">
        <f t="shared" si="435"/>
        <v>0</v>
      </c>
      <c r="AZ136" s="73"/>
      <c r="BA136" s="72">
        <f t="shared" si="436"/>
        <v>0</v>
      </c>
      <c r="BB136" s="73"/>
      <c r="BC136" s="72">
        <f t="shared" si="437"/>
        <v>0</v>
      </c>
      <c r="BD136" s="73"/>
      <c r="BE136" s="72">
        <f t="shared" si="438"/>
        <v>0</v>
      </c>
      <c r="BF136" s="73"/>
      <c r="BG136" s="72">
        <f t="shared" si="439"/>
        <v>0</v>
      </c>
      <c r="BH136" s="73"/>
      <c r="BI136" s="72">
        <f t="shared" si="440"/>
        <v>0</v>
      </c>
      <c r="BJ136" s="73"/>
      <c r="BK136" s="72">
        <f t="shared" si="441"/>
        <v>0</v>
      </c>
      <c r="BL136" s="73"/>
      <c r="BM136" s="72">
        <f t="shared" si="442"/>
        <v>0</v>
      </c>
      <c r="BN136" s="73"/>
      <c r="BO136" s="72">
        <f t="shared" si="443"/>
        <v>0</v>
      </c>
      <c r="BP136" s="73"/>
      <c r="BQ136" s="72">
        <f t="shared" si="444"/>
        <v>0</v>
      </c>
      <c r="BR136" s="73"/>
      <c r="BS136" s="79">
        <f t="shared" si="445"/>
        <v>0</v>
      </c>
      <c r="BT136" s="94"/>
      <c r="BU136" s="72">
        <f t="shared" si="446"/>
        <v>0</v>
      </c>
      <c r="BV136" s="73"/>
      <c r="BW136" s="72">
        <f t="shared" si="447"/>
        <v>0</v>
      </c>
      <c r="BX136" s="73"/>
      <c r="BY136" s="72">
        <f t="shared" si="448"/>
        <v>0</v>
      </c>
      <c r="BZ136" s="73"/>
      <c r="CA136" s="72">
        <f t="shared" si="449"/>
        <v>0</v>
      </c>
      <c r="CB136" s="95"/>
      <c r="CC136" s="73">
        <f t="shared" si="450"/>
        <v>0</v>
      </c>
      <c r="CD136" s="73"/>
      <c r="CE136" s="72">
        <f t="shared" si="451"/>
        <v>0</v>
      </c>
      <c r="CF136" s="73"/>
      <c r="CG136" s="72">
        <f t="shared" si="452"/>
        <v>0</v>
      </c>
      <c r="CH136" s="73"/>
      <c r="CI136" s="72">
        <f t="shared" si="453"/>
        <v>0</v>
      </c>
      <c r="CJ136" s="73"/>
      <c r="CK136" s="72">
        <f t="shared" si="454"/>
        <v>0</v>
      </c>
      <c r="CL136" s="73"/>
      <c r="CM136" s="72">
        <f t="shared" si="455"/>
        <v>0</v>
      </c>
      <c r="CN136" s="73"/>
      <c r="CO136" s="72">
        <f t="shared" si="456"/>
        <v>0</v>
      </c>
      <c r="CP136" s="73">
        <v>0</v>
      </c>
      <c r="CQ136" s="72">
        <f t="shared" si="457"/>
        <v>0</v>
      </c>
      <c r="CR136" s="73"/>
      <c r="CS136" s="72">
        <f t="shared" si="458"/>
        <v>0</v>
      </c>
      <c r="CT136" s="73"/>
      <c r="CU136" s="72">
        <f t="shared" si="459"/>
        <v>0</v>
      </c>
      <c r="CV136" s="93"/>
      <c r="CW136" s="72">
        <f t="shared" si="460"/>
        <v>0</v>
      </c>
      <c r="CX136" s="73"/>
      <c r="CY136" s="79">
        <f t="shared" si="461"/>
        <v>0</v>
      </c>
      <c r="CZ136" s="73"/>
      <c r="DA136" s="72">
        <f t="shared" si="462"/>
        <v>0</v>
      </c>
      <c r="DB136" s="95"/>
      <c r="DC136" s="72">
        <f t="shared" si="463"/>
        <v>0</v>
      </c>
      <c r="DD136" s="73"/>
      <c r="DE136" s="72">
        <f t="shared" si="464"/>
        <v>0</v>
      </c>
      <c r="DF136" s="73"/>
      <c r="DG136" s="72">
        <f t="shared" si="465"/>
        <v>0</v>
      </c>
      <c r="DH136" s="73"/>
      <c r="DI136" s="84">
        <f t="shared" si="466"/>
        <v>0</v>
      </c>
      <c r="DJ136" s="85">
        <f t="shared" si="415"/>
        <v>44</v>
      </c>
      <c r="DK136" s="84">
        <f t="shared" si="415"/>
        <v>2211788.04</v>
      </c>
    </row>
    <row r="137" spans="1:115" ht="30" x14ac:dyDescent="0.25">
      <c r="A137" s="89"/>
      <c r="B137" s="90">
        <v>110</v>
      </c>
      <c r="C137" s="283" t="s">
        <v>648</v>
      </c>
      <c r="D137" s="65" t="s">
        <v>260</v>
      </c>
      <c r="E137" s="54">
        <v>23150</v>
      </c>
      <c r="F137" s="91">
        <v>2.19</v>
      </c>
      <c r="G137" s="137">
        <v>0.8</v>
      </c>
      <c r="H137" s="69">
        <v>1.4</v>
      </c>
      <c r="I137" s="69">
        <v>1.68</v>
      </c>
      <c r="J137" s="69">
        <v>2.23</v>
      </c>
      <c r="K137" s="70">
        <v>2.57</v>
      </c>
      <c r="L137" s="73">
        <v>60</v>
      </c>
      <c r="M137" s="72">
        <f t="shared" si="416"/>
        <v>3747633.12</v>
      </c>
      <c r="N137" s="73">
        <v>132</v>
      </c>
      <c r="O137" s="73">
        <f t="shared" si="417"/>
        <v>8244792.864000001</v>
      </c>
      <c r="P137" s="73">
        <v>0</v>
      </c>
      <c r="Q137" s="72">
        <f t="shared" si="418"/>
        <v>0</v>
      </c>
      <c r="R137" s="73"/>
      <c r="S137" s="72">
        <f t="shared" si="419"/>
        <v>0</v>
      </c>
      <c r="T137" s="73">
        <v>0</v>
      </c>
      <c r="U137" s="72">
        <f t="shared" si="420"/>
        <v>0</v>
      </c>
      <c r="V137" s="73">
        <v>0</v>
      </c>
      <c r="W137" s="72">
        <f t="shared" si="421"/>
        <v>0</v>
      </c>
      <c r="X137" s="73"/>
      <c r="Y137" s="72">
        <f t="shared" si="422"/>
        <v>0</v>
      </c>
      <c r="Z137" s="73">
        <v>0</v>
      </c>
      <c r="AA137" s="72">
        <f t="shared" si="423"/>
        <v>0</v>
      </c>
      <c r="AB137" s="73"/>
      <c r="AC137" s="72">
        <f t="shared" si="424"/>
        <v>0</v>
      </c>
      <c r="AD137" s="73"/>
      <c r="AE137" s="72">
        <f t="shared" si="425"/>
        <v>0</v>
      </c>
      <c r="AF137" s="75"/>
      <c r="AG137" s="72">
        <f t="shared" si="426"/>
        <v>0</v>
      </c>
      <c r="AH137" s="73"/>
      <c r="AI137" s="72">
        <f t="shared" si="427"/>
        <v>0</v>
      </c>
      <c r="AJ137" s="73">
        <v>0</v>
      </c>
      <c r="AK137" s="73">
        <f t="shared" si="428"/>
        <v>0</v>
      </c>
      <c r="AL137" s="73">
        <v>9</v>
      </c>
      <c r="AM137" s="72">
        <f t="shared" si="429"/>
        <v>674573.96160000004</v>
      </c>
      <c r="AN137" s="93">
        <v>3</v>
      </c>
      <c r="AO137" s="72">
        <f t="shared" si="430"/>
        <v>224857.98720000003</v>
      </c>
      <c r="AP137" s="73">
        <v>0</v>
      </c>
      <c r="AQ137" s="79">
        <f t="shared" si="431"/>
        <v>0</v>
      </c>
      <c r="AR137" s="73"/>
      <c r="AS137" s="72">
        <f t="shared" si="432"/>
        <v>0</v>
      </c>
      <c r="AT137" s="73">
        <v>0</v>
      </c>
      <c r="AU137" s="73">
        <f t="shared" si="433"/>
        <v>0</v>
      </c>
      <c r="AV137" s="73"/>
      <c r="AW137" s="72">
        <f t="shared" si="434"/>
        <v>0</v>
      </c>
      <c r="AX137" s="73">
        <v>0</v>
      </c>
      <c r="AY137" s="72">
        <f t="shared" si="435"/>
        <v>0</v>
      </c>
      <c r="AZ137" s="73">
        <v>0</v>
      </c>
      <c r="BA137" s="72">
        <f t="shared" si="436"/>
        <v>0</v>
      </c>
      <c r="BB137" s="73">
        <v>0</v>
      </c>
      <c r="BC137" s="72">
        <f t="shared" si="437"/>
        <v>0</v>
      </c>
      <c r="BD137" s="73"/>
      <c r="BE137" s="72">
        <f t="shared" si="438"/>
        <v>0</v>
      </c>
      <c r="BF137" s="73"/>
      <c r="BG137" s="72">
        <f t="shared" si="439"/>
        <v>0</v>
      </c>
      <c r="BH137" s="73">
        <v>0</v>
      </c>
      <c r="BI137" s="72">
        <f t="shared" si="440"/>
        <v>0</v>
      </c>
      <c r="BJ137" s="73">
        <v>0</v>
      </c>
      <c r="BK137" s="72">
        <f t="shared" si="441"/>
        <v>0</v>
      </c>
      <c r="BL137" s="73"/>
      <c r="BM137" s="72">
        <f t="shared" si="442"/>
        <v>0</v>
      </c>
      <c r="BN137" s="73"/>
      <c r="BO137" s="72">
        <f t="shared" si="443"/>
        <v>0</v>
      </c>
      <c r="BP137" s="73"/>
      <c r="BQ137" s="72">
        <f t="shared" si="444"/>
        <v>0</v>
      </c>
      <c r="BR137" s="73"/>
      <c r="BS137" s="79">
        <f t="shared" si="445"/>
        <v>0</v>
      </c>
      <c r="BT137" s="94">
        <v>0</v>
      </c>
      <c r="BU137" s="72">
        <f t="shared" si="446"/>
        <v>0</v>
      </c>
      <c r="BV137" s="73">
        <v>0</v>
      </c>
      <c r="BW137" s="72">
        <f t="shared" si="447"/>
        <v>0</v>
      </c>
      <c r="BX137" s="73">
        <v>0</v>
      </c>
      <c r="BY137" s="72">
        <f t="shared" si="448"/>
        <v>0</v>
      </c>
      <c r="BZ137" s="73"/>
      <c r="CA137" s="72">
        <f t="shared" si="449"/>
        <v>0</v>
      </c>
      <c r="CB137" s="95"/>
      <c r="CC137" s="73">
        <f t="shared" si="450"/>
        <v>0</v>
      </c>
      <c r="CD137" s="73">
        <v>0</v>
      </c>
      <c r="CE137" s="72">
        <f t="shared" si="451"/>
        <v>0</v>
      </c>
      <c r="CF137" s="73"/>
      <c r="CG137" s="72">
        <f t="shared" si="452"/>
        <v>0</v>
      </c>
      <c r="CH137" s="73"/>
      <c r="CI137" s="72">
        <f t="shared" si="453"/>
        <v>0</v>
      </c>
      <c r="CJ137" s="73"/>
      <c r="CK137" s="72">
        <f t="shared" si="454"/>
        <v>0</v>
      </c>
      <c r="CL137" s="73"/>
      <c r="CM137" s="72">
        <f t="shared" si="455"/>
        <v>0</v>
      </c>
      <c r="CN137" s="73"/>
      <c r="CO137" s="72">
        <f t="shared" si="456"/>
        <v>0</v>
      </c>
      <c r="CP137" s="73">
        <v>0</v>
      </c>
      <c r="CQ137" s="72">
        <f t="shared" si="457"/>
        <v>0</v>
      </c>
      <c r="CR137" s="73"/>
      <c r="CS137" s="72">
        <f t="shared" si="458"/>
        <v>0</v>
      </c>
      <c r="CT137" s="73"/>
      <c r="CU137" s="72">
        <f t="shared" si="459"/>
        <v>0</v>
      </c>
      <c r="CV137" s="93"/>
      <c r="CW137" s="72">
        <f t="shared" si="460"/>
        <v>0</v>
      </c>
      <c r="CX137" s="73">
        <v>0</v>
      </c>
      <c r="CY137" s="79">
        <f t="shared" si="461"/>
        <v>0</v>
      </c>
      <c r="CZ137" s="73"/>
      <c r="DA137" s="72">
        <f t="shared" si="462"/>
        <v>0</v>
      </c>
      <c r="DB137" s="95"/>
      <c r="DC137" s="72">
        <f t="shared" si="463"/>
        <v>0</v>
      </c>
      <c r="DD137" s="73"/>
      <c r="DE137" s="72">
        <f t="shared" si="464"/>
        <v>0</v>
      </c>
      <c r="DF137" s="73"/>
      <c r="DG137" s="72">
        <f t="shared" si="465"/>
        <v>0</v>
      </c>
      <c r="DH137" s="73"/>
      <c r="DI137" s="84">
        <f t="shared" si="466"/>
        <v>0</v>
      </c>
      <c r="DJ137" s="85">
        <f t="shared" si="415"/>
        <v>204</v>
      </c>
      <c r="DK137" s="84">
        <f t="shared" si="415"/>
        <v>12891857.932800001</v>
      </c>
    </row>
    <row r="138" spans="1:115" ht="30" customHeight="1" x14ac:dyDescent="0.25">
      <c r="A138" s="89"/>
      <c r="B138" s="90">
        <v>111</v>
      </c>
      <c r="C138" s="283" t="s">
        <v>649</v>
      </c>
      <c r="D138" s="65" t="s">
        <v>261</v>
      </c>
      <c r="E138" s="54">
        <v>23150</v>
      </c>
      <c r="F138" s="91">
        <v>2.42</v>
      </c>
      <c r="G138" s="67">
        <v>1</v>
      </c>
      <c r="H138" s="69">
        <v>1.4</v>
      </c>
      <c r="I138" s="69">
        <v>1.68</v>
      </c>
      <c r="J138" s="69">
        <v>2.23</v>
      </c>
      <c r="K138" s="70">
        <v>2.57</v>
      </c>
      <c r="L138" s="73">
        <v>1</v>
      </c>
      <c r="M138" s="72">
        <f t="shared" si="416"/>
        <v>86275.42</v>
      </c>
      <c r="N138" s="73">
        <v>7</v>
      </c>
      <c r="O138" s="73">
        <f t="shared" si="417"/>
        <v>603927.94000000006</v>
      </c>
      <c r="P138" s="73">
        <v>0</v>
      </c>
      <c r="Q138" s="72">
        <f t="shared" si="418"/>
        <v>0</v>
      </c>
      <c r="R138" s="73"/>
      <c r="S138" s="72">
        <f t="shared" si="419"/>
        <v>0</v>
      </c>
      <c r="T138" s="73">
        <v>0</v>
      </c>
      <c r="U138" s="72">
        <f t="shared" si="420"/>
        <v>0</v>
      </c>
      <c r="V138" s="73">
        <v>0</v>
      </c>
      <c r="W138" s="72">
        <f t="shared" si="421"/>
        <v>0</v>
      </c>
      <c r="X138" s="73"/>
      <c r="Y138" s="72">
        <f t="shared" si="422"/>
        <v>0</v>
      </c>
      <c r="Z138" s="73">
        <v>0</v>
      </c>
      <c r="AA138" s="72">
        <f t="shared" si="423"/>
        <v>0</v>
      </c>
      <c r="AB138" s="73"/>
      <c r="AC138" s="72">
        <f t="shared" si="424"/>
        <v>0</v>
      </c>
      <c r="AD138" s="73">
        <v>0</v>
      </c>
      <c r="AE138" s="72">
        <f t="shared" si="425"/>
        <v>0</v>
      </c>
      <c r="AF138" s="75"/>
      <c r="AG138" s="72">
        <f t="shared" si="426"/>
        <v>0</v>
      </c>
      <c r="AH138" s="73"/>
      <c r="AI138" s="72">
        <f t="shared" si="427"/>
        <v>0</v>
      </c>
      <c r="AJ138" s="73">
        <v>0</v>
      </c>
      <c r="AK138" s="73">
        <f t="shared" si="428"/>
        <v>0</v>
      </c>
      <c r="AL138" s="73">
        <v>0</v>
      </c>
      <c r="AM138" s="72">
        <f t="shared" si="429"/>
        <v>0</v>
      </c>
      <c r="AN138" s="93"/>
      <c r="AO138" s="72">
        <f t="shared" si="430"/>
        <v>0</v>
      </c>
      <c r="AP138" s="73">
        <v>0</v>
      </c>
      <c r="AQ138" s="79">
        <f t="shared" si="431"/>
        <v>0</v>
      </c>
      <c r="AR138" s="73"/>
      <c r="AS138" s="72">
        <f t="shared" si="432"/>
        <v>0</v>
      </c>
      <c r="AT138" s="73">
        <v>0</v>
      </c>
      <c r="AU138" s="73">
        <f t="shared" si="433"/>
        <v>0</v>
      </c>
      <c r="AV138" s="73"/>
      <c r="AW138" s="72">
        <f t="shared" si="434"/>
        <v>0</v>
      </c>
      <c r="AX138" s="73">
        <v>0</v>
      </c>
      <c r="AY138" s="72">
        <f t="shared" si="435"/>
        <v>0</v>
      </c>
      <c r="AZ138" s="73">
        <v>0</v>
      </c>
      <c r="BA138" s="72">
        <f t="shared" si="436"/>
        <v>0</v>
      </c>
      <c r="BB138" s="73">
        <v>0</v>
      </c>
      <c r="BC138" s="72">
        <f t="shared" si="437"/>
        <v>0</v>
      </c>
      <c r="BD138" s="73"/>
      <c r="BE138" s="72">
        <f t="shared" si="438"/>
        <v>0</v>
      </c>
      <c r="BF138" s="73"/>
      <c r="BG138" s="72">
        <f t="shared" si="439"/>
        <v>0</v>
      </c>
      <c r="BH138" s="73">
        <v>0</v>
      </c>
      <c r="BI138" s="72">
        <f t="shared" si="440"/>
        <v>0</v>
      </c>
      <c r="BJ138" s="73">
        <v>0</v>
      </c>
      <c r="BK138" s="72">
        <f t="shared" si="441"/>
        <v>0</v>
      </c>
      <c r="BL138" s="73"/>
      <c r="BM138" s="72">
        <f t="shared" si="442"/>
        <v>0</v>
      </c>
      <c r="BN138" s="73"/>
      <c r="BO138" s="72">
        <f t="shared" si="443"/>
        <v>0</v>
      </c>
      <c r="BP138" s="73"/>
      <c r="BQ138" s="72">
        <f t="shared" si="444"/>
        <v>0</v>
      </c>
      <c r="BR138" s="73"/>
      <c r="BS138" s="79">
        <f t="shared" si="445"/>
        <v>0</v>
      </c>
      <c r="BT138" s="94">
        <v>0</v>
      </c>
      <c r="BU138" s="72">
        <f t="shared" si="446"/>
        <v>0</v>
      </c>
      <c r="BV138" s="73">
        <v>0</v>
      </c>
      <c r="BW138" s="72">
        <f t="shared" si="447"/>
        <v>0</v>
      </c>
      <c r="BX138" s="73">
        <v>0</v>
      </c>
      <c r="BY138" s="72">
        <f t="shared" si="448"/>
        <v>0</v>
      </c>
      <c r="BZ138" s="73"/>
      <c r="CA138" s="72">
        <f t="shared" si="449"/>
        <v>0</v>
      </c>
      <c r="CB138" s="95"/>
      <c r="CC138" s="73">
        <f t="shared" si="450"/>
        <v>0</v>
      </c>
      <c r="CD138" s="73">
        <v>0</v>
      </c>
      <c r="CE138" s="72">
        <f t="shared" si="451"/>
        <v>0</v>
      </c>
      <c r="CF138" s="73"/>
      <c r="CG138" s="72">
        <f t="shared" si="452"/>
        <v>0</v>
      </c>
      <c r="CH138" s="73"/>
      <c r="CI138" s="72">
        <f t="shared" si="453"/>
        <v>0</v>
      </c>
      <c r="CJ138" s="73"/>
      <c r="CK138" s="72">
        <f t="shared" si="454"/>
        <v>0</v>
      </c>
      <c r="CL138" s="73"/>
      <c r="CM138" s="72">
        <f t="shared" si="455"/>
        <v>0</v>
      </c>
      <c r="CN138" s="73"/>
      <c r="CO138" s="72">
        <f t="shared" si="456"/>
        <v>0</v>
      </c>
      <c r="CP138" s="73">
        <v>0</v>
      </c>
      <c r="CQ138" s="72">
        <f t="shared" si="457"/>
        <v>0</v>
      </c>
      <c r="CR138" s="73"/>
      <c r="CS138" s="72">
        <f t="shared" si="458"/>
        <v>0</v>
      </c>
      <c r="CT138" s="73">
        <v>0</v>
      </c>
      <c r="CU138" s="72">
        <f t="shared" si="459"/>
        <v>0</v>
      </c>
      <c r="CV138" s="93"/>
      <c r="CW138" s="72">
        <f t="shared" si="460"/>
        <v>0</v>
      </c>
      <c r="CX138" s="73">
        <v>0</v>
      </c>
      <c r="CY138" s="79">
        <f t="shared" si="461"/>
        <v>0</v>
      </c>
      <c r="CZ138" s="73"/>
      <c r="DA138" s="72">
        <f t="shared" si="462"/>
        <v>0</v>
      </c>
      <c r="DB138" s="95"/>
      <c r="DC138" s="72">
        <f t="shared" si="463"/>
        <v>0</v>
      </c>
      <c r="DD138" s="73"/>
      <c r="DE138" s="72">
        <f t="shared" si="464"/>
        <v>0</v>
      </c>
      <c r="DF138" s="73"/>
      <c r="DG138" s="72">
        <f t="shared" si="465"/>
        <v>0</v>
      </c>
      <c r="DH138" s="73"/>
      <c r="DI138" s="84">
        <f t="shared" si="466"/>
        <v>0</v>
      </c>
      <c r="DJ138" s="85">
        <f t="shared" si="415"/>
        <v>8</v>
      </c>
      <c r="DK138" s="84">
        <f t="shared" si="415"/>
        <v>690203.3600000001</v>
      </c>
    </row>
    <row r="139" spans="1:115" ht="30" customHeight="1" x14ac:dyDescent="0.25">
      <c r="A139" s="89"/>
      <c r="B139" s="90">
        <v>112</v>
      </c>
      <c r="C139" s="283" t="s">
        <v>650</v>
      </c>
      <c r="D139" s="65" t="s">
        <v>262</v>
      </c>
      <c r="E139" s="54">
        <v>23150</v>
      </c>
      <c r="F139" s="69">
        <v>1.02</v>
      </c>
      <c r="G139" s="67">
        <v>1</v>
      </c>
      <c r="H139" s="69">
        <v>1.4</v>
      </c>
      <c r="I139" s="69">
        <v>1.68</v>
      </c>
      <c r="J139" s="69">
        <v>2.23</v>
      </c>
      <c r="K139" s="70">
        <v>2.57</v>
      </c>
      <c r="L139" s="73">
        <v>4</v>
      </c>
      <c r="M139" s="72">
        <f t="shared" si="416"/>
        <v>145456.07999999999</v>
      </c>
      <c r="N139" s="73">
        <v>47</v>
      </c>
      <c r="O139" s="73">
        <f t="shared" si="417"/>
        <v>1709108.94</v>
      </c>
      <c r="P139" s="73">
        <v>1</v>
      </c>
      <c r="Q139" s="72">
        <f t="shared" si="418"/>
        <v>36364.019999999997</v>
      </c>
      <c r="R139" s="73"/>
      <c r="S139" s="72">
        <f t="shared" si="419"/>
        <v>0</v>
      </c>
      <c r="T139" s="73">
        <v>0</v>
      </c>
      <c r="U139" s="72">
        <f t="shared" si="420"/>
        <v>0</v>
      </c>
      <c r="V139" s="73">
        <v>0</v>
      </c>
      <c r="W139" s="72">
        <f t="shared" si="421"/>
        <v>0</v>
      </c>
      <c r="X139" s="73"/>
      <c r="Y139" s="72">
        <f t="shared" si="422"/>
        <v>0</v>
      </c>
      <c r="Z139" s="73">
        <v>0</v>
      </c>
      <c r="AA139" s="72">
        <f t="shared" si="423"/>
        <v>0</v>
      </c>
      <c r="AB139" s="73"/>
      <c r="AC139" s="72">
        <f t="shared" si="424"/>
        <v>0</v>
      </c>
      <c r="AD139" s="73">
        <v>0</v>
      </c>
      <c r="AE139" s="72">
        <f t="shared" si="425"/>
        <v>0</v>
      </c>
      <c r="AF139" s="75"/>
      <c r="AG139" s="72">
        <f t="shared" si="426"/>
        <v>0</v>
      </c>
      <c r="AH139" s="73"/>
      <c r="AI139" s="72">
        <f t="shared" si="427"/>
        <v>0</v>
      </c>
      <c r="AJ139" s="73">
        <v>0</v>
      </c>
      <c r="AK139" s="73">
        <f t="shared" si="428"/>
        <v>0</v>
      </c>
      <c r="AL139" s="73">
        <v>21</v>
      </c>
      <c r="AM139" s="72">
        <f t="shared" si="429"/>
        <v>916373.30400000012</v>
      </c>
      <c r="AN139" s="93"/>
      <c r="AO139" s="72">
        <f t="shared" si="430"/>
        <v>0</v>
      </c>
      <c r="AP139" s="73">
        <v>0</v>
      </c>
      <c r="AQ139" s="79">
        <f t="shared" si="431"/>
        <v>0</v>
      </c>
      <c r="AR139" s="73"/>
      <c r="AS139" s="72">
        <f t="shared" si="432"/>
        <v>0</v>
      </c>
      <c r="AT139" s="73"/>
      <c r="AU139" s="73">
        <f t="shared" si="433"/>
        <v>0</v>
      </c>
      <c r="AV139" s="73"/>
      <c r="AW139" s="72">
        <f t="shared" si="434"/>
        <v>0</v>
      </c>
      <c r="AX139" s="73">
        <v>0</v>
      </c>
      <c r="AY139" s="72">
        <f t="shared" si="435"/>
        <v>0</v>
      </c>
      <c r="AZ139" s="73">
        <v>0</v>
      </c>
      <c r="BA139" s="72">
        <f t="shared" si="436"/>
        <v>0</v>
      </c>
      <c r="BB139" s="73">
        <v>0</v>
      </c>
      <c r="BC139" s="72">
        <f t="shared" si="437"/>
        <v>0</v>
      </c>
      <c r="BD139" s="73"/>
      <c r="BE139" s="72">
        <f t="shared" si="438"/>
        <v>0</v>
      </c>
      <c r="BF139" s="73"/>
      <c r="BG139" s="72">
        <f t="shared" si="439"/>
        <v>0</v>
      </c>
      <c r="BH139" s="73">
        <v>0</v>
      </c>
      <c r="BI139" s="72">
        <f t="shared" si="440"/>
        <v>0</v>
      </c>
      <c r="BJ139" s="73">
        <v>0</v>
      </c>
      <c r="BK139" s="72">
        <f t="shared" si="441"/>
        <v>0</v>
      </c>
      <c r="BL139" s="73"/>
      <c r="BM139" s="72">
        <f t="shared" si="442"/>
        <v>0</v>
      </c>
      <c r="BN139" s="73"/>
      <c r="BO139" s="72">
        <f t="shared" si="443"/>
        <v>0</v>
      </c>
      <c r="BP139" s="73"/>
      <c r="BQ139" s="72">
        <f t="shared" si="444"/>
        <v>0</v>
      </c>
      <c r="BR139" s="73">
        <v>5</v>
      </c>
      <c r="BS139" s="79">
        <f t="shared" si="445"/>
        <v>218184.12</v>
      </c>
      <c r="BT139" s="94">
        <v>0</v>
      </c>
      <c r="BU139" s="72">
        <f t="shared" si="446"/>
        <v>0</v>
      </c>
      <c r="BV139" s="73">
        <v>0</v>
      </c>
      <c r="BW139" s="72">
        <f t="shared" si="447"/>
        <v>0</v>
      </c>
      <c r="BX139" s="73">
        <v>0</v>
      </c>
      <c r="BY139" s="72">
        <f t="shared" si="448"/>
        <v>0</v>
      </c>
      <c r="BZ139" s="73"/>
      <c r="CA139" s="72">
        <f t="shared" si="449"/>
        <v>0</v>
      </c>
      <c r="CB139" s="95"/>
      <c r="CC139" s="73">
        <f t="shared" si="450"/>
        <v>0</v>
      </c>
      <c r="CD139" s="73">
        <v>0</v>
      </c>
      <c r="CE139" s="72">
        <f t="shared" si="451"/>
        <v>0</v>
      </c>
      <c r="CF139" s="73"/>
      <c r="CG139" s="72">
        <f t="shared" si="452"/>
        <v>0</v>
      </c>
      <c r="CH139" s="73"/>
      <c r="CI139" s="72">
        <f t="shared" si="453"/>
        <v>0</v>
      </c>
      <c r="CJ139" s="73"/>
      <c r="CK139" s="72">
        <f t="shared" si="454"/>
        <v>0</v>
      </c>
      <c r="CL139" s="73"/>
      <c r="CM139" s="72">
        <f t="shared" si="455"/>
        <v>0</v>
      </c>
      <c r="CN139" s="73"/>
      <c r="CO139" s="72">
        <f t="shared" si="456"/>
        <v>0</v>
      </c>
      <c r="CP139" s="73">
        <v>1</v>
      </c>
      <c r="CQ139" s="72">
        <f t="shared" si="457"/>
        <v>44033.522400000002</v>
      </c>
      <c r="CR139" s="73"/>
      <c r="CS139" s="72">
        <f t="shared" si="458"/>
        <v>0</v>
      </c>
      <c r="CT139" s="73"/>
      <c r="CU139" s="72">
        <f t="shared" si="459"/>
        <v>0</v>
      </c>
      <c r="CV139" s="93"/>
      <c r="CW139" s="72">
        <f t="shared" si="460"/>
        <v>0</v>
      </c>
      <c r="CX139" s="73">
        <v>0</v>
      </c>
      <c r="CY139" s="79">
        <f t="shared" si="461"/>
        <v>0</v>
      </c>
      <c r="CZ139" s="73">
        <v>2</v>
      </c>
      <c r="DA139" s="72">
        <f t="shared" si="462"/>
        <v>79339.679999999993</v>
      </c>
      <c r="DB139" s="95"/>
      <c r="DC139" s="72">
        <f t="shared" si="463"/>
        <v>0</v>
      </c>
      <c r="DD139" s="73"/>
      <c r="DE139" s="72">
        <f t="shared" si="464"/>
        <v>0</v>
      </c>
      <c r="DF139" s="73"/>
      <c r="DG139" s="72">
        <f t="shared" si="465"/>
        <v>0</v>
      </c>
      <c r="DH139" s="73"/>
      <c r="DI139" s="84">
        <f t="shared" si="466"/>
        <v>0</v>
      </c>
      <c r="DJ139" s="85">
        <f t="shared" si="415"/>
        <v>81</v>
      </c>
      <c r="DK139" s="84">
        <f t="shared" si="415"/>
        <v>3148859.6664000005</v>
      </c>
    </row>
    <row r="140" spans="1:115" s="194" customFormat="1" ht="15.75" customHeight="1" x14ac:dyDescent="0.25">
      <c r="A140" s="89">
        <v>17</v>
      </c>
      <c r="B140" s="136"/>
      <c r="C140" s="282"/>
      <c r="D140" s="53" t="s">
        <v>263</v>
      </c>
      <c r="E140" s="54">
        <v>23150</v>
      </c>
      <c r="F140" s="99">
        <v>2.96</v>
      </c>
      <c r="G140" s="86">
        <v>1</v>
      </c>
      <c r="H140" s="87">
        <v>1.4</v>
      </c>
      <c r="I140" s="87">
        <v>1.68</v>
      </c>
      <c r="J140" s="87">
        <v>2.23</v>
      </c>
      <c r="K140" s="88">
        <v>2.57</v>
      </c>
      <c r="L140" s="59">
        <f>SUM(L141:L147)</f>
        <v>0</v>
      </c>
      <c r="M140" s="59">
        <f t="shared" ref="M140:BX140" si="467">SUM(M141:M147)</f>
        <v>0</v>
      </c>
      <c r="N140" s="59">
        <f t="shared" si="467"/>
        <v>0</v>
      </c>
      <c r="O140" s="59">
        <f t="shared" si="467"/>
        <v>0</v>
      </c>
      <c r="P140" s="59">
        <f t="shared" si="467"/>
        <v>0</v>
      </c>
      <c r="Q140" s="59">
        <f t="shared" si="467"/>
        <v>0</v>
      </c>
      <c r="R140" s="59">
        <f t="shared" si="467"/>
        <v>1460</v>
      </c>
      <c r="S140" s="59">
        <f t="shared" si="467"/>
        <v>322494797.51999992</v>
      </c>
      <c r="T140" s="59">
        <f t="shared" si="467"/>
        <v>0</v>
      </c>
      <c r="U140" s="59">
        <f t="shared" si="467"/>
        <v>0</v>
      </c>
      <c r="V140" s="59">
        <f t="shared" si="467"/>
        <v>0</v>
      </c>
      <c r="W140" s="59">
        <f t="shared" si="467"/>
        <v>0</v>
      </c>
      <c r="X140" s="59">
        <f t="shared" si="467"/>
        <v>0</v>
      </c>
      <c r="Y140" s="59">
        <f t="shared" si="467"/>
        <v>0</v>
      </c>
      <c r="Z140" s="59">
        <f t="shared" si="467"/>
        <v>0</v>
      </c>
      <c r="AA140" s="59">
        <f t="shared" si="467"/>
        <v>0</v>
      </c>
      <c r="AB140" s="59">
        <f t="shared" si="467"/>
        <v>0</v>
      </c>
      <c r="AC140" s="59">
        <f t="shared" si="467"/>
        <v>0</v>
      </c>
      <c r="AD140" s="59">
        <f t="shared" si="467"/>
        <v>0</v>
      </c>
      <c r="AE140" s="59">
        <f t="shared" si="467"/>
        <v>0</v>
      </c>
      <c r="AF140" s="59">
        <f t="shared" si="467"/>
        <v>0</v>
      </c>
      <c r="AG140" s="59">
        <f t="shared" si="467"/>
        <v>0</v>
      </c>
      <c r="AH140" s="59">
        <f t="shared" si="467"/>
        <v>0</v>
      </c>
      <c r="AI140" s="59">
        <f t="shared" si="467"/>
        <v>0</v>
      </c>
      <c r="AJ140" s="59">
        <f t="shared" si="467"/>
        <v>0</v>
      </c>
      <c r="AK140" s="59">
        <f t="shared" si="467"/>
        <v>0</v>
      </c>
      <c r="AL140" s="59">
        <f t="shared" si="467"/>
        <v>320</v>
      </c>
      <c r="AM140" s="59">
        <f t="shared" si="467"/>
        <v>88556399.500800028</v>
      </c>
      <c r="AN140" s="59">
        <f t="shared" si="467"/>
        <v>0</v>
      </c>
      <c r="AO140" s="59">
        <f t="shared" si="467"/>
        <v>0</v>
      </c>
      <c r="AP140" s="59">
        <f t="shared" si="467"/>
        <v>0</v>
      </c>
      <c r="AQ140" s="59">
        <f t="shared" si="467"/>
        <v>0</v>
      </c>
      <c r="AR140" s="59">
        <f t="shared" si="467"/>
        <v>0</v>
      </c>
      <c r="AS140" s="59">
        <f t="shared" si="467"/>
        <v>0</v>
      </c>
      <c r="AT140" s="59">
        <f t="shared" si="467"/>
        <v>0</v>
      </c>
      <c r="AU140" s="59">
        <f t="shared" si="467"/>
        <v>0</v>
      </c>
      <c r="AV140" s="59">
        <f>SUM(AV141:AV147)</f>
        <v>0</v>
      </c>
      <c r="AW140" s="59">
        <f>SUM(AW141:AW147)</f>
        <v>0</v>
      </c>
      <c r="AX140" s="59">
        <f t="shared" ref="AX140" si="468">SUM(AX141:AX147)</f>
        <v>0</v>
      </c>
      <c r="AY140" s="59">
        <f t="shared" si="467"/>
        <v>0</v>
      </c>
      <c r="AZ140" s="59">
        <f t="shared" si="467"/>
        <v>0</v>
      </c>
      <c r="BA140" s="59">
        <f t="shared" si="467"/>
        <v>0</v>
      </c>
      <c r="BB140" s="59">
        <f t="shared" si="467"/>
        <v>0</v>
      </c>
      <c r="BC140" s="59">
        <f t="shared" si="467"/>
        <v>0</v>
      </c>
      <c r="BD140" s="59">
        <f t="shared" si="467"/>
        <v>18</v>
      </c>
      <c r="BE140" s="59">
        <f t="shared" si="467"/>
        <v>1453129.5743999998</v>
      </c>
      <c r="BF140" s="59">
        <f t="shared" si="467"/>
        <v>31</v>
      </c>
      <c r="BG140" s="59">
        <f t="shared" si="467"/>
        <v>3279995.7119999994</v>
      </c>
      <c r="BH140" s="59">
        <f t="shared" si="467"/>
        <v>596</v>
      </c>
      <c r="BI140" s="59">
        <f t="shared" si="467"/>
        <v>88016349.077999979</v>
      </c>
      <c r="BJ140" s="59">
        <f t="shared" si="467"/>
        <v>0</v>
      </c>
      <c r="BK140" s="59">
        <f t="shared" si="467"/>
        <v>0</v>
      </c>
      <c r="BL140" s="59">
        <f t="shared" si="467"/>
        <v>13</v>
      </c>
      <c r="BM140" s="59">
        <f t="shared" si="467"/>
        <v>1102043.7120000001</v>
      </c>
      <c r="BN140" s="59">
        <f t="shared" si="467"/>
        <v>0</v>
      </c>
      <c r="BO140" s="59">
        <f t="shared" si="467"/>
        <v>0</v>
      </c>
      <c r="BP140" s="59">
        <f t="shared" si="467"/>
        <v>10</v>
      </c>
      <c r="BQ140" s="59">
        <f t="shared" si="467"/>
        <v>1472644.0243199999</v>
      </c>
      <c r="BR140" s="59">
        <f t="shared" si="467"/>
        <v>20</v>
      </c>
      <c r="BS140" s="61">
        <f t="shared" si="467"/>
        <v>4188365.0424000002</v>
      </c>
      <c r="BT140" s="62">
        <f t="shared" si="467"/>
        <v>0</v>
      </c>
      <c r="BU140" s="59">
        <f t="shared" si="467"/>
        <v>0</v>
      </c>
      <c r="BV140" s="59">
        <f t="shared" si="467"/>
        <v>0</v>
      </c>
      <c r="BW140" s="59">
        <f t="shared" si="467"/>
        <v>0</v>
      </c>
      <c r="BX140" s="59">
        <f t="shared" si="467"/>
        <v>0</v>
      </c>
      <c r="BY140" s="59">
        <f t="shared" ref="BY140:DK140" si="469">SUM(BY141:BY147)</f>
        <v>0</v>
      </c>
      <c r="BZ140" s="59">
        <f>SUM(BZ141:BZ147)</f>
        <v>28</v>
      </c>
      <c r="CA140" s="59">
        <f>SUM(CA141:CA147)</f>
        <v>2350010.2079999996</v>
      </c>
      <c r="CB140" s="63">
        <f t="shared" si="469"/>
        <v>0</v>
      </c>
      <c r="CC140" s="59">
        <f t="shared" si="469"/>
        <v>0</v>
      </c>
      <c r="CD140" s="59">
        <f t="shared" si="469"/>
        <v>0</v>
      </c>
      <c r="CE140" s="59">
        <f t="shared" si="469"/>
        <v>0</v>
      </c>
      <c r="CF140" s="59">
        <f t="shared" si="469"/>
        <v>0</v>
      </c>
      <c r="CG140" s="59">
        <f t="shared" si="469"/>
        <v>0</v>
      </c>
      <c r="CH140" s="59">
        <f t="shared" si="469"/>
        <v>0</v>
      </c>
      <c r="CI140" s="59">
        <f t="shared" si="469"/>
        <v>0</v>
      </c>
      <c r="CJ140" s="59">
        <f t="shared" si="469"/>
        <v>4</v>
      </c>
      <c r="CK140" s="59">
        <f t="shared" si="469"/>
        <v>557555.71199999982</v>
      </c>
      <c r="CL140" s="59">
        <f t="shared" si="469"/>
        <v>12</v>
      </c>
      <c r="CM140" s="59">
        <f t="shared" si="469"/>
        <v>1094420.8799999999</v>
      </c>
      <c r="CN140" s="59">
        <f t="shared" si="469"/>
        <v>0</v>
      </c>
      <c r="CO140" s="59">
        <f t="shared" si="469"/>
        <v>0</v>
      </c>
      <c r="CP140" s="59">
        <f t="shared" si="469"/>
        <v>2</v>
      </c>
      <c r="CQ140" s="59">
        <f t="shared" si="469"/>
        <v>309443.42015999998</v>
      </c>
      <c r="CR140" s="59">
        <f t="shared" si="469"/>
        <v>3</v>
      </c>
      <c r="CS140" s="59">
        <f t="shared" si="469"/>
        <v>501800.14079999994</v>
      </c>
      <c r="CT140" s="59">
        <f t="shared" si="469"/>
        <v>0</v>
      </c>
      <c r="CU140" s="59">
        <f t="shared" si="469"/>
        <v>0</v>
      </c>
      <c r="CV140" s="59">
        <f t="shared" si="469"/>
        <v>0</v>
      </c>
      <c r="CW140" s="59">
        <f t="shared" si="469"/>
        <v>0</v>
      </c>
      <c r="CX140" s="59">
        <f t="shared" si="469"/>
        <v>0</v>
      </c>
      <c r="CY140" s="59">
        <f t="shared" si="469"/>
        <v>0</v>
      </c>
      <c r="CZ140" s="59">
        <f t="shared" si="469"/>
        <v>0</v>
      </c>
      <c r="DA140" s="59">
        <f t="shared" si="469"/>
        <v>0</v>
      </c>
      <c r="DB140" s="59">
        <f t="shared" si="469"/>
        <v>0</v>
      </c>
      <c r="DC140" s="59">
        <f t="shared" si="469"/>
        <v>0</v>
      </c>
      <c r="DD140" s="59">
        <f t="shared" si="469"/>
        <v>0</v>
      </c>
      <c r="DE140" s="59">
        <f t="shared" si="469"/>
        <v>0</v>
      </c>
      <c r="DF140" s="59">
        <f t="shared" si="469"/>
        <v>0</v>
      </c>
      <c r="DG140" s="59">
        <f t="shared" si="469"/>
        <v>0</v>
      </c>
      <c r="DH140" s="59">
        <f t="shared" si="469"/>
        <v>0</v>
      </c>
      <c r="DI140" s="59">
        <f t="shared" si="469"/>
        <v>0</v>
      </c>
      <c r="DJ140" s="59">
        <f t="shared" si="469"/>
        <v>2517</v>
      </c>
      <c r="DK140" s="59">
        <f t="shared" si="469"/>
        <v>515376954.52487993</v>
      </c>
    </row>
    <row r="141" spans="1:115" ht="35.25" customHeight="1" x14ac:dyDescent="0.25">
      <c r="A141" s="89"/>
      <c r="B141" s="90">
        <v>113</v>
      </c>
      <c r="C141" s="283" t="s">
        <v>651</v>
      </c>
      <c r="D141" s="65" t="s">
        <v>264</v>
      </c>
      <c r="E141" s="54">
        <v>23150</v>
      </c>
      <c r="F141" s="91">
        <v>4.21</v>
      </c>
      <c r="G141" s="137">
        <v>1.4</v>
      </c>
      <c r="H141" s="69">
        <v>1.4</v>
      </c>
      <c r="I141" s="69">
        <v>1.68</v>
      </c>
      <c r="J141" s="69">
        <v>2.23</v>
      </c>
      <c r="K141" s="70">
        <v>2.57</v>
      </c>
      <c r="L141" s="73"/>
      <c r="M141" s="72">
        <f t="shared" ref="M141:M147" si="470">(L141*$E141*$F141*$G141*$H141*$M$10)</f>
        <v>0</v>
      </c>
      <c r="N141" s="73"/>
      <c r="O141" s="73">
        <f t="shared" ref="O141:O147" si="471">(N141*$E141*$F141*$G141*$H141*$O$10)</f>
        <v>0</v>
      </c>
      <c r="P141" s="73"/>
      <c r="Q141" s="72">
        <f t="shared" ref="Q141:Q147" si="472">(P141*$E141*$F141*$G141*$H141*$Q$10)</f>
        <v>0</v>
      </c>
      <c r="R141" s="73">
        <v>701</v>
      </c>
      <c r="S141" s="72">
        <f t="shared" ref="S141:S147" si="473">(R141*$E141*$F141*$G141*$H141*$S$10)</f>
        <v>160689843.04799998</v>
      </c>
      <c r="T141" s="73">
        <v>0</v>
      </c>
      <c r="U141" s="72">
        <f t="shared" ref="U141:U147" si="474">(T141*$E141*$F141*$G141*$H141*$U$10)</f>
        <v>0</v>
      </c>
      <c r="V141" s="73">
        <v>0</v>
      </c>
      <c r="W141" s="72">
        <f t="shared" ref="W141:W147" si="475">(V141*$E141*$F141*$G141*$H141*$W$10)</f>
        <v>0</v>
      </c>
      <c r="X141" s="73"/>
      <c r="Y141" s="72">
        <f t="shared" ref="Y141:Y147" si="476">(X141*$E141*$F141*$G141*$H141*$Y$10)</f>
        <v>0</v>
      </c>
      <c r="Z141" s="73">
        <v>0</v>
      </c>
      <c r="AA141" s="72">
        <f t="shared" ref="AA141:AA147" si="477">(Z141*$E141*$F141*$G141*$H141*$AA$10)</f>
        <v>0</v>
      </c>
      <c r="AB141" s="73"/>
      <c r="AC141" s="72">
        <f t="shared" ref="AC141:AC147" si="478">(AB141*$E141*$F141*$G141*$H141*$AC$10)</f>
        <v>0</v>
      </c>
      <c r="AD141" s="73">
        <v>0</v>
      </c>
      <c r="AE141" s="72">
        <f t="shared" ref="AE141:AE147" si="479">(AD141*$E141*$F141*$G141*$H141*$AE$10)</f>
        <v>0</v>
      </c>
      <c r="AF141" s="75"/>
      <c r="AG141" s="72">
        <f t="shared" ref="AG141:AG147" si="480">(AF141*$E141*$F141*$G141*$H141*$AG$10)</f>
        <v>0</v>
      </c>
      <c r="AH141" s="73"/>
      <c r="AI141" s="72">
        <f t="shared" ref="AI141:AI147" si="481">(AH141*$E141*$F141*$G141*$H141*$AI$10)</f>
        <v>0</v>
      </c>
      <c r="AJ141" s="73">
        <v>0</v>
      </c>
      <c r="AK141" s="73">
        <f t="shared" ref="AK141:AK147" si="482">(AJ141*$E141*$F141*$G141*$H141*$AK$10)</f>
        <v>0</v>
      </c>
      <c r="AL141" s="73">
        <v>175</v>
      </c>
      <c r="AM141" s="72">
        <f t="shared" ref="AM141:AM147" si="483">(AL141*$E141*$F141*$G141*$I141*$AM$10)</f>
        <v>44126668.740000002</v>
      </c>
      <c r="AN141" s="93">
        <v>0</v>
      </c>
      <c r="AO141" s="72">
        <f t="shared" ref="AO141:AO147" si="484">(AN141*$E141*$F141*$G141*$I141*$AO$10)</f>
        <v>0</v>
      </c>
      <c r="AP141" s="73">
        <v>0</v>
      </c>
      <c r="AQ141" s="79">
        <f t="shared" ref="AQ141:AQ147" si="485">(AP141*$E141*$F141*$G141*$I141*$AQ$10)</f>
        <v>0</v>
      </c>
      <c r="AR141" s="73"/>
      <c r="AS141" s="72">
        <f t="shared" ref="AS141:AS147" si="486">(AR141*$E141*$F141*$G141*$H141*$AS$10)</f>
        <v>0</v>
      </c>
      <c r="AT141" s="73">
        <v>0</v>
      </c>
      <c r="AU141" s="73">
        <f t="shared" ref="AU141:AU147" si="487">(AT141*$E141*$F141*$G141*$H141*$AU$10)</f>
        <v>0</v>
      </c>
      <c r="AV141" s="73"/>
      <c r="AW141" s="72">
        <f t="shared" ref="AW141:AW147" si="488">(AV141*$E141*$F141*$G141*$H141*$AW$10)</f>
        <v>0</v>
      </c>
      <c r="AX141" s="73">
        <v>0</v>
      </c>
      <c r="AY141" s="72">
        <f t="shared" ref="AY141:AY147" si="489">(AX141*$E141*$F141*$G141*$H141*$AY$10)</f>
        <v>0</v>
      </c>
      <c r="AZ141" s="73">
        <v>0</v>
      </c>
      <c r="BA141" s="72">
        <f t="shared" ref="BA141:BA147" si="490">(AZ141*$E141*$F141*$G141*$H141*$BA$10)</f>
        <v>0</v>
      </c>
      <c r="BB141" s="73">
        <v>0</v>
      </c>
      <c r="BC141" s="72">
        <f t="shared" ref="BC141:BC147" si="491">(BB141*$E141*$F141*$G141*$H141*$BC$10)</f>
        <v>0</v>
      </c>
      <c r="BD141" s="73"/>
      <c r="BE141" s="72">
        <f t="shared" ref="BE141:BE147" si="492">(BD141*$E141*$F141*$G141*$H141*$BE$10)</f>
        <v>0</v>
      </c>
      <c r="BF141" s="73"/>
      <c r="BG141" s="72">
        <f t="shared" ref="BG141:BG147" si="493">(BF141*$E141*$F141*$G141*$I141*$BG$10)</f>
        <v>0</v>
      </c>
      <c r="BH141" s="73">
        <v>96</v>
      </c>
      <c r="BI141" s="72">
        <f t="shared" ref="BI141:BI147" si="494">(BH141*$E141*$F141*$G141*$I141*$BI$10)</f>
        <v>25306931.059199996</v>
      </c>
      <c r="BJ141" s="73">
        <v>0</v>
      </c>
      <c r="BK141" s="72">
        <f t="shared" ref="BK141:BK147" si="495">(BJ141*$E141*$F141*$G141*$I141*$BK$10)</f>
        <v>0</v>
      </c>
      <c r="BL141" s="73"/>
      <c r="BM141" s="72">
        <f t="shared" ref="BM141:BM147" si="496">(BL141*$E141*$F141*$G141*$I141*$BM$10)</f>
        <v>0</v>
      </c>
      <c r="BN141" s="73"/>
      <c r="BO141" s="72">
        <f t="shared" ref="BO141:BO147" si="497">(BN141*$E141*$F141*$G141*$I141*$BO$10)</f>
        <v>0</v>
      </c>
      <c r="BP141" s="73">
        <v>2</v>
      </c>
      <c r="BQ141" s="72">
        <f t="shared" ref="BQ141:BQ147" si="498">(BP141*$E141*$F141*$G141*$I141*$BQ$10)</f>
        <v>586827.38688000001</v>
      </c>
      <c r="BR141" s="73">
        <v>14</v>
      </c>
      <c r="BS141" s="79">
        <f t="shared" ref="BS141:BS147" si="499">(BR141*$E141*$F141*$G141*$I141*$BS$10)</f>
        <v>3530133.4992</v>
      </c>
      <c r="BT141" s="94">
        <v>0</v>
      </c>
      <c r="BU141" s="72">
        <f t="shared" ref="BU141:BU147" si="500">(BT141*$E141*$F141*$G141*$H141*$BU$10)</f>
        <v>0</v>
      </c>
      <c r="BV141" s="73">
        <v>0</v>
      </c>
      <c r="BW141" s="72">
        <f t="shared" ref="BW141:BW147" si="501">(BV141*$E141*$F141*$G141*$H141*$BW$10)</f>
        <v>0</v>
      </c>
      <c r="BX141" s="73">
        <v>0</v>
      </c>
      <c r="BY141" s="72">
        <f t="shared" ref="BY141:BY147" si="502">(BX141*$E141*$F141*$G141*$H141*$BY$10)</f>
        <v>0</v>
      </c>
      <c r="BZ141" s="73"/>
      <c r="CA141" s="72">
        <f t="shared" ref="CA141:CA147" si="503">(BZ141*$E141*$F141*$G141*$I141*$CA$10)</f>
        <v>0</v>
      </c>
      <c r="CB141" s="95"/>
      <c r="CC141" s="73">
        <f t="shared" ref="CC141:CC147" si="504">(CB141*$E141*$F141*$G141*$H141*$CC$10)</f>
        <v>0</v>
      </c>
      <c r="CD141" s="73">
        <v>0</v>
      </c>
      <c r="CE141" s="72">
        <f t="shared" ref="CE141:CE147" si="505">(CD141*$E141*$F141*$G141*$H141*$CE$10)</f>
        <v>0</v>
      </c>
      <c r="CF141" s="73"/>
      <c r="CG141" s="72">
        <f t="shared" ref="CG141:CG147" si="506">(CF141*$E141*$F141*$G141*$H141*$CG$10)</f>
        <v>0</v>
      </c>
      <c r="CH141" s="73"/>
      <c r="CI141" s="72">
        <f t="shared" ref="CI141:CI147" si="507">(CH141*$E141*$F141*$G141*$H141*$CI$10)</f>
        <v>0</v>
      </c>
      <c r="CJ141" s="73"/>
      <c r="CK141" s="72">
        <f t="shared" ref="CK141:CK147" si="508">(CJ141*$E141*$F141*$G141*$H141*$CK$10)</f>
        <v>0</v>
      </c>
      <c r="CL141" s="73"/>
      <c r="CM141" s="72">
        <f t="shared" ref="CM141:CM147" si="509">(CL141*$E141*$F141*$G141*$H141*$CM$10)</f>
        <v>0</v>
      </c>
      <c r="CN141" s="73"/>
      <c r="CO141" s="72">
        <f t="shared" ref="CO141:CO147" si="510">(CN141*$E141*$F141*$G141*$H141*$CO$10)</f>
        <v>0</v>
      </c>
      <c r="CP141" s="73"/>
      <c r="CQ141" s="72">
        <f t="shared" ref="CQ141:CQ147" si="511">(CP141*$E141*$F141*$G141*$I141*$CQ$10)</f>
        <v>0</v>
      </c>
      <c r="CR141" s="73"/>
      <c r="CS141" s="72">
        <f t="shared" ref="CS141:CS147" si="512">(CR141*$E141*$F141*$G141*$I141*$CS$10)</f>
        <v>0</v>
      </c>
      <c r="CT141" s="73">
        <v>0</v>
      </c>
      <c r="CU141" s="72">
        <f t="shared" ref="CU141:CU147" si="513">(CT141*$E141*$F141*$G141*$I141*$CU$10)</f>
        <v>0</v>
      </c>
      <c r="CV141" s="93">
        <v>0</v>
      </c>
      <c r="CW141" s="72">
        <f t="shared" ref="CW141:CW147" si="514">(CV141*$E141*$F141*$G141*$I141*$CW$10)</f>
        <v>0</v>
      </c>
      <c r="CX141" s="73">
        <v>0</v>
      </c>
      <c r="CY141" s="79">
        <f t="shared" ref="CY141:CY147" si="515">(CX141*$E141*$F141*$G141*$I141*$CY$10)</f>
        <v>0</v>
      </c>
      <c r="CZ141" s="73">
        <v>0</v>
      </c>
      <c r="DA141" s="72">
        <f t="shared" ref="DA141:DA147" si="516">(CZ141*$E141*$F141*$G141*$I141*$DA$10)</f>
        <v>0</v>
      </c>
      <c r="DB141" s="95"/>
      <c r="DC141" s="72">
        <f t="shared" ref="DC141:DC147" si="517">(DB141*$E141*$F141*$G141*$I141*$DC$10)</f>
        <v>0</v>
      </c>
      <c r="DD141" s="73"/>
      <c r="DE141" s="72">
        <f t="shared" ref="DE141:DE147" si="518">(DD141*$E141*$F141*$G141*$I141*$DE$10)</f>
        <v>0</v>
      </c>
      <c r="DF141" s="73"/>
      <c r="DG141" s="72">
        <f t="shared" ref="DG141:DG147" si="519">(DF141*$E141*$F141*$G141*$J141*$DG$10)</f>
        <v>0</v>
      </c>
      <c r="DH141" s="73"/>
      <c r="DI141" s="84">
        <f t="shared" ref="DI141:DI147" si="520">(DH141*$E141*$F141*$G141*$K141*$DI$10)</f>
        <v>0</v>
      </c>
      <c r="DJ141" s="85">
        <f t="shared" ref="DJ141:DK147" si="521">SUM(L141,N141,P141,R141,T141,V141,X141,Z141,AB141,AD141,AF141,AH141,AN141,AR141,AT141,BX141,AJ141,AX141,AZ141,BB141,CN141,BD141,BF141,AL141,BJ141,AP141,CP141,BL141,CR141,BN141,BP141,BR141,BZ141,BT141,BV141,CB141,CD141,CF141,CH141,CJ141,CL141,CT141,CV141,BH141,AV141,CX141,CZ141,DB141,DD141,DF141,DH141)</f>
        <v>988</v>
      </c>
      <c r="DK141" s="84">
        <f t="shared" si="521"/>
        <v>234240403.73327997</v>
      </c>
    </row>
    <row r="142" spans="1:115" ht="31.5" customHeight="1" x14ac:dyDescent="0.25">
      <c r="A142" s="89"/>
      <c r="B142" s="90">
        <v>114</v>
      </c>
      <c r="C142" s="283" t="s">
        <v>652</v>
      </c>
      <c r="D142" s="102" t="s">
        <v>265</v>
      </c>
      <c r="E142" s="54">
        <v>23150</v>
      </c>
      <c r="F142" s="138">
        <v>16.02</v>
      </c>
      <c r="G142" s="137">
        <v>1.4</v>
      </c>
      <c r="H142" s="69">
        <v>1.4</v>
      </c>
      <c r="I142" s="69">
        <v>1.68</v>
      </c>
      <c r="J142" s="69">
        <v>2.23</v>
      </c>
      <c r="K142" s="70">
        <v>2.57</v>
      </c>
      <c r="L142" s="73"/>
      <c r="M142" s="72">
        <f t="shared" si="470"/>
        <v>0</v>
      </c>
      <c r="N142" s="73"/>
      <c r="O142" s="73">
        <f t="shared" si="471"/>
        <v>0</v>
      </c>
      <c r="P142" s="73"/>
      <c r="Q142" s="72">
        <f t="shared" si="472"/>
        <v>0</v>
      </c>
      <c r="R142" s="73">
        <v>30</v>
      </c>
      <c r="S142" s="72">
        <f t="shared" si="473"/>
        <v>26168093.279999994</v>
      </c>
      <c r="T142" s="73">
        <v>0</v>
      </c>
      <c r="U142" s="72">
        <f t="shared" si="474"/>
        <v>0</v>
      </c>
      <c r="V142" s="73">
        <v>0</v>
      </c>
      <c r="W142" s="72">
        <f t="shared" si="475"/>
        <v>0</v>
      </c>
      <c r="X142" s="73"/>
      <c r="Y142" s="72">
        <f t="shared" si="476"/>
        <v>0</v>
      </c>
      <c r="Z142" s="73">
        <v>0</v>
      </c>
      <c r="AA142" s="72">
        <f t="shared" si="477"/>
        <v>0</v>
      </c>
      <c r="AB142" s="73"/>
      <c r="AC142" s="72">
        <f t="shared" si="478"/>
        <v>0</v>
      </c>
      <c r="AD142" s="73">
        <v>0</v>
      </c>
      <c r="AE142" s="72">
        <f t="shared" si="479"/>
        <v>0</v>
      </c>
      <c r="AF142" s="75"/>
      <c r="AG142" s="72">
        <f t="shared" si="480"/>
        <v>0</v>
      </c>
      <c r="AH142" s="73"/>
      <c r="AI142" s="72">
        <f t="shared" si="481"/>
        <v>0</v>
      </c>
      <c r="AJ142" s="73">
        <v>0</v>
      </c>
      <c r="AK142" s="73">
        <f t="shared" si="482"/>
        <v>0</v>
      </c>
      <c r="AL142" s="73">
        <v>10</v>
      </c>
      <c r="AM142" s="72">
        <f t="shared" si="483"/>
        <v>9594967.5360000003</v>
      </c>
      <c r="AN142" s="93">
        <v>0</v>
      </c>
      <c r="AO142" s="72">
        <f t="shared" si="484"/>
        <v>0</v>
      </c>
      <c r="AP142" s="73">
        <v>0</v>
      </c>
      <c r="AQ142" s="79">
        <f t="shared" si="485"/>
        <v>0</v>
      </c>
      <c r="AR142" s="73"/>
      <c r="AS142" s="72">
        <f t="shared" si="486"/>
        <v>0</v>
      </c>
      <c r="AT142" s="73">
        <v>0</v>
      </c>
      <c r="AU142" s="73">
        <f t="shared" si="487"/>
        <v>0</v>
      </c>
      <c r="AV142" s="73"/>
      <c r="AW142" s="72">
        <f t="shared" si="488"/>
        <v>0</v>
      </c>
      <c r="AX142" s="73">
        <v>0</v>
      </c>
      <c r="AY142" s="72">
        <f t="shared" si="489"/>
        <v>0</v>
      </c>
      <c r="AZ142" s="73">
        <v>0</v>
      </c>
      <c r="BA142" s="72">
        <f t="shared" si="490"/>
        <v>0</v>
      </c>
      <c r="BB142" s="73">
        <v>0</v>
      </c>
      <c r="BC142" s="72">
        <f t="shared" si="491"/>
        <v>0</v>
      </c>
      <c r="BD142" s="73"/>
      <c r="BE142" s="72">
        <f t="shared" si="492"/>
        <v>0</v>
      </c>
      <c r="BF142" s="73"/>
      <c r="BG142" s="72">
        <f t="shared" si="493"/>
        <v>0</v>
      </c>
      <c r="BH142" s="73">
        <v>12</v>
      </c>
      <c r="BI142" s="72">
        <f t="shared" si="494"/>
        <v>12037322.908799998</v>
      </c>
      <c r="BJ142" s="73">
        <v>0</v>
      </c>
      <c r="BK142" s="72">
        <f t="shared" si="495"/>
        <v>0</v>
      </c>
      <c r="BL142" s="73"/>
      <c r="BM142" s="72">
        <f t="shared" si="496"/>
        <v>0</v>
      </c>
      <c r="BN142" s="73"/>
      <c r="BO142" s="72">
        <f t="shared" si="497"/>
        <v>0</v>
      </c>
      <c r="BP142" s="73"/>
      <c r="BQ142" s="72">
        <f t="shared" si="498"/>
        <v>0</v>
      </c>
      <c r="BR142" s="73"/>
      <c r="BS142" s="79">
        <f t="shared" si="499"/>
        <v>0</v>
      </c>
      <c r="BT142" s="94">
        <v>0</v>
      </c>
      <c r="BU142" s="72">
        <f t="shared" si="500"/>
        <v>0</v>
      </c>
      <c r="BV142" s="73">
        <v>0</v>
      </c>
      <c r="BW142" s="72">
        <f t="shared" si="501"/>
        <v>0</v>
      </c>
      <c r="BX142" s="73">
        <v>0</v>
      </c>
      <c r="BY142" s="72">
        <f t="shared" si="502"/>
        <v>0</v>
      </c>
      <c r="BZ142" s="73"/>
      <c r="CA142" s="72">
        <f t="shared" si="503"/>
        <v>0</v>
      </c>
      <c r="CB142" s="95"/>
      <c r="CC142" s="73">
        <f t="shared" si="504"/>
        <v>0</v>
      </c>
      <c r="CD142" s="73">
        <v>0</v>
      </c>
      <c r="CE142" s="72">
        <f t="shared" si="505"/>
        <v>0</v>
      </c>
      <c r="CF142" s="73"/>
      <c r="CG142" s="72">
        <f t="shared" si="506"/>
        <v>0</v>
      </c>
      <c r="CH142" s="73"/>
      <c r="CI142" s="72">
        <f t="shared" si="507"/>
        <v>0</v>
      </c>
      <c r="CJ142" s="73"/>
      <c r="CK142" s="72">
        <f t="shared" si="508"/>
        <v>0</v>
      </c>
      <c r="CL142" s="73"/>
      <c r="CM142" s="72">
        <f t="shared" si="509"/>
        <v>0</v>
      </c>
      <c r="CN142" s="73"/>
      <c r="CO142" s="72">
        <f t="shared" si="510"/>
        <v>0</v>
      </c>
      <c r="CP142" s="73"/>
      <c r="CQ142" s="72">
        <f t="shared" si="511"/>
        <v>0</v>
      </c>
      <c r="CR142" s="73"/>
      <c r="CS142" s="72">
        <f t="shared" si="512"/>
        <v>0</v>
      </c>
      <c r="CT142" s="73">
        <v>0</v>
      </c>
      <c r="CU142" s="72">
        <f t="shared" si="513"/>
        <v>0</v>
      </c>
      <c r="CV142" s="93">
        <v>0</v>
      </c>
      <c r="CW142" s="72">
        <f t="shared" si="514"/>
        <v>0</v>
      </c>
      <c r="CX142" s="73">
        <v>0</v>
      </c>
      <c r="CY142" s="79">
        <f t="shared" si="515"/>
        <v>0</v>
      </c>
      <c r="CZ142" s="73">
        <v>0</v>
      </c>
      <c r="DA142" s="72">
        <f t="shared" si="516"/>
        <v>0</v>
      </c>
      <c r="DB142" s="95"/>
      <c r="DC142" s="72">
        <f t="shared" si="517"/>
        <v>0</v>
      </c>
      <c r="DD142" s="73"/>
      <c r="DE142" s="72">
        <f t="shared" si="518"/>
        <v>0</v>
      </c>
      <c r="DF142" s="73"/>
      <c r="DG142" s="72">
        <f t="shared" si="519"/>
        <v>0</v>
      </c>
      <c r="DH142" s="73"/>
      <c r="DI142" s="84">
        <f t="shared" si="520"/>
        <v>0</v>
      </c>
      <c r="DJ142" s="85">
        <f t="shared" si="521"/>
        <v>52</v>
      </c>
      <c r="DK142" s="84">
        <f t="shared" si="521"/>
        <v>47800383.724799991</v>
      </c>
    </row>
    <row r="143" spans="1:115" ht="60" customHeight="1" x14ac:dyDescent="0.25">
      <c r="A143" s="89"/>
      <c r="B143" s="90">
        <v>115</v>
      </c>
      <c r="C143" s="283" t="s">
        <v>653</v>
      </c>
      <c r="D143" s="102" t="s">
        <v>266</v>
      </c>
      <c r="E143" s="54">
        <v>23150</v>
      </c>
      <c r="F143" s="138">
        <v>7.4</v>
      </c>
      <c r="G143" s="137">
        <v>1.4</v>
      </c>
      <c r="H143" s="69">
        <v>1.4</v>
      </c>
      <c r="I143" s="69">
        <v>1.68</v>
      </c>
      <c r="J143" s="69">
        <v>2.23</v>
      </c>
      <c r="K143" s="70">
        <v>2.57</v>
      </c>
      <c r="L143" s="73"/>
      <c r="M143" s="72">
        <f t="shared" si="470"/>
        <v>0</v>
      </c>
      <c r="N143" s="73"/>
      <c r="O143" s="73">
        <f t="shared" si="471"/>
        <v>0</v>
      </c>
      <c r="P143" s="73"/>
      <c r="Q143" s="72">
        <f t="shared" si="472"/>
        <v>0</v>
      </c>
      <c r="R143" s="73">
        <v>215</v>
      </c>
      <c r="S143" s="72">
        <f t="shared" si="473"/>
        <v>86628040.799999997</v>
      </c>
      <c r="T143" s="73">
        <v>0</v>
      </c>
      <c r="U143" s="72">
        <f t="shared" si="474"/>
        <v>0</v>
      </c>
      <c r="V143" s="73">
        <v>0</v>
      </c>
      <c r="W143" s="72">
        <f t="shared" si="475"/>
        <v>0</v>
      </c>
      <c r="X143" s="73"/>
      <c r="Y143" s="72">
        <f t="shared" si="476"/>
        <v>0</v>
      </c>
      <c r="Z143" s="73">
        <v>0</v>
      </c>
      <c r="AA143" s="72">
        <f t="shared" si="477"/>
        <v>0</v>
      </c>
      <c r="AB143" s="73"/>
      <c r="AC143" s="72">
        <f t="shared" si="478"/>
        <v>0</v>
      </c>
      <c r="AD143" s="73">
        <v>0</v>
      </c>
      <c r="AE143" s="72">
        <f t="shared" si="479"/>
        <v>0</v>
      </c>
      <c r="AF143" s="75"/>
      <c r="AG143" s="72">
        <f t="shared" si="480"/>
        <v>0</v>
      </c>
      <c r="AH143" s="73"/>
      <c r="AI143" s="72">
        <f t="shared" si="481"/>
        <v>0</v>
      </c>
      <c r="AJ143" s="73">
        <v>0</v>
      </c>
      <c r="AK143" s="73">
        <f t="shared" si="482"/>
        <v>0</v>
      </c>
      <c r="AL143" s="73">
        <v>60</v>
      </c>
      <c r="AM143" s="72">
        <f t="shared" si="483"/>
        <v>26592793.920000002</v>
      </c>
      <c r="AN143" s="93">
        <v>0</v>
      </c>
      <c r="AO143" s="72">
        <f t="shared" si="484"/>
        <v>0</v>
      </c>
      <c r="AP143" s="73">
        <v>0</v>
      </c>
      <c r="AQ143" s="79">
        <f t="shared" si="485"/>
        <v>0</v>
      </c>
      <c r="AR143" s="73"/>
      <c r="AS143" s="72">
        <f t="shared" si="486"/>
        <v>0</v>
      </c>
      <c r="AT143" s="73">
        <v>0</v>
      </c>
      <c r="AU143" s="73">
        <f t="shared" si="487"/>
        <v>0</v>
      </c>
      <c r="AV143" s="73"/>
      <c r="AW143" s="72">
        <f t="shared" si="488"/>
        <v>0</v>
      </c>
      <c r="AX143" s="73">
        <v>0</v>
      </c>
      <c r="AY143" s="72">
        <f t="shared" si="489"/>
        <v>0</v>
      </c>
      <c r="AZ143" s="73">
        <v>0</v>
      </c>
      <c r="BA143" s="72">
        <f t="shared" si="490"/>
        <v>0</v>
      </c>
      <c r="BB143" s="73"/>
      <c r="BC143" s="72">
        <f t="shared" si="491"/>
        <v>0</v>
      </c>
      <c r="BD143" s="73"/>
      <c r="BE143" s="72">
        <f t="shared" si="492"/>
        <v>0</v>
      </c>
      <c r="BF143" s="73"/>
      <c r="BG143" s="72">
        <f t="shared" si="493"/>
        <v>0</v>
      </c>
      <c r="BH143" s="73"/>
      <c r="BI143" s="72">
        <f t="shared" si="494"/>
        <v>0</v>
      </c>
      <c r="BJ143" s="73">
        <v>0</v>
      </c>
      <c r="BK143" s="72">
        <f t="shared" si="495"/>
        <v>0</v>
      </c>
      <c r="BL143" s="73"/>
      <c r="BM143" s="72">
        <f t="shared" si="496"/>
        <v>0</v>
      </c>
      <c r="BN143" s="73"/>
      <c r="BO143" s="72">
        <f t="shared" si="497"/>
        <v>0</v>
      </c>
      <c r="BP143" s="73"/>
      <c r="BQ143" s="72">
        <f t="shared" si="498"/>
        <v>0</v>
      </c>
      <c r="BR143" s="73"/>
      <c r="BS143" s="79">
        <f t="shared" si="499"/>
        <v>0</v>
      </c>
      <c r="BT143" s="94">
        <v>0</v>
      </c>
      <c r="BU143" s="72">
        <f t="shared" si="500"/>
        <v>0</v>
      </c>
      <c r="BV143" s="73">
        <v>0</v>
      </c>
      <c r="BW143" s="72">
        <f t="shared" si="501"/>
        <v>0</v>
      </c>
      <c r="BX143" s="73">
        <v>0</v>
      </c>
      <c r="BY143" s="72">
        <f t="shared" si="502"/>
        <v>0</v>
      </c>
      <c r="BZ143" s="73"/>
      <c r="CA143" s="72">
        <f t="shared" si="503"/>
        <v>0</v>
      </c>
      <c r="CB143" s="95"/>
      <c r="CC143" s="73">
        <f t="shared" si="504"/>
        <v>0</v>
      </c>
      <c r="CD143" s="73">
        <v>0</v>
      </c>
      <c r="CE143" s="72">
        <f t="shared" si="505"/>
        <v>0</v>
      </c>
      <c r="CF143" s="73"/>
      <c r="CG143" s="72">
        <f t="shared" si="506"/>
        <v>0</v>
      </c>
      <c r="CH143" s="73"/>
      <c r="CI143" s="72">
        <f t="shared" si="507"/>
        <v>0</v>
      </c>
      <c r="CJ143" s="73"/>
      <c r="CK143" s="72">
        <f t="shared" si="508"/>
        <v>0</v>
      </c>
      <c r="CL143" s="73"/>
      <c r="CM143" s="72">
        <f t="shared" si="509"/>
        <v>0</v>
      </c>
      <c r="CN143" s="73"/>
      <c r="CO143" s="72">
        <f t="shared" si="510"/>
        <v>0</v>
      </c>
      <c r="CP143" s="73"/>
      <c r="CQ143" s="72">
        <f t="shared" si="511"/>
        <v>0</v>
      </c>
      <c r="CR143" s="73"/>
      <c r="CS143" s="72">
        <f t="shared" si="512"/>
        <v>0</v>
      </c>
      <c r="CT143" s="73">
        <v>0</v>
      </c>
      <c r="CU143" s="72">
        <f t="shared" si="513"/>
        <v>0</v>
      </c>
      <c r="CV143" s="93">
        <v>0</v>
      </c>
      <c r="CW143" s="72">
        <f t="shared" si="514"/>
        <v>0</v>
      </c>
      <c r="CX143" s="73">
        <v>0</v>
      </c>
      <c r="CY143" s="79">
        <f t="shared" si="515"/>
        <v>0</v>
      </c>
      <c r="CZ143" s="73">
        <v>0</v>
      </c>
      <c r="DA143" s="72">
        <f t="shared" si="516"/>
        <v>0</v>
      </c>
      <c r="DB143" s="95"/>
      <c r="DC143" s="72">
        <f t="shared" si="517"/>
        <v>0</v>
      </c>
      <c r="DD143" s="73"/>
      <c r="DE143" s="72">
        <f t="shared" si="518"/>
        <v>0</v>
      </c>
      <c r="DF143" s="73"/>
      <c r="DG143" s="72">
        <f t="shared" si="519"/>
        <v>0</v>
      </c>
      <c r="DH143" s="73"/>
      <c r="DI143" s="84">
        <f t="shared" si="520"/>
        <v>0</v>
      </c>
      <c r="DJ143" s="85">
        <f t="shared" si="521"/>
        <v>275</v>
      </c>
      <c r="DK143" s="84">
        <f t="shared" si="521"/>
        <v>113220834.72</v>
      </c>
    </row>
    <row r="144" spans="1:115" ht="30" customHeight="1" x14ac:dyDescent="0.25">
      <c r="A144" s="89"/>
      <c r="B144" s="90">
        <v>116</v>
      </c>
      <c r="C144" s="283" t="s">
        <v>654</v>
      </c>
      <c r="D144" s="65" t="s">
        <v>267</v>
      </c>
      <c r="E144" s="54">
        <v>23150</v>
      </c>
      <c r="F144" s="91">
        <v>1.92</v>
      </c>
      <c r="G144" s="137">
        <v>1.4</v>
      </c>
      <c r="H144" s="69">
        <v>1.4</v>
      </c>
      <c r="I144" s="69">
        <v>1.68</v>
      </c>
      <c r="J144" s="69">
        <v>2.23</v>
      </c>
      <c r="K144" s="70">
        <v>2.57</v>
      </c>
      <c r="L144" s="73"/>
      <c r="M144" s="72">
        <f t="shared" si="470"/>
        <v>0</v>
      </c>
      <c r="N144" s="73"/>
      <c r="O144" s="73">
        <f t="shared" si="471"/>
        <v>0</v>
      </c>
      <c r="P144" s="73"/>
      <c r="Q144" s="72">
        <f t="shared" si="472"/>
        <v>0</v>
      </c>
      <c r="R144" s="73">
        <v>195</v>
      </c>
      <c r="S144" s="72">
        <f t="shared" si="473"/>
        <v>20385630.719999995</v>
      </c>
      <c r="T144" s="73">
        <v>0</v>
      </c>
      <c r="U144" s="72">
        <f t="shared" si="474"/>
        <v>0</v>
      </c>
      <c r="V144" s="73">
        <v>0</v>
      </c>
      <c r="W144" s="72">
        <f t="shared" si="475"/>
        <v>0</v>
      </c>
      <c r="X144" s="73"/>
      <c r="Y144" s="72">
        <f t="shared" si="476"/>
        <v>0</v>
      </c>
      <c r="Z144" s="73">
        <v>0</v>
      </c>
      <c r="AA144" s="72">
        <f t="shared" si="477"/>
        <v>0</v>
      </c>
      <c r="AB144" s="73"/>
      <c r="AC144" s="72">
        <f t="shared" si="478"/>
        <v>0</v>
      </c>
      <c r="AD144" s="73">
        <v>0</v>
      </c>
      <c r="AE144" s="72">
        <f t="shared" si="479"/>
        <v>0</v>
      </c>
      <c r="AF144" s="75"/>
      <c r="AG144" s="72">
        <f t="shared" si="480"/>
        <v>0</v>
      </c>
      <c r="AH144" s="73"/>
      <c r="AI144" s="72">
        <f t="shared" si="481"/>
        <v>0</v>
      </c>
      <c r="AJ144" s="73">
        <v>0</v>
      </c>
      <c r="AK144" s="73">
        <f t="shared" si="482"/>
        <v>0</v>
      </c>
      <c r="AL144" s="73">
        <v>23</v>
      </c>
      <c r="AM144" s="72">
        <f t="shared" si="483"/>
        <v>2644904.9087999994</v>
      </c>
      <c r="AN144" s="93">
        <v>0</v>
      </c>
      <c r="AO144" s="72">
        <f t="shared" si="484"/>
        <v>0</v>
      </c>
      <c r="AP144" s="73">
        <v>0</v>
      </c>
      <c r="AQ144" s="79">
        <f t="shared" si="485"/>
        <v>0</v>
      </c>
      <c r="AR144" s="73"/>
      <c r="AS144" s="72">
        <f t="shared" si="486"/>
        <v>0</v>
      </c>
      <c r="AT144" s="73">
        <v>0</v>
      </c>
      <c r="AU144" s="73">
        <f t="shared" si="487"/>
        <v>0</v>
      </c>
      <c r="AV144" s="73"/>
      <c r="AW144" s="72">
        <f t="shared" si="488"/>
        <v>0</v>
      </c>
      <c r="AX144" s="73">
        <v>0</v>
      </c>
      <c r="AY144" s="72">
        <f t="shared" si="489"/>
        <v>0</v>
      </c>
      <c r="AZ144" s="73">
        <v>0</v>
      </c>
      <c r="BA144" s="72">
        <f t="shared" si="490"/>
        <v>0</v>
      </c>
      <c r="BB144" s="73">
        <v>0</v>
      </c>
      <c r="BC144" s="72">
        <f t="shared" si="491"/>
        <v>0</v>
      </c>
      <c r="BD144" s="73"/>
      <c r="BE144" s="72">
        <f t="shared" si="492"/>
        <v>0</v>
      </c>
      <c r="BF144" s="73">
        <v>4</v>
      </c>
      <c r="BG144" s="72">
        <f t="shared" si="493"/>
        <v>418166.78399999999</v>
      </c>
      <c r="BH144" s="73">
        <v>180</v>
      </c>
      <c r="BI144" s="72">
        <f t="shared" si="494"/>
        <v>21640131.071999997</v>
      </c>
      <c r="BJ144" s="73">
        <v>0</v>
      </c>
      <c r="BK144" s="72">
        <f t="shared" si="495"/>
        <v>0</v>
      </c>
      <c r="BL144" s="73"/>
      <c r="BM144" s="72">
        <f t="shared" si="496"/>
        <v>0</v>
      </c>
      <c r="BN144" s="73"/>
      <c r="BO144" s="72">
        <f t="shared" si="497"/>
        <v>0</v>
      </c>
      <c r="BP144" s="73">
        <v>3</v>
      </c>
      <c r="BQ144" s="72">
        <f t="shared" si="498"/>
        <v>401440.11263999995</v>
      </c>
      <c r="BR144" s="73">
        <v>5</v>
      </c>
      <c r="BS144" s="79">
        <f t="shared" si="499"/>
        <v>574979.32799999998</v>
      </c>
      <c r="BT144" s="94">
        <v>0</v>
      </c>
      <c r="BU144" s="72">
        <f t="shared" si="500"/>
        <v>0</v>
      </c>
      <c r="BV144" s="73"/>
      <c r="BW144" s="72">
        <f t="shared" si="501"/>
        <v>0</v>
      </c>
      <c r="BX144" s="73">
        <v>0</v>
      </c>
      <c r="BY144" s="72">
        <f t="shared" si="502"/>
        <v>0</v>
      </c>
      <c r="BZ144" s="73">
        <v>8</v>
      </c>
      <c r="CA144" s="72">
        <f t="shared" si="503"/>
        <v>836333.56799999997</v>
      </c>
      <c r="CB144" s="95"/>
      <c r="CC144" s="73">
        <f t="shared" si="504"/>
        <v>0</v>
      </c>
      <c r="CD144" s="73">
        <v>0</v>
      </c>
      <c r="CE144" s="72">
        <f t="shared" si="505"/>
        <v>0</v>
      </c>
      <c r="CF144" s="73"/>
      <c r="CG144" s="72">
        <f t="shared" si="506"/>
        <v>0</v>
      </c>
      <c r="CH144" s="73"/>
      <c r="CI144" s="72">
        <f t="shared" si="507"/>
        <v>0</v>
      </c>
      <c r="CJ144" s="73"/>
      <c r="CK144" s="72">
        <f t="shared" si="508"/>
        <v>0</v>
      </c>
      <c r="CL144" s="73">
        <v>3</v>
      </c>
      <c r="CM144" s="72">
        <f t="shared" si="509"/>
        <v>261354.23999999996</v>
      </c>
      <c r="CN144" s="73"/>
      <c r="CO144" s="72">
        <f t="shared" si="510"/>
        <v>0</v>
      </c>
      <c r="CP144" s="73"/>
      <c r="CQ144" s="72">
        <f t="shared" si="511"/>
        <v>0</v>
      </c>
      <c r="CR144" s="73"/>
      <c r="CS144" s="72">
        <f t="shared" si="512"/>
        <v>0</v>
      </c>
      <c r="CT144" s="73">
        <v>0</v>
      </c>
      <c r="CU144" s="72">
        <f t="shared" si="513"/>
        <v>0</v>
      </c>
      <c r="CV144" s="93">
        <v>0</v>
      </c>
      <c r="CW144" s="72">
        <f t="shared" si="514"/>
        <v>0</v>
      </c>
      <c r="CX144" s="73">
        <v>0</v>
      </c>
      <c r="CY144" s="79">
        <f t="shared" si="515"/>
        <v>0</v>
      </c>
      <c r="CZ144" s="73">
        <v>0</v>
      </c>
      <c r="DA144" s="72">
        <f t="shared" si="516"/>
        <v>0</v>
      </c>
      <c r="DB144" s="95"/>
      <c r="DC144" s="72">
        <f t="shared" si="517"/>
        <v>0</v>
      </c>
      <c r="DD144" s="73"/>
      <c r="DE144" s="72">
        <f t="shared" si="518"/>
        <v>0</v>
      </c>
      <c r="DF144" s="73"/>
      <c r="DG144" s="72">
        <f t="shared" si="519"/>
        <v>0</v>
      </c>
      <c r="DH144" s="73"/>
      <c r="DI144" s="84">
        <f t="shared" si="520"/>
        <v>0</v>
      </c>
      <c r="DJ144" s="85">
        <f t="shared" si="521"/>
        <v>421</v>
      </c>
      <c r="DK144" s="84">
        <f t="shared" si="521"/>
        <v>47162940.733439989</v>
      </c>
    </row>
    <row r="145" spans="1:115" ht="30" customHeight="1" x14ac:dyDescent="0.25">
      <c r="A145" s="89"/>
      <c r="B145" s="90">
        <v>117</v>
      </c>
      <c r="C145" s="283" t="s">
        <v>655</v>
      </c>
      <c r="D145" s="65" t="s">
        <v>268</v>
      </c>
      <c r="E145" s="54">
        <v>23150</v>
      </c>
      <c r="F145" s="91">
        <v>1.39</v>
      </c>
      <c r="G145" s="137">
        <v>1.4</v>
      </c>
      <c r="H145" s="69">
        <v>1.4</v>
      </c>
      <c r="I145" s="69">
        <v>1.68</v>
      </c>
      <c r="J145" s="69">
        <v>2.23</v>
      </c>
      <c r="K145" s="70">
        <v>2.57</v>
      </c>
      <c r="L145" s="73"/>
      <c r="M145" s="72">
        <f t="shared" si="470"/>
        <v>0</v>
      </c>
      <c r="N145" s="73"/>
      <c r="O145" s="73">
        <f t="shared" si="471"/>
        <v>0</v>
      </c>
      <c r="P145" s="73"/>
      <c r="Q145" s="72">
        <f t="shared" si="472"/>
        <v>0</v>
      </c>
      <c r="R145" s="73">
        <v>200</v>
      </c>
      <c r="S145" s="72">
        <f t="shared" si="473"/>
        <v>15136766.399999999</v>
      </c>
      <c r="T145" s="73">
        <v>0</v>
      </c>
      <c r="U145" s="72">
        <f t="shared" si="474"/>
        <v>0</v>
      </c>
      <c r="V145" s="73">
        <v>0</v>
      </c>
      <c r="W145" s="72">
        <f t="shared" si="475"/>
        <v>0</v>
      </c>
      <c r="X145" s="73"/>
      <c r="Y145" s="72">
        <f t="shared" si="476"/>
        <v>0</v>
      </c>
      <c r="Z145" s="73">
        <v>0</v>
      </c>
      <c r="AA145" s="72">
        <f t="shared" si="477"/>
        <v>0</v>
      </c>
      <c r="AB145" s="73"/>
      <c r="AC145" s="72">
        <f t="shared" si="478"/>
        <v>0</v>
      </c>
      <c r="AD145" s="73">
        <v>0</v>
      </c>
      <c r="AE145" s="72">
        <f t="shared" si="479"/>
        <v>0</v>
      </c>
      <c r="AF145" s="75"/>
      <c r="AG145" s="72">
        <f t="shared" si="480"/>
        <v>0</v>
      </c>
      <c r="AH145" s="73"/>
      <c r="AI145" s="72">
        <f t="shared" si="481"/>
        <v>0</v>
      </c>
      <c r="AJ145" s="73">
        <v>0</v>
      </c>
      <c r="AK145" s="73">
        <f t="shared" si="482"/>
        <v>0</v>
      </c>
      <c r="AL145" s="73">
        <v>11</v>
      </c>
      <c r="AM145" s="72">
        <f t="shared" si="483"/>
        <v>915774.36719999998</v>
      </c>
      <c r="AN145" s="93">
        <v>0</v>
      </c>
      <c r="AO145" s="72">
        <f t="shared" si="484"/>
        <v>0</v>
      </c>
      <c r="AP145" s="73">
        <v>0</v>
      </c>
      <c r="AQ145" s="79">
        <f t="shared" si="485"/>
        <v>0</v>
      </c>
      <c r="AR145" s="73"/>
      <c r="AS145" s="72">
        <f t="shared" si="486"/>
        <v>0</v>
      </c>
      <c r="AT145" s="73">
        <v>0</v>
      </c>
      <c r="AU145" s="73">
        <f t="shared" si="487"/>
        <v>0</v>
      </c>
      <c r="AV145" s="73"/>
      <c r="AW145" s="72">
        <f t="shared" si="488"/>
        <v>0</v>
      </c>
      <c r="AX145" s="73">
        <v>0</v>
      </c>
      <c r="AY145" s="72">
        <f t="shared" si="489"/>
        <v>0</v>
      </c>
      <c r="AZ145" s="73">
        <v>0</v>
      </c>
      <c r="BA145" s="72">
        <f t="shared" si="490"/>
        <v>0</v>
      </c>
      <c r="BB145" s="73">
        <v>0</v>
      </c>
      <c r="BC145" s="72">
        <f t="shared" si="491"/>
        <v>0</v>
      </c>
      <c r="BD145" s="73">
        <v>18</v>
      </c>
      <c r="BE145" s="72">
        <f t="shared" si="492"/>
        <v>1453129.5743999998</v>
      </c>
      <c r="BF145" s="73">
        <v>9</v>
      </c>
      <c r="BG145" s="72">
        <f t="shared" si="493"/>
        <v>681154.4879999999</v>
      </c>
      <c r="BH145" s="73">
        <v>249</v>
      </c>
      <c r="BI145" s="72">
        <f t="shared" si="494"/>
        <v>21672065.29319999</v>
      </c>
      <c r="BJ145" s="73">
        <v>0</v>
      </c>
      <c r="BK145" s="72">
        <f t="shared" si="495"/>
        <v>0</v>
      </c>
      <c r="BL145" s="73">
        <v>10</v>
      </c>
      <c r="BM145" s="72">
        <f t="shared" si="496"/>
        <v>756838.32</v>
      </c>
      <c r="BN145" s="73"/>
      <c r="BO145" s="72">
        <f t="shared" si="497"/>
        <v>0</v>
      </c>
      <c r="BP145" s="73">
        <v>5</v>
      </c>
      <c r="BQ145" s="72">
        <f t="shared" si="498"/>
        <v>484376.52479999996</v>
      </c>
      <c r="BR145" s="73">
        <v>1</v>
      </c>
      <c r="BS145" s="79">
        <f t="shared" si="499"/>
        <v>83252.215199999991</v>
      </c>
      <c r="BT145" s="94">
        <v>0</v>
      </c>
      <c r="BU145" s="72">
        <f t="shared" si="500"/>
        <v>0</v>
      </c>
      <c r="BV145" s="73"/>
      <c r="BW145" s="72">
        <f t="shared" si="501"/>
        <v>0</v>
      </c>
      <c r="BX145" s="73">
        <v>0</v>
      </c>
      <c r="BY145" s="72">
        <f t="shared" si="502"/>
        <v>0</v>
      </c>
      <c r="BZ145" s="73">
        <v>20</v>
      </c>
      <c r="CA145" s="72">
        <f t="shared" si="503"/>
        <v>1513676.64</v>
      </c>
      <c r="CB145" s="95"/>
      <c r="CC145" s="73">
        <f t="shared" si="504"/>
        <v>0</v>
      </c>
      <c r="CD145" s="73">
        <v>0</v>
      </c>
      <c r="CE145" s="72">
        <f t="shared" si="505"/>
        <v>0</v>
      </c>
      <c r="CF145" s="73"/>
      <c r="CG145" s="72">
        <f t="shared" si="506"/>
        <v>0</v>
      </c>
      <c r="CH145" s="73"/>
      <c r="CI145" s="72">
        <f t="shared" si="507"/>
        <v>0</v>
      </c>
      <c r="CJ145" s="73"/>
      <c r="CK145" s="72">
        <f t="shared" si="508"/>
        <v>0</v>
      </c>
      <c r="CL145" s="73">
        <v>4</v>
      </c>
      <c r="CM145" s="72">
        <f t="shared" si="509"/>
        <v>252279.43999999994</v>
      </c>
      <c r="CN145" s="73"/>
      <c r="CO145" s="72">
        <f t="shared" si="510"/>
        <v>0</v>
      </c>
      <c r="CP145" s="73"/>
      <c r="CQ145" s="72">
        <f t="shared" si="511"/>
        <v>0</v>
      </c>
      <c r="CR145" s="73"/>
      <c r="CS145" s="72">
        <f t="shared" si="512"/>
        <v>0</v>
      </c>
      <c r="CT145" s="73">
        <v>0</v>
      </c>
      <c r="CU145" s="72">
        <f t="shared" si="513"/>
        <v>0</v>
      </c>
      <c r="CV145" s="93">
        <v>0</v>
      </c>
      <c r="CW145" s="72">
        <f t="shared" si="514"/>
        <v>0</v>
      </c>
      <c r="CX145" s="73">
        <v>0</v>
      </c>
      <c r="CY145" s="79">
        <f t="shared" si="515"/>
        <v>0</v>
      </c>
      <c r="CZ145" s="73">
        <v>0</v>
      </c>
      <c r="DA145" s="72">
        <f t="shared" si="516"/>
        <v>0</v>
      </c>
      <c r="DB145" s="95"/>
      <c r="DC145" s="72">
        <f t="shared" si="517"/>
        <v>0</v>
      </c>
      <c r="DD145" s="73"/>
      <c r="DE145" s="72">
        <f t="shared" si="518"/>
        <v>0</v>
      </c>
      <c r="DF145" s="73"/>
      <c r="DG145" s="72">
        <f t="shared" si="519"/>
        <v>0</v>
      </c>
      <c r="DH145" s="73"/>
      <c r="DI145" s="84">
        <f t="shared" si="520"/>
        <v>0</v>
      </c>
      <c r="DJ145" s="85">
        <f t="shared" si="521"/>
        <v>527</v>
      </c>
      <c r="DK145" s="84">
        <f t="shared" si="521"/>
        <v>42949313.262799986</v>
      </c>
    </row>
    <row r="146" spans="1:115" ht="30" customHeight="1" x14ac:dyDescent="0.25">
      <c r="A146" s="89"/>
      <c r="B146" s="90">
        <v>118</v>
      </c>
      <c r="C146" s="283" t="s">
        <v>656</v>
      </c>
      <c r="D146" s="65" t="s">
        <v>269</v>
      </c>
      <c r="E146" s="54">
        <v>23150</v>
      </c>
      <c r="F146" s="91">
        <v>1.89</v>
      </c>
      <c r="G146" s="137">
        <v>1.4</v>
      </c>
      <c r="H146" s="69">
        <v>1.4</v>
      </c>
      <c r="I146" s="69">
        <v>1.68</v>
      </c>
      <c r="J146" s="69">
        <v>2.23</v>
      </c>
      <c r="K146" s="70">
        <v>2.57</v>
      </c>
      <c r="L146" s="73"/>
      <c r="M146" s="72">
        <f t="shared" si="470"/>
        <v>0</v>
      </c>
      <c r="N146" s="73"/>
      <c r="O146" s="73">
        <f t="shared" si="471"/>
        <v>0</v>
      </c>
      <c r="P146" s="73"/>
      <c r="Q146" s="72">
        <f t="shared" si="472"/>
        <v>0</v>
      </c>
      <c r="R146" s="73">
        <v>85</v>
      </c>
      <c r="S146" s="72">
        <f t="shared" si="473"/>
        <v>8747199.7199999988</v>
      </c>
      <c r="T146" s="73"/>
      <c r="U146" s="72">
        <f t="shared" si="474"/>
        <v>0</v>
      </c>
      <c r="V146" s="73"/>
      <c r="W146" s="72">
        <f t="shared" si="475"/>
        <v>0</v>
      </c>
      <c r="X146" s="73"/>
      <c r="Y146" s="72">
        <f t="shared" si="476"/>
        <v>0</v>
      </c>
      <c r="Z146" s="73"/>
      <c r="AA146" s="72">
        <f t="shared" si="477"/>
        <v>0</v>
      </c>
      <c r="AB146" s="73"/>
      <c r="AC146" s="72">
        <f t="shared" si="478"/>
        <v>0</v>
      </c>
      <c r="AD146" s="73"/>
      <c r="AE146" s="72">
        <f t="shared" si="479"/>
        <v>0</v>
      </c>
      <c r="AF146" s="75"/>
      <c r="AG146" s="72">
        <f t="shared" si="480"/>
        <v>0</v>
      </c>
      <c r="AH146" s="73"/>
      <c r="AI146" s="72">
        <f t="shared" si="481"/>
        <v>0</v>
      </c>
      <c r="AJ146" s="73"/>
      <c r="AK146" s="73">
        <f t="shared" si="482"/>
        <v>0</v>
      </c>
      <c r="AL146" s="73">
        <v>40</v>
      </c>
      <c r="AM146" s="72">
        <f t="shared" si="483"/>
        <v>4527962.2080000006</v>
      </c>
      <c r="AN146" s="93">
        <v>0</v>
      </c>
      <c r="AO146" s="72">
        <f t="shared" si="484"/>
        <v>0</v>
      </c>
      <c r="AP146" s="73"/>
      <c r="AQ146" s="79">
        <f t="shared" si="485"/>
        <v>0</v>
      </c>
      <c r="AR146" s="73"/>
      <c r="AS146" s="72">
        <f t="shared" si="486"/>
        <v>0</v>
      </c>
      <c r="AT146" s="73"/>
      <c r="AU146" s="73">
        <f t="shared" si="487"/>
        <v>0</v>
      </c>
      <c r="AV146" s="73"/>
      <c r="AW146" s="72">
        <f t="shared" si="488"/>
        <v>0</v>
      </c>
      <c r="AX146" s="73"/>
      <c r="AY146" s="72">
        <f t="shared" si="489"/>
        <v>0</v>
      </c>
      <c r="AZ146" s="73"/>
      <c r="BA146" s="72">
        <f t="shared" si="490"/>
        <v>0</v>
      </c>
      <c r="BB146" s="73"/>
      <c r="BC146" s="72">
        <f t="shared" si="491"/>
        <v>0</v>
      </c>
      <c r="BD146" s="73"/>
      <c r="BE146" s="72">
        <f t="shared" si="492"/>
        <v>0</v>
      </c>
      <c r="BF146" s="73">
        <v>9</v>
      </c>
      <c r="BG146" s="72">
        <f t="shared" si="493"/>
        <v>926174.08799999987</v>
      </c>
      <c r="BH146" s="73">
        <v>50</v>
      </c>
      <c r="BI146" s="72">
        <f t="shared" si="494"/>
        <v>5917223.3399999989</v>
      </c>
      <c r="BJ146" s="73"/>
      <c r="BK146" s="72">
        <f t="shared" si="495"/>
        <v>0</v>
      </c>
      <c r="BL146" s="73">
        <v>2</v>
      </c>
      <c r="BM146" s="72">
        <f t="shared" si="496"/>
        <v>205816.46399999998</v>
      </c>
      <c r="BN146" s="73"/>
      <c r="BO146" s="72">
        <f t="shared" si="497"/>
        <v>0</v>
      </c>
      <c r="BP146" s="73"/>
      <c r="BQ146" s="72">
        <f t="shared" si="498"/>
        <v>0</v>
      </c>
      <c r="BR146" s="73"/>
      <c r="BS146" s="79">
        <f t="shared" si="499"/>
        <v>0</v>
      </c>
      <c r="BT146" s="94"/>
      <c r="BU146" s="72">
        <f t="shared" si="500"/>
        <v>0</v>
      </c>
      <c r="BV146" s="73"/>
      <c r="BW146" s="72">
        <f t="shared" si="501"/>
        <v>0</v>
      </c>
      <c r="BX146" s="73"/>
      <c r="BY146" s="72">
        <f t="shared" si="502"/>
        <v>0</v>
      </c>
      <c r="BZ146" s="73"/>
      <c r="CA146" s="72">
        <f t="shared" si="503"/>
        <v>0</v>
      </c>
      <c r="CB146" s="95"/>
      <c r="CC146" s="73">
        <f t="shared" si="504"/>
        <v>0</v>
      </c>
      <c r="CD146" s="73"/>
      <c r="CE146" s="72">
        <f t="shared" si="505"/>
        <v>0</v>
      </c>
      <c r="CF146" s="73"/>
      <c r="CG146" s="72">
        <f t="shared" si="506"/>
        <v>0</v>
      </c>
      <c r="CH146" s="73"/>
      <c r="CI146" s="72">
        <f t="shared" si="507"/>
        <v>0</v>
      </c>
      <c r="CJ146" s="73"/>
      <c r="CK146" s="72">
        <f t="shared" si="508"/>
        <v>0</v>
      </c>
      <c r="CL146" s="73"/>
      <c r="CM146" s="72">
        <f t="shared" si="509"/>
        <v>0</v>
      </c>
      <c r="CN146" s="73"/>
      <c r="CO146" s="72">
        <f t="shared" si="510"/>
        <v>0</v>
      </c>
      <c r="CP146" s="73"/>
      <c r="CQ146" s="72">
        <f t="shared" si="511"/>
        <v>0</v>
      </c>
      <c r="CR146" s="73"/>
      <c r="CS146" s="72">
        <f t="shared" si="512"/>
        <v>0</v>
      </c>
      <c r="CT146" s="73"/>
      <c r="CU146" s="72">
        <f t="shared" si="513"/>
        <v>0</v>
      </c>
      <c r="CV146" s="93">
        <v>0</v>
      </c>
      <c r="CW146" s="72">
        <f t="shared" si="514"/>
        <v>0</v>
      </c>
      <c r="CX146" s="73"/>
      <c r="CY146" s="79">
        <f t="shared" si="515"/>
        <v>0</v>
      </c>
      <c r="CZ146" s="73"/>
      <c r="DA146" s="72">
        <f t="shared" si="516"/>
        <v>0</v>
      </c>
      <c r="DB146" s="95"/>
      <c r="DC146" s="72">
        <f t="shared" si="517"/>
        <v>0</v>
      </c>
      <c r="DD146" s="73"/>
      <c r="DE146" s="72">
        <f t="shared" si="518"/>
        <v>0</v>
      </c>
      <c r="DF146" s="73"/>
      <c r="DG146" s="72">
        <f t="shared" si="519"/>
        <v>0</v>
      </c>
      <c r="DH146" s="73"/>
      <c r="DI146" s="84">
        <f t="shared" si="520"/>
        <v>0</v>
      </c>
      <c r="DJ146" s="85">
        <f t="shared" si="521"/>
        <v>186</v>
      </c>
      <c r="DK146" s="84">
        <f t="shared" si="521"/>
        <v>20324375.819999997</v>
      </c>
    </row>
    <row r="147" spans="1:115" ht="30" customHeight="1" x14ac:dyDescent="0.25">
      <c r="A147" s="89"/>
      <c r="B147" s="90">
        <v>119</v>
      </c>
      <c r="C147" s="283" t="s">
        <v>657</v>
      </c>
      <c r="D147" s="65" t="s">
        <v>270</v>
      </c>
      <c r="E147" s="54">
        <v>23150</v>
      </c>
      <c r="F147" s="91">
        <v>2.56</v>
      </c>
      <c r="G147" s="137">
        <v>1.4</v>
      </c>
      <c r="H147" s="69">
        <v>1.4</v>
      </c>
      <c r="I147" s="69">
        <v>1.68</v>
      </c>
      <c r="J147" s="69">
        <v>2.23</v>
      </c>
      <c r="K147" s="70">
        <v>2.57</v>
      </c>
      <c r="L147" s="73"/>
      <c r="M147" s="72">
        <f t="shared" si="470"/>
        <v>0</v>
      </c>
      <c r="N147" s="73"/>
      <c r="O147" s="73">
        <f t="shared" si="471"/>
        <v>0</v>
      </c>
      <c r="P147" s="73"/>
      <c r="Q147" s="72">
        <f t="shared" si="472"/>
        <v>0</v>
      </c>
      <c r="R147" s="73">
        <v>34</v>
      </c>
      <c r="S147" s="72">
        <f t="shared" si="473"/>
        <v>4739223.5519999992</v>
      </c>
      <c r="T147" s="73"/>
      <c r="U147" s="72">
        <f t="shared" si="474"/>
        <v>0</v>
      </c>
      <c r="V147" s="73"/>
      <c r="W147" s="72">
        <f t="shared" si="475"/>
        <v>0</v>
      </c>
      <c r="X147" s="73"/>
      <c r="Y147" s="72">
        <f t="shared" si="476"/>
        <v>0</v>
      </c>
      <c r="Z147" s="73"/>
      <c r="AA147" s="72">
        <f t="shared" si="477"/>
        <v>0</v>
      </c>
      <c r="AB147" s="73"/>
      <c r="AC147" s="72">
        <f t="shared" si="478"/>
        <v>0</v>
      </c>
      <c r="AD147" s="73"/>
      <c r="AE147" s="72">
        <f t="shared" si="479"/>
        <v>0</v>
      </c>
      <c r="AF147" s="75"/>
      <c r="AG147" s="72">
        <f t="shared" si="480"/>
        <v>0</v>
      </c>
      <c r="AH147" s="73"/>
      <c r="AI147" s="72">
        <f t="shared" si="481"/>
        <v>0</v>
      </c>
      <c r="AJ147" s="73"/>
      <c r="AK147" s="73">
        <f t="shared" si="482"/>
        <v>0</v>
      </c>
      <c r="AL147" s="73">
        <v>1</v>
      </c>
      <c r="AM147" s="72">
        <f t="shared" si="483"/>
        <v>153327.82079999999</v>
      </c>
      <c r="AN147" s="93">
        <v>0</v>
      </c>
      <c r="AO147" s="72">
        <f t="shared" si="484"/>
        <v>0</v>
      </c>
      <c r="AP147" s="73"/>
      <c r="AQ147" s="79">
        <f t="shared" si="485"/>
        <v>0</v>
      </c>
      <c r="AR147" s="73"/>
      <c r="AS147" s="72">
        <f t="shared" si="486"/>
        <v>0</v>
      </c>
      <c r="AT147" s="73"/>
      <c r="AU147" s="73">
        <f t="shared" si="487"/>
        <v>0</v>
      </c>
      <c r="AV147" s="73"/>
      <c r="AW147" s="72">
        <f t="shared" si="488"/>
        <v>0</v>
      </c>
      <c r="AX147" s="73"/>
      <c r="AY147" s="72">
        <f t="shared" si="489"/>
        <v>0</v>
      </c>
      <c r="AZ147" s="73"/>
      <c r="BA147" s="72">
        <f t="shared" si="490"/>
        <v>0</v>
      </c>
      <c r="BB147" s="73"/>
      <c r="BC147" s="72">
        <f t="shared" si="491"/>
        <v>0</v>
      </c>
      <c r="BD147" s="73"/>
      <c r="BE147" s="72">
        <f t="shared" si="492"/>
        <v>0</v>
      </c>
      <c r="BF147" s="73">
        <v>9</v>
      </c>
      <c r="BG147" s="72">
        <f t="shared" si="493"/>
        <v>1254500.3519999997</v>
      </c>
      <c r="BH147" s="73">
        <v>9</v>
      </c>
      <c r="BI147" s="72">
        <f t="shared" si="494"/>
        <v>1442675.4047999997</v>
      </c>
      <c r="BJ147" s="73"/>
      <c r="BK147" s="72">
        <f t="shared" si="495"/>
        <v>0</v>
      </c>
      <c r="BL147" s="73">
        <v>1</v>
      </c>
      <c r="BM147" s="72">
        <f t="shared" si="496"/>
        <v>139388.92799999999</v>
      </c>
      <c r="BN147" s="73"/>
      <c r="BO147" s="72">
        <f t="shared" si="497"/>
        <v>0</v>
      </c>
      <c r="BP147" s="73"/>
      <c r="BQ147" s="72">
        <f t="shared" si="498"/>
        <v>0</v>
      </c>
      <c r="BR147" s="73"/>
      <c r="BS147" s="79">
        <f t="shared" si="499"/>
        <v>0</v>
      </c>
      <c r="BT147" s="94"/>
      <c r="BU147" s="72">
        <f t="shared" si="500"/>
        <v>0</v>
      </c>
      <c r="BV147" s="73"/>
      <c r="BW147" s="72">
        <f t="shared" si="501"/>
        <v>0</v>
      </c>
      <c r="BX147" s="73"/>
      <c r="BY147" s="72">
        <f t="shared" si="502"/>
        <v>0</v>
      </c>
      <c r="BZ147" s="73"/>
      <c r="CA147" s="72">
        <f t="shared" si="503"/>
        <v>0</v>
      </c>
      <c r="CB147" s="95"/>
      <c r="CC147" s="73">
        <f t="shared" si="504"/>
        <v>0</v>
      </c>
      <c r="CD147" s="73"/>
      <c r="CE147" s="72">
        <f t="shared" si="505"/>
        <v>0</v>
      </c>
      <c r="CF147" s="73"/>
      <c r="CG147" s="72">
        <f t="shared" si="506"/>
        <v>0</v>
      </c>
      <c r="CH147" s="73"/>
      <c r="CI147" s="72">
        <f t="shared" si="507"/>
        <v>0</v>
      </c>
      <c r="CJ147" s="73">
        <v>4</v>
      </c>
      <c r="CK147" s="72">
        <f t="shared" si="508"/>
        <v>557555.71199999982</v>
      </c>
      <c r="CL147" s="73">
        <v>5</v>
      </c>
      <c r="CM147" s="72">
        <f t="shared" si="509"/>
        <v>580787.19999999995</v>
      </c>
      <c r="CN147" s="73"/>
      <c r="CO147" s="72">
        <f t="shared" si="510"/>
        <v>0</v>
      </c>
      <c r="CP147" s="73">
        <v>2</v>
      </c>
      <c r="CQ147" s="72">
        <f t="shared" si="511"/>
        <v>309443.42015999998</v>
      </c>
      <c r="CR147" s="73">
        <v>3</v>
      </c>
      <c r="CS147" s="72">
        <f t="shared" si="512"/>
        <v>501800.14079999994</v>
      </c>
      <c r="CT147" s="73"/>
      <c r="CU147" s="72">
        <f t="shared" si="513"/>
        <v>0</v>
      </c>
      <c r="CV147" s="93">
        <v>0</v>
      </c>
      <c r="CW147" s="72">
        <f t="shared" si="514"/>
        <v>0</v>
      </c>
      <c r="CX147" s="73"/>
      <c r="CY147" s="79">
        <f t="shared" si="515"/>
        <v>0</v>
      </c>
      <c r="CZ147" s="73"/>
      <c r="DA147" s="72">
        <f t="shared" si="516"/>
        <v>0</v>
      </c>
      <c r="DB147" s="95"/>
      <c r="DC147" s="72">
        <f t="shared" si="517"/>
        <v>0</v>
      </c>
      <c r="DD147" s="73"/>
      <c r="DE147" s="72">
        <f t="shared" si="518"/>
        <v>0</v>
      </c>
      <c r="DF147" s="73"/>
      <c r="DG147" s="72">
        <f t="shared" si="519"/>
        <v>0</v>
      </c>
      <c r="DH147" s="73"/>
      <c r="DI147" s="84">
        <f t="shared" si="520"/>
        <v>0</v>
      </c>
      <c r="DJ147" s="85">
        <f t="shared" si="521"/>
        <v>68</v>
      </c>
      <c r="DK147" s="84">
        <f t="shared" si="521"/>
        <v>9678702.530559998</v>
      </c>
    </row>
    <row r="148" spans="1:115" s="194" customFormat="1" ht="16.5" customHeight="1" x14ac:dyDescent="0.25">
      <c r="A148" s="89">
        <v>18</v>
      </c>
      <c r="B148" s="53"/>
      <c r="C148" s="53"/>
      <c r="D148" s="53" t="s">
        <v>271</v>
      </c>
      <c r="E148" s="54">
        <v>23150</v>
      </c>
      <c r="F148" s="99">
        <v>1.69</v>
      </c>
      <c r="G148" s="86">
        <v>1</v>
      </c>
      <c r="H148" s="87">
        <v>1.4</v>
      </c>
      <c r="I148" s="87">
        <v>1.68</v>
      </c>
      <c r="J148" s="87">
        <v>2.23</v>
      </c>
      <c r="K148" s="88">
        <v>2.57</v>
      </c>
      <c r="L148" s="59">
        <f>SUM(L149:L151)</f>
        <v>406</v>
      </c>
      <c r="M148" s="59">
        <f t="shared" ref="M148:BX148" si="522">SUM(M149:M151)</f>
        <v>22314816.524</v>
      </c>
      <c r="N148" s="59">
        <f t="shared" si="522"/>
        <v>0</v>
      </c>
      <c r="O148" s="59">
        <f t="shared" si="522"/>
        <v>0</v>
      </c>
      <c r="P148" s="59">
        <f t="shared" si="522"/>
        <v>52</v>
      </c>
      <c r="Q148" s="59">
        <f t="shared" si="522"/>
        <v>3020281.4180000001</v>
      </c>
      <c r="R148" s="59">
        <f t="shared" si="522"/>
        <v>0</v>
      </c>
      <c r="S148" s="59">
        <f t="shared" si="522"/>
        <v>0</v>
      </c>
      <c r="T148" s="59">
        <f t="shared" si="522"/>
        <v>0</v>
      </c>
      <c r="U148" s="59">
        <f t="shared" si="522"/>
        <v>0</v>
      </c>
      <c r="V148" s="59">
        <f t="shared" si="522"/>
        <v>0</v>
      </c>
      <c r="W148" s="59">
        <f t="shared" si="522"/>
        <v>0</v>
      </c>
      <c r="X148" s="59">
        <f t="shared" si="522"/>
        <v>0</v>
      </c>
      <c r="Y148" s="59">
        <f t="shared" si="522"/>
        <v>0</v>
      </c>
      <c r="Z148" s="59">
        <f t="shared" si="522"/>
        <v>0</v>
      </c>
      <c r="AA148" s="59">
        <f t="shared" si="522"/>
        <v>0</v>
      </c>
      <c r="AB148" s="59">
        <f t="shared" si="522"/>
        <v>119</v>
      </c>
      <c r="AC148" s="59">
        <f t="shared" si="522"/>
        <v>5994073.932</v>
      </c>
      <c r="AD148" s="59">
        <f t="shared" si="522"/>
        <v>0</v>
      </c>
      <c r="AE148" s="59">
        <f t="shared" si="522"/>
        <v>0</v>
      </c>
      <c r="AF148" s="59">
        <f t="shared" si="522"/>
        <v>0</v>
      </c>
      <c r="AG148" s="59">
        <f t="shared" si="522"/>
        <v>0</v>
      </c>
      <c r="AH148" s="59">
        <f t="shared" si="522"/>
        <v>0</v>
      </c>
      <c r="AI148" s="59">
        <f t="shared" si="522"/>
        <v>0</v>
      </c>
      <c r="AJ148" s="59">
        <f t="shared" si="522"/>
        <v>0</v>
      </c>
      <c r="AK148" s="59">
        <f t="shared" si="522"/>
        <v>0</v>
      </c>
      <c r="AL148" s="59">
        <f t="shared" si="522"/>
        <v>0</v>
      </c>
      <c r="AM148" s="59">
        <f t="shared" si="522"/>
        <v>0</v>
      </c>
      <c r="AN148" s="59">
        <f t="shared" si="522"/>
        <v>0</v>
      </c>
      <c r="AO148" s="59">
        <f t="shared" si="522"/>
        <v>0</v>
      </c>
      <c r="AP148" s="59">
        <f t="shared" si="522"/>
        <v>0</v>
      </c>
      <c r="AQ148" s="59">
        <f t="shared" si="522"/>
        <v>0</v>
      </c>
      <c r="AR148" s="59">
        <f t="shared" si="522"/>
        <v>0</v>
      </c>
      <c r="AS148" s="59">
        <f t="shared" si="522"/>
        <v>0</v>
      </c>
      <c r="AT148" s="59">
        <f t="shared" si="522"/>
        <v>0</v>
      </c>
      <c r="AU148" s="59">
        <f t="shared" si="522"/>
        <v>0</v>
      </c>
      <c r="AV148" s="59">
        <f>SUM(AV149:AV151)</f>
        <v>0</v>
      </c>
      <c r="AW148" s="59">
        <f>SUM(AW149:AW151)</f>
        <v>0</v>
      </c>
      <c r="AX148" s="59">
        <f t="shared" ref="AX148" si="523">SUM(AX149:AX151)</f>
        <v>0</v>
      </c>
      <c r="AY148" s="59">
        <f t="shared" si="522"/>
        <v>0</v>
      </c>
      <c r="AZ148" s="59">
        <f t="shared" si="522"/>
        <v>0</v>
      </c>
      <c r="BA148" s="59">
        <f t="shared" si="522"/>
        <v>0</v>
      </c>
      <c r="BB148" s="59">
        <f t="shared" si="522"/>
        <v>0</v>
      </c>
      <c r="BC148" s="59">
        <f t="shared" si="522"/>
        <v>0</v>
      </c>
      <c r="BD148" s="59">
        <f t="shared" si="522"/>
        <v>0</v>
      </c>
      <c r="BE148" s="59">
        <f t="shared" si="522"/>
        <v>0</v>
      </c>
      <c r="BF148" s="59">
        <f t="shared" si="522"/>
        <v>0</v>
      </c>
      <c r="BG148" s="59">
        <f t="shared" si="522"/>
        <v>0</v>
      </c>
      <c r="BH148" s="59">
        <f t="shared" si="522"/>
        <v>9</v>
      </c>
      <c r="BI148" s="59">
        <f t="shared" si="522"/>
        <v>688330.06199999992</v>
      </c>
      <c r="BJ148" s="59">
        <f t="shared" si="522"/>
        <v>0</v>
      </c>
      <c r="BK148" s="59">
        <f t="shared" si="522"/>
        <v>0</v>
      </c>
      <c r="BL148" s="59">
        <f t="shared" si="522"/>
        <v>0</v>
      </c>
      <c r="BM148" s="59">
        <f t="shared" si="522"/>
        <v>0</v>
      </c>
      <c r="BN148" s="59">
        <f t="shared" si="522"/>
        <v>0</v>
      </c>
      <c r="BO148" s="59">
        <f t="shared" si="522"/>
        <v>0</v>
      </c>
      <c r="BP148" s="59">
        <f t="shared" si="522"/>
        <v>0</v>
      </c>
      <c r="BQ148" s="59">
        <f t="shared" si="522"/>
        <v>0</v>
      </c>
      <c r="BR148" s="59">
        <f t="shared" si="522"/>
        <v>0</v>
      </c>
      <c r="BS148" s="61">
        <f t="shared" si="522"/>
        <v>0</v>
      </c>
      <c r="BT148" s="62">
        <f t="shared" si="522"/>
        <v>0</v>
      </c>
      <c r="BU148" s="59">
        <f t="shared" si="522"/>
        <v>0</v>
      </c>
      <c r="BV148" s="59">
        <f t="shared" si="522"/>
        <v>0</v>
      </c>
      <c r="BW148" s="59">
        <f t="shared" si="522"/>
        <v>0</v>
      </c>
      <c r="BX148" s="59">
        <f t="shared" si="522"/>
        <v>0</v>
      </c>
      <c r="BY148" s="59">
        <f t="shared" ref="BY148:DK148" si="524">SUM(BY149:BY151)</f>
        <v>0</v>
      </c>
      <c r="BZ148" s="59">
        <f>SUM(BZ149:BZ151)</f>
        <v>0</v>
      </c>
      <c r="CA148" s="59">
        <f>SUM(CA149:CA151)</f>
        <v>0</v>
      </c>
      <c r="CB148" s="63">
        <f t="shared" si="524"/>
        <v>0</v>
      </c>
      <c r="CC148" s="59">
        <f t="shared" si="524"/>
        <v>0</v>
      </c>
      <c r="CD148" s="59">
        <f t="shared" si="524"/>
        <v>0</v>
      </c>
      <c r="CE148" s="59">
        <f t="shared" si="524"/>
        <v>0</v>
      </c>
      <c r="CF148" s="59">
        <f t="shared" si="524"/>
        <v>0</v>
      </c>
      <c r="CG148" s="59">
        <f t="shared" si="524"/>
        <v>0</v>
      </c>
      <c r="CH148" s="59">
        <f t="shared" si="524"/>
        <v>0</v>
      </c>
      <c r="CI148" s="59">
        <f t="shared" si="524"/>
        <v>0</v>
      </c>
      <c r="CJ148" s="59">
        <f t="shared" si="524"/>
        <v>0</v>
      </c>
      <c r="CK148" s="59">
        <f t="shared" si="524"/>
        <v>0</v>
      </c>
      <c r="CL148" s="59">
        <f t="shared" si="524"/>
        <v>0</v>
      </c>
      <c r="CM148" s="59">
        <f t="shared" si="524"/>
        <v>0</v>
      </c>
      <c r="CN148" s="59">
        <f t="shared" si="524"/>
        <v>0</v>
      </c>
      <c r="CO148" s="59">
        <f t="shared" si="524"/>
        <v>0</v>
      </c>
      <c r="CP148" s="59">
        <f t="shared" si="524"/>
        <v>0</v>
      </c>
      <c r="CQ148" s="59">
        <f t="shared" si="524"/>
        <v>0</v>
      </c>
      <c r="CR148" s="59">
        <f t="shared" si="524"/>
        <v>0</v>
      </c>
      <c r="CS148" s="59">
        <f t="shared" si="524"/>
        <v>0</v>
      </c>
      <c r="CT148" s="59">
        <f t="shared" si="524"/>
        <v>52</v>
      </c>
      <c r="CU148" s="59">
        <f t="shared" si="524"/>
        <v>3057144.5520000001</v>
      </c>
      <c r="CV148" s="59">
        <f t="shared" si="524"/>
        <v>0</v>
      </c>
      <c r="CW148" s="59">
        <f t="shared" si="524"/>
        <v>0</v>
      </c>
      <c r="CX148" s="59">
        <f t="shared" si="524"/>
        <v>0</v>
      </c>
      <c r="CY148" s="59">
        <f t="shared" si="524"/>
        <v>0</v>
      </c>
      <c r="CZ148" s="59">
        <f t="shared" si="524"/>
        <v>0</v>
      </c>
      <c r="DA148" s="59">
        <f t="shared" si="524"/>
        <v>0</v>
      </c>
      <c r="DB148" s="59">
        <f t="shared" si="524"/>
        <v>0</v>
      </c>
      <c r="DC148" s="59">
        <f t="shared" si="524"/>
        <v>0</v>
      </c>
      <c r="DD148" s="59">
        <f t="shared" si="524"/>
        <v>0</v>
      </c>
      <c r="DE148" s="59">
        <f t="shared" si="524"/>
        <v>0</v>
      </c>
      <c r="DF148" s="59">
        <f t="shared" si="524"/>
        <v>0</v>
      </c>
      <c r="DG148" s="59">
        <f t="shared" si="524"/>
        <v>0</v>
      </c>
      <c r="DH148" s="59">
        <f t="shared" si="524"/>
        <v>0</v>
      </c>
      <c r="DI148" s="59">
        <f t="shared" si="524"/>
        <v>0</v>
      </c>
      <c r="DJ148" s="59">
        <f t="shared" si="524"/>
        <v>638</v>
      </c>
      <c r="DK148" s="59">
        <f t="shared" si="524"/>
        <v>35074646.487999998</v>
      </c>
    </row>
    <row r="149" spans="1:115" ht="18.75" x14ac:dyDescent="0.25">
      <c r="A149" s="89"/>
      <c r="B149" s="207">
        <v>120</v>
      </c>
      <c r="C149" s="283" t="s">
        <v>658</v>
      </c>
      <c r="D149" s="65" t="s">
        <v>272</v>
      </c>
      <c r="E149" s="54">
        <v>23150</v>
      </c>
      <c r="F149" s="91">
        <v>1.66</v>
      </c>
      <c r="G149" s="137">
        <v>0.8</v>
      </c>
      <c r="H149" s="69">
        <v>1.4</v>
      </c>
      <c r="I149" s="69">
        <v>1.68</v>
      </c>
      <c r="J149" s="69">
        <v>2.23</v>
      </c>
      <c r="K149" s="70">
        <v>2.57</v>
      </c>
      <c r="L149" s="73">
        <v>193</v>
      </c>
      <c r="M149" s="72">
        <f>(L149*$E149*$F149*$G149*$H149*$M$10)</f>
        <v>9137493.904000001</v>
      </c>
      <c r="N149" s="73"/>
      <c r="O149" s="73">
        <f>(N149*$E149*$F149*$G149*$H149*$O$10)</f>
        <v>0</v>
      </c>
      <c r="P149" s="73">
        <v>11</v>
      </c>
      <c r="Q149" s="72">
        <f>(P149*$E149*$F149*$G149*$H149*$Q$10)</f>
        <v>520789.80800000002</v>
      </c>
      <c r="R149" s="73"/>
      <c r="S149" s="72">
        <f>(R149*$E149*$F149*$G149*$H149*$S$10)</f>
        <v>0</v>
      </c>
      <c r="T149" s="73">
        <v>0</v>
      </c>
      <c r="U149" s="72">
        <f>(T149*$E149*$F149*$G149*$H149*$U$10)</f>
        <v>0</v>
      </c>
      <c r="V149" s="73">
        <v>0</v>
      </c>
      <c r="W149" s="72">
        <f>(V149*$E149*$F149*$G149*$H149*$W$10)</f>
        <v>0</v>
      </c>
      <c r="X149" s="73"/>
      <c r="Y149" s="72">
        <f>(X149*$E149*$F149*$G149*$H149*$Y$10)</f>
        <v>0</v>
      </c>
      <c r="Z149" s="73">
        <v>0</v>
      </c>
      <c r="AA149" s="72">
        <f>(Z149*$E149*$F149*$G149*$H149*$AA$10)</f>
        <v>0</v>
      </c>
      <c r="AB149" s="73">
        <v>94</v>
      </c>
      <c r="AC149" s="72">
        <f>(AB149*$E149*$F149*$G149*$H149*$AC$10)</f>
        <v>4450385.6320000002</v>
      </c>
      <c r="AD149" s="73">
        <v>0</v>
      </c>
      <c r="AE149" s="72">
        <f>(AD149*$E149*$F149*$G149*$H149*$AE$10)</f>
        <v>0</v>
      </c>
      <c r="AF149" s="75"/>
      <c r="AG149" s="72">
        <f>(AF149*$E149*$F149*$G149*$H149*$AG$10)</f>
        <v>0</v>
      </c>
      <c r="AH149" s="73"/>
      <c r="AI149" s="72">
        <f>(AH149*$E149*$F149*$G149*$H149*$AI$10)</f>
        <v>0</v>
      </c>
      <c r="AJ149" s="73"/>
      <c r="AK149" s="73">
        <f>(AJ149*$E149*$F149*$G149*$H149*$AK$10)</f>
        <v>0</v>
      </c>
      <c r="AL149" s="73"/>
      <c r="AM149" s="72">
        <f>(AL149*$E149*$F149*$G149*$I149*$AM$10)</f>
        <v>0</v>
      </c>
      <c r="AN149" s="93">
        <v>0</v>
      </c>
      <c r="AO149" s="72">
        <f>(AN149*$E149*$F149*$G149*$I149*$AO$10)</f>
        <v>0</v>
      </c>
      <c r="AP149" s="73"/>
      <c r="AQ149" s="79">
        <f>(AP149*$E149*$F149*$G149*$I149*$AQ$10)</f>
        <v>0</v>
      </c>
      <c r="AR149" s="73"/>
      <c r="AS149" s="72">
        <f>(AR149*$E149*$F149*$G149*$H149*$AS$10)</f>
        <v>0</v>
      </c>
      <c r="AT149" s="73">
        <v>0</v>
      </c>
      <c r="AU149" s="73">
        <f>(AT149*$E149*$F149*$G149*$H149*$AU$10)</f>
        <v>0</v>
      </c>
      <c r="AV149" s="73"/>
      <c r="AW149" s="72">
        <f>(AV149*$E149*$F149*$G149*$H149*$AW$10)</f>
        <v>0</v>
      </c>
      <c r="AX149" s="73">
        <v>0</v>
      </c>
      <c r="AY149" s="72">
        <f>(AX149*$E149*$F149*$G149*$H149*$AY$10)</f>
        <v>0</v>
      </c>
      <c r="AZ149" s="73">
        <v>0</v>
      </c>
      <c r="BA149" s="72">
        <f>(AZ149*$E149*$F149*$G149*$H149*$BA$10)</f>
        <v>0</v>
      </c>
      <c r="BB149" s="73">
        <v>0</v>
      </c>
      <c r="BC149" s="72">
        <f>(BB149*$E149*$F149*$G149*$H149*$BC$10)</f>
        <v>0</v>
      </c>
      <c r="BD149" s="73"/>
      <c r="BE149" s="72">
        <f>(BD149*$E149*$F149*$G149*$H149*$BE$10)</f>
        <v>0</v>
      </c>
      <c r="BF149" s="73"/>
      <c r="BG149" s="72">
        <f>(BF149*$E149*$F149*$G149*$I149*$BG$10)</f>
        <v>0</v>
      </c>
      <c r="BH149" s="73">
        <v>0</v>
      </c>
      <c r="BI149" s="72">
        <f>(BH149*$E149*$F149*$G149*$I149*$BI$10)</f>
        <v>0</v>
      </c>
      <c r="BJ149" s="73">
        <v>0</v>
      </c>
      <c r="BK149" s="72">
        <f>(BJ149*$E149*$F149*$G149*$I149*$BK$10)</f>
        <v>0</v>
      </c>
      <c r="BL149" s="73"/>
      <c r="BM149" s="72">
        <f>(BL149*$E149*$F149*$G149*$I149*$BM$10)</f>
        <v>0</v>
      </c>
      <c r="BN149" s="73"/>
      <c r="BO149" s="72">
        <f>(BN149*$E149*$F149*$G149*$I149*$BO$10)</f>
        <v>0</v>
      </c>
      <c r="BP149" s="73"/>
      <c r="BQ149" s="72">
        <f>(BP149*$E149*$F149*$G149*$I149*$BQ$10)</f>
        <v>0</v>
      </c>
      <c r="BR149" s="73"/>
      <c r="BS149" s="79">
        <f>(BR149*$E149*$F149*$G149*$I149*$BS$10)</f>
        <v>0</v>
      </c>
      <c r="BT149" s="94">
        <v>0</v>
      </c>
      <c r="BU149" s="72">
        <f>(BT149*$E149*$F149*$G149*$H149*$BU$10)</f>
        <v>0</v>
      </c>
      <c r="BV149" s="73">
        <v>0</v>
      </c>
      <c r="BW149" s="72">
        <f>(BV149*$E149*$F149*$G149*$H149*$BW$10)</f>
        <v>0</v>
      </c>
      <c r="BX149" s="73">
        <v>0</v>
      </c>
      <c r="BY149" s="72">
        <f>(BX149*$E149*$F149*$G149*$H149*$BY$10)</f>
        <v>0</v>
      </c>
      <c r="BZ149" s="73"/>
      <c r="CA149" s="72">
        <f>(BZ149*$E149*$F149*$G149*$I149*$CA$10)</f>
        <v>0</v>
      </c>
      <c r="CB149" s="95"/>
      <c r="CC149" s="73">
        <f>(CB149*$E149*$F149*$G149*$H149*$CC$10)</f>
        <v>0</v>
      </c>
      <c r="CD149" s="73">
        <v>0</v>
      </c>
      <c r="CE149" s="72">
        <f>(CD149*$E149*$F149*$G149*$H149*$CE$10)</f>
        <v>0</v>
      </c>
      <c r="CF149" s="73"/>
      <c r="CG149" s="72">
        <f>(CF149*$E149*$F149*$G149*$H149*$CG$10)</f>
        <v>0</v>
      </c>
      <c r="CH149" s="73"/>
      <c r="CI149" s="72">
        <f>(CH149*$E149*$F149*$G149*$H149*$CI$10)</f>
        <v>0</v>
      </c>
      <c r="CJ149" s="73"/>
      <c r="CK149" s="72">
        <f>(CJ149*$E149*$F149*$G149*$H149*$CK$10)</f>
        <v>0</v>
      </c>
      <c r="CL149" s="73"/>
      <c r="CM149" s="72">
        <f>(CL149*$E149*$F149*$G149*$H149*$CM$10)</f>
        <v>0</v>
      </c>
      <c r="CN149" s="73"/>
      <c r="CO149" s="72">
        <f>(CN149*$E149*$F149*$G149*$H149*$CO$10)</f>
        <v>0</v>
      </c>
      <c r="CP149" s="73"/>
      <c r="CQ149" s="72">
        <f>(CP149*$E149*$F149*$G149*$I149*$CQ$10)</f>
        <v>0</v>
      </c>
      <c r="CR149" s="73"/>
      <c r="CS149" s="72">
        <f>(CR149*$E149*$F149*$G149*$I149*$CS$10)</f>
        <v>0</v>
      </c>
      <c r="CT149" s="73">
        <v>27</v>
      </c>
      <c r="CU149" s="72">
        <f>(CT149*$E149*$F149*$G149*$I149*$CU$10)</f>
        <v>1394511.5519999999</v>
      </c>
      <c r="CV149" s="93">
        <v>0</v>
      </c>
      <c r="CW149" s="72">
        <f>(CV149*$E149*$F149*$G149*$I149*$CW$10)</f>
        <v>0</v>
      </c>
      <c r="CX149" s="73">
        <v>0</v>
      </c>
      <c r="CY149" s="79">
        <f>(CX149*$E149*$F149*$G149*$I149*$CY$10)</f>
        <v>0</v>
      </c>
      <c r="CZ149" s="73">
        <v>0</v>
      </c>
      <c r="DA149" s="72">
        <f>(CZ149*$E149*$F149*$G149*$I149*$DA$10)</f>
        <v>0</v>
      </c>
      <c r="DB149" s="95"/>
      <c r="DC149" s="72">
        <f>(DB149*$E149*$F149*$G149*$I149*$DC$10)</f>
        <v>0</v>
      </c>
      <c r="DD149" s="73"/>
      <c r="DE149" s="72">
        <f>(DD149*$E149*$F149*$G149*$I149*$DE$10)</f>
        <v>0</v>
      </c>
      <c r="DF149" s="73"/>
      <c r="DG149" s="72">
        <f>(DF149*$E149*$F149*$G149*$J149*$DG$10)</f>
        <v>0</v>
      </c>
      <c r="DH149" s="73"/>
      <c r="DI149" s="84">
        <f>(DH149*$E149*$F149*$G149*$K149*$DI$10)</f>
        <v>0</v>
      </c>
      <c r="DJ149" s="85">
        <f t="shared" ref="DJ149:DK151" si="525">SUM(L149,N149,P149,R149,T149,V149,X149,Z149,AB149,AD149,AF149,AH149,AN149,AR149,AT149,BX149,AJ149,AX149,AZ149,BB149,CN149,BD149,BF149,AL149,BJ149,AP149,CP149,BL149,CR149,BN149,BP149,BR149,BZ149,BT149,BV149,CB149,CD149,CF149,CH149,CJ149,CL149,CT149,CV149,BH149,AV149,CX149,CZ149,DB149,DD149,DF149,DH149)</f>
        <v>325</v>
      </c>
      <c r="DK149" s="84">
        <f t="shared" si="525"/>
        <v>15503180.896</v>
      </c>
    </row>
    <row r="150" spans="1:115" ht="30" customHeight="1" x14ac:dyDescent="0.25">
      <c r="A150" s="89"/>
      <c r="B150" s="207">
        <v>121</v>
      </c>
      <c r="C150" s="283" t="s">
        <v>659</v>
      </c>
      <c r="D150" s="65" t="s">
        <v>273</v>
      </c>
      <c r="E150" s="54">
        <v>23150</v>
      </c>
      <c r="F150" s="91">
        <v>1.82</v>
      </c>
      <c r="G150" s="67">
        <v>1</v>
      </c>
      <c r="H150" s="69">
        <v>1.4</v>
      </c>
      <c r="I150" s="69">
        <v>1.68</v>
      </c>
      <c r="J150" s="69">
        <v>2.23</v>
      </c>
      <c r="K150" s="70">
        <v>2.57</v>
      </c>
      <c r="L150" s="73">
        <v>49</v>
      </c>
      <c r="M150" s="72">
        <f>(L150*$E150*$F150*$G150*$H150*$M$10)</f>
        <v>3179356.18</v>
      </c>
      <c r="N150" s="73"/>
      <c r="O150" s="73">
        <f>(N150*$E150*$F150*$G150*$H150*$O$10)</f>
        <v>0</v>
      </c>
      <c r="P150" s="73"/>
      <c r="Q150" s="72">
        <f>(P150*$E150*$F150*$G150*$H150*$Q$10)</f>
        <v>0</v>
      </c>
      <c r="R150" s="73"/>
      <c r="S150" s="72">
        <f>(R150*$E150*$F150*$G150*$H150*$S$10)</f>
        <v>0</v>
      </c>
      <c r="T150" s="73"/>
      <c r="U150" s="72">
        <f>(T150*$E150*$F150*$G150*$H150*$U$10)</f>
        <v>0</v>
      </c>
      <c r="V150" s="73"/>
      <c r="W150" s="72">
        <f>(V150*$E150*$F150*$G150*$H150*$W$10)</f>
        <v>0</v>
      </c>
      <c r="X150" s="73"/>
      <c r="Y150" s="72">
        <f>(X150*$E150*$F150*$G150*$H150*$Y$10)</f>
        <v>0</v>
      </c>
      <c r="Z150" s="73"/>
      <c r="AA150" s="72">
        <f>(Z150*$E150*$F150*$G150*$H150*$AA$10)</f>
        <v>0</v>
      </c>
      <c r="AB150" s="73">
        <v>5</v>
      </c>
      <c r="AC150" s="72">
        <f>(AB150*$E150*$F150*$G150*$H150*$AC$10)</f>
        <v>324424.10000000003</v>
      </c>
      <c r="AD150" s="73"/>
      <c r="AE150" s="72">
        <f>(AD150*$E150*$F150*$G150*$H150*$AE$10)</f>
        <v>0</v>
      </c>
      <c r="AF150" s="75"/>
      <c r="AG150" s="72">
        <f>(AF150*$E150*$F150*$G150*$H150*$AG$10)</f>
        <v>0</v>
      </c>
      <c r="AH150" s="73"/>
      <c r="AI150" s="72">
        <f>(AH150*$E150*$F150*$G150*$H150*$AI$10)</f>
        <v>0</v>
      </c>
      <c r="AJ150" s="73"/>
      <c r="AK150" s="73">
        <f>(AJ150*$E150*$F150*$G150*$H150*$AK$10)</f>
        <v>0</v>
      </c>
      <c r="AL150" s="73"/>
      <c r="AM150" s="72">
        <f>(AL150*$E150*$F150*$G150*$I150*$AM$10)</f>
        <v>0</v>
      </c>
      <c r="AN150" s="93">
        <v>0</v>
      </c>
      <c r="AO150" s="72">
        <f>(AN150*$E150*$F150*$G150*$I150*$AO$10)</f>
        <v>0</v>
      </c>
      <c r="AP150" s="73"/>
      <c r="AQ150" s="79">
        <f>(AP150*$E150*$F150*$G150*$I150*$AQ$10)</f>
        <v>0</v>
      </c>
      <c r="AR150" s="73"/>
      <c r="AS150" s="72">
        <f>(AR150*$E150*$F150*$G150*$H150*$AS$10)</f>
        <v>0</v>
      </c>
      <c r="AT150" s="73"/>
      <c r="AU150" s="73">
        <f>(AT150*$E150*$F150*$G150*$H150*$AU$10)</f>
        <v>0</v>
      </c>
      <c r="AV150" s="73"/>
      <c r="AW150" s="72">
        <f>(AV150*$E150*$F150*$G150*$H150*$AW$10)</f>
        <v>0</v>
      </c>
      <c r="AX150" s="73"/>
      <c r="AY150" s="72">
        <f>(AX150*$E150*$F150*$G150*$H150*$AY$10)</f>
        <v>0</v>
      </c>
      <c r="AZ150" s="73"/>
      <c r="BA150" s="72">
        <f>(AZ150*$E150*$F150*$G150*$H150*$BA$10)</f>
        <v>0</v>
      </c>
      <c r="BB150" s="73"/>
      <c r="BC150" s="72">
        <f>(BB150*$E150*$F150*$G150*$H150*$BC$10)</f>
        <v>0</v>
      </c>
      <c r="BD150" s="73"/>
      <c r="BE150" s="72">
        <f>(BD150*$E150*$F150*$G150*$H150*$BE$10)</f>
        <v>0</v>
      </c>
      <c r="BF150" s="73"/>
      <c r="BG150" s="72">
        <f>(BF150*$E150*$F150*$G150*$I150*$BG$10)</f>
        <v>0</v>
      </c>
      <c r="BH150" s="73"/>
      <c r="BI150" s="72">
        <f>(BH150*$E150*$F150*$G150*$I150*$BI$10)</f>
        <v>0</v>
      </c>
      <c r="BJ150" s="73"/>
      <c r="BK150" s="72">
        <f>(BJ150*$E150*$F150*$G150*$I150*$BK$10)</f>
        <v>0</v>
      </c>
      <c r="BL150" s="73"/>
      <c r="BM150" s="72">
        <f>(BL150*$E150*$F150*$G150*$I150*$BM$10)</f>
        <v>0</v>
      </c>
      <c r="BN150" s="73"/>
      <c r="BO150" s="72">
        <f>(BN150*$E150*$F150*$G150*$I150*$BO$10)</f>
        <v>0</v>
      </c>
      <c r="BP150" s="73"/>
      <c r="BQ150" s="72">
        <f>(BP150*$E150*$F150*$G150*$I150*$BQ$10)</f>
        <v>0</v>
      </c>
      <c r="BR150" s="73"/>
      <c r="BS150" s="79">
        <f>(BR150*$E150*$F150*$G150*$I150*$BS$10)</f>
        <v>0</v>
      </c>
      <c r="BT150" s="94"/>
      <c r="BU150" s="72">
        <f>(BT150*$E150*$F150*$G150*$H150*$BU$10)</f>
        <v>0</v>
      </c>
      <c r="BV150" s="73"/>
      <c r="BW150" s="72">
        <f>(BV150*$E150*$F150*$G150*$H150*$BW$10)</f>
        <v>0</v>
      </c>
      <c r="BX150" s="73"/>
      <c r="BY150" s="72">
        <f>(BX150*$E150*$F150*$G150*$H150*$BY$10)</f>
        <v>0</v>
      </c>
      <c r="BZ150" s="73"/>
      <c r="CA150" s="72">
        <f>(BZ150*$E150*$F150*$G150*$I150*$CA$10)</f>
        <v>0</v>
      </c>
      <c r="CB150" s="95"/>
      <c r="CC150" s="73">
        <f>(CB150*$E150*$F150*$G150*$H150*$CC$10)</f>
        <v>0</v>
      </c>
      <c r="CD150" s="73"/>
      <c r="CE150" s="72">
        <f>(CD150*$E150*$F150*$G150*$H150*$CE$10)</f>
        <v>0</v>
      </c>
      <c r="CF150" s="73"/>
      <c r="CG150" s="72">
        <f>(CF150*$E150*$F150*$G150*$H150*$CG$10)</f>
        <v>0</v>
      </c>
      <c r="CH150" s="73"/>
      <c r="CI150" s="72">
        <f>(CH150*$E150*$F150*$G150*$H150*$CI$10)</f>
        <v>0</v>
      </c>
      <c r="CJ150" s="73"/>
      <c r="CK150" s="72">
        <f>(CJ150*$E150*$F150*$G150*$H150*$CK$10)</f>
        <v>0</v>
      </c>
      <c r="CL150" s="73"/>
      <c r="CM150" s="72">
        <f>(CL150*$E150*$F150*$G150*$H150*$CM$10)</f>
        <v>0</v>
      </c>
      <c r="CN150" s="73"/>
      <c r="CO150" s="72">
        <f>(CN150*$E150*$F150*$G150*$H150*$CO$10)</f>
        <v>0</v>
      </c>
      <c r="CP150" s="73">
        <v>0</v>
      </c>
      <c r="CQ150" s="72">
        <f>(CP150*$E150*$F150*$G150*$I150*$CQ$10)</f>
        <v>0</v>
      </c>
      <c r="CR150" s="73"/>
      <c r="CS150" s="72">
        <f>(CR150*$E150*$F150*$G150*$I150*$CS$10)</f>
        <v>0</v>
      </c>
      <c r="CT150" s="73"/>
      <c r="CU150" s="72">
        <f>(CT150*$E150*$F150*$G150*$I150*$CU$10)</f>
        <v>0</v>
      </c>
      <c r="CV150" s="93">
        <v>0</v>
      </c>
      <c r="CW150" s="72">
        <f>(CV150*$E150*$F150*$G150*$I150*$CW$10)</f>
        <v>0</v>
      </c>
      <c r="CX150" s="73"/>
      <c r="CY150" s="79">
        <f>(CX150*$E150*$F150*$G150*$I150*$CY$10)</f>
        <v>0</v>
      </c>
      <c r="CZ150" s="73"/>
      <c r="DA150" s="72">
        <f>(CZ150*$E150*$F150*$G150*$I150*$DA$10)</f>
        <v>0</v>
      </c>
      <c r="DB150" s="95"/>
      <c r="DC150" s="72">
        <f>(DB150*$E150*$F150*$G150*$I150*$DC$10)</f>
        <v>0</v>
      </c>
      <c r="DD150" s="73"/>
      <c r="DE150" s="72">
        <f>(DD150*$E150*$F150*$G150*$I150*$DE$10)</f>
        <v>0</v>
      </c>
      <c r="DF150" s="73"/>
      <c r="DG150" s="72">
        <f>(DF150*$E150*$F150*$G150*$J150*$DG$10)</f>
        <v>0</v>
      </c>
      <c r="DH150" s="73"/>
      <c r="DI150" s="84">
        <f>(DH150*$E150*$F150*$G150*$K150*$DI$10)</f>
        <v>0</v>
      </c>
      <c r="DJ150" s="85">
        <f t="shared" si="525"/>
        <v>54</v>
      </c>
      <c r="DK150" s="84">
        <f t="shared" si="525"/>
        <v>3503780.2800000003</v>
      </c>
    </row>
    <row r="151" spans="1:115" ht="31.5" customHeight="1" x14ac:dyDescent="0.25">
      <c r="A151" s="89"/>
      <c r="B151" s="90">
        <v>122</v>
      </c>
      <c r="C151" s="283" t="s">
        <v>660</v>
      </c>
      <c r="D151" s="65" t="s">
        <v>274</v>
      </c>
      <c r="E151" s="54">
        <v>23150</v>
      </c>
      <c r="F151" s="96">
        <v>1.71</v>
      </c>
      <c r="G151" s="67">
        <v>1</v>
      </c>
      <c r="H151" s="69">
        <v>1.4</v>
      </c>
      <c r="I151" s="69">
        <v>1.68</v>
      </c>
      <c r="J151" s="69">
        <v>2.23</v>
      </c>
      <c r="K151" s="70">
        <v>2.57</v>
      </c>
      <c r="L151" s="73">
        <v>164</v>
      </c>
      <c r="M151" s="72">
        <f>(L151*$E151*$F151*$G151*$H151*$M$10)</f>
        <v>9997966.4399999995</v>
      </c>
      <c r="N151" s="73"/>
      <c r="O151" s="73">
        <f>(N151*$E151*$F151*$G151*$H151*$O$10)</f>
        <v>0</v>
      </c>
      <c r="P151" s="73">
        <v>41</v>
      </c>
      <c r="Q151" s="72">
        <f>(P151*$E151*$F151*$G151*$H151*$Q$10)</f>
        <v>2499491.61</v>
      </c>
      <c r="R151" s="73"/>
      <c r="S151" s="72">
        <f>(R151*$E151*$F151*$G151*$H151*$S$10)</f>
        <v>0</v>
      </c>
      <c r="T151" s="73">
        <v>0</v>
      </c>
      <c r="U151" s="72">
        <f>(T151*$E151*$F151*$G151*$H151*$U$10)</f>
        <v>0</v>
      </c>
      <c r="V151" s="73">
        <v>0</v>
      </c>
      <c r="W151" s="72">
        <f>(V151*$E151*$F151*$G151*$H151*$W$10)</f>
        <v>0</v>
      </c>
      <c r="X151" s="73"/>
      <c r="Y151" s="72">
        <f>(X151*$E151*$F151*$G151*$H151*$Y$10)</f>
        <v>0</v>
      </c>
      <c r="Z151" s="73">
        <v>0</v>
      </c>
      <c r="AA151" s="72">
        <f>(Z151*$E151*$F151*$G151*$H151*$AA$10)</f>
        <v>0</v>
      </c>
      <c r="AB151" s="73">
        <v>20</v>
      </c>
      <c r="AC151" s="72">
        <f>(AB151*$E151*$F151*$G151*$H151*$AC$10)</f>
        <v>1219264.2000000002</v>
      </c>
      <c r="AD151" s="73">
        <v>0</v>
      </c>
      <c r="AE151" s="72">
        <f>(AD151*$E151*$F151*$G151*$H151*$AE$10)</f>
        <v>0</v>
      </c>
      <c r="AF151" s="75"/>
      <c r="AG151" s="72">
        <f>(AF151*$E151*$F151*$G151*$H151*$AG$10)</f>
        <v>0</v>
      </c>
      <c r="AH151" s="73"/>
      <c r="AI151" s="72">
        <f>(AH151*$E151*$F151*$G151*$H151*$AI$10)</f>
        <v>0</v>
      </c>
      <c r="AJ151" s="73"/>
      <c r="AK151" s="73">
        <f>(AJ151*$E151*$F151*$G151*$H151*$AK$10)</f>
        <v>0</v>
      </c>
      <c r="AL151" s="73">
        <v>0</v>
      </c>
      <c r="AM151" s="72">
        <f>(AL151*$E151*$F151*$G151*$I151*$AM$10)</f>
        <v>0</v>
      </c>
      <c r="AN151" s="93">
        <v>0</v>
      </c>
      <c r="AO151" s="72">
        <f>(AN151*$E151*$F151*$G151*$I151*$AO$10)</f>
        <v>0</v>
      </c>
      <c r="AP151" s="73"/>
      <c r="AQ151" s="79">
        <f>(AP151*$E151*$F151*$G151*$I151*$AQ$10)</f>
        <v>0</v>
      </c>
      <c r="AR151" s="73"/>
      <c r="AS151" s="72">
        <f>(AR151*$E151*$F151*$G151*$H151*$AS$10)</f>
        <v>0</v>
      </c>
      <c r="AT151" s="73"/>
      <c r="AU151" s="73">
        <f>(AT151*$E151*$F151*$G151*$H151*$AU$10)</f>
        <v>0</v>
      </c>
      <c r="AV151" s="73"/>
      <c r="AW151" s="72">
        <f>(AV151*$E151*$F151*$G151*$H151*$AW$10)</f>
        <v>0</v>
      </c>
      <c r="AX151" s="73">
        <v>0</v>
      </c>
      <c r="AY151" s="72">
        <f>(AX151*$E151*$F151*$G151*$H151*$AY$10)</f>
        <v>0</v>
      </c>
      <c r="AZ151" s="73">
        <v>0</v>
      </c>
      <c r="BA151" s="72">
        <f>(AZ151*$E151*$F151*$G151*$H151*$BA$10)</f>
        <v>0</v>
      </c>
      <c r="BB151" s="73">
        <v>0</v>
      </c>
      <c r="BC151" s="72">
        <f>(BB151*$E151*$F151*$G151*$H151*$BC$10)</f>
        <v>0</v>
      </c>
      <c r="BD151" s="73"/>
      <c r="BE151" s="72">
        <f>(BD151*$E151*$F151*$G151*$H151*$BE$10)</f>
        <v>0</v>
      </c>
      <c r="BF151" s="73"/>
      <c r="BG151" s="72">
        <f>(BF151*$E151*$F151*$G151*$I151*$BG$10)</f>
        <v>0</v>
      </c>
      <c r="BH151" s="73">
        <v>9</v>
      </c>
      <c r="BI151" s="72">
        <f>(BH151*$E151*$F151*$G151*$I151*$BI$10)</f>
        <v>688330.06199999992</v>
      </c>
      <c r="BJ151" s="73">
        <v>0</v>
      </c>
      <c r="BK151" s="72">
        <f>(BJ151*$E151*$F151*$G151*$I151*$BK$10)</f>
        <v>0</v>
      </c>
      <c r="BL151" s="73"/>
      <c r="BM151" s="72">
        <f>(BL151*$E151*$F151*$G151*$I151*$BM$10)</f>
        <v>0</v>
      </c>
      <c r="BN151" s="73"/>
      <c r="BO151" s="72">
        <f>(BN151*$E151*$F151*$G151*$I151*$BO$10)</f>
        <v>0</v>
      </c>
      <c r="BP151" s="73"/>
      <c r="BQ151" s="72">
        <f>(BP151*$E151*$F151*$G151*$I151*$BQ$10)</f>
        <v>0</v>
      </c>
      <c r="BR151" s="73"/>
      <c r="BS151" s="79">
        <f>(BR151*$E151*$F151*$G151*$I151*$BS$10)</f>
        <v>0</v>
      </c>
      <c r="BT151" s="94">
        <v>0</v>
      </c>
      <c r="BU151" s="72">
        <f>(BT151*$E151*$F151*$G151*$H151*$BU$10)</f>
        <v>0</v>
      </c>
      <c r="BV151" s="73">
        <v>0</v>
      </c>
      <c r="BW151" s="72">
        <f>(BV151*$E151*$F151*$G151*$H151*$BW$10)</f>
        <v>0</v>
      </c>
      <c r="BX151" s="73">
        <v>0</v>
      </c>
      <c r="BY151" s="72">
        <f>(BX151*$E151*$F151*$G151*$H151*$BY$10)</f>
        <v>0</v>
      </c>
      <c r="BZ151" s="73"/>
      <c r="CA151" s="72">
        <f>(BZ151*$E151*$F151*$G151*$I151*$CA$10)</f>
        <v>0</v>
      </c>
      <c r="CB151" s="95"/>
      <c r="CC151" s="73">
        <f>(CB151*$E151*$F151*$G151*$H151*$CC$10)</f>
        <v>0</v>
      </c>
      <c r="CD151" s="73"/>
      <c r="CE151" s="72">
        <f>(CD151*$E151*$F151*$G151*$H151*$CE$10)</f>
        <v>0</v>
      </c>
      <c r="CF151" s="73"/>
      <c r="CG151" s="72">
        <f>(CF151*$E151*$F151*$G151*$H151*$CG$10)</f>
        <v>0</v>
      </c>
      <c r="CH151" s="73"/>
      <c r="CI151" s="72">
        <f>(CH151*$E151*$F151*$G151*$H151*$CI$10)</f>
        <v>0</v>
      </c>
      <c r="CJ151" s="73"/>
      <c r="CK151" s="72">
        <f>(CJ151*$E151*$F151*$G151*$H151*$CK$10)</f>
        <v>0</v>
      </c>
      <c r="CL151" s="73"/>
      <c r="CM151" s="72">
        <f>(CL151*$E151*$F151*$G151*$H151*$CM$10)</f>
        <v>0</v>
      </c>
      <c r="CN151" s="73"/>
      <c r="CO151" s="72">
        <f>(CN151*$E151*$F151*$G151*$H151*$CO$10)</f>
        <v>0</v>
      </c>
      <c r="CP151" s="73"/>
      <c r="CQ151" s="72">
        <f>(CP151*$E151*$F151*$G151*$I151*$CQ$10)</f>
        <v>0</v>
      </c>
      <c r="CR151" s="73"/>
      <c r="CS151" s="72">
        <f>(CR151*$E151*$F151*$G151*$I151*$CS$10)</f>
        <v>0</v>
      </c>
      <c r="CT151" s="73">
        <v>25</v>
      </c>
      <c r="CU151" s="72">
        <f>(CT151*$E151*$F151*$G151*$I151*$CU$10)</f>
        <v>1662633</v>
      </c>
      <c r="CV151" s="93">
        <v>0</v>
      </c>
      <c r="CW151" s="72">
        <f>(CV151*$E151*$F151*$G151*$I151*$CW$10)</f>
        <v>0</v>
      </c>
      <c r="CX151" s="73">
        <v>0</v>
      </c>
      <c r="CY151" s="79">
        <f>(CX151*$E151*$F151*$G151*$I151*$CY$10)</f>
        <v>0</v>
      </c>
      <c r="CZ151" s="73"/>
      <c r="DA151" s="72">
        <f>(CZ151*$E151*$F151*$G151*$I151*$DA$10)</f>
        <v>0</v>
      </c>
      <c r="DB151" s="95"/>
      <c r="DC151" s="72">
        <f>(DB151*$E151*$F151*$G151*$I151*$DC$10)</f>
        <v>0</v>
      </c>
      <c r="DD151" s="73"/>
      <c r="DE151" s="72">
        <f>(DD151*$E151*$F151*$G151*$I151*$DE$10)</f>
        <v>0</v>
      </c>
      <c r="DF151" s="73"/>
      <c r="DG151" s="72">
        <f>(DF151*$E151*$F151*$G151*$J151*$DG$10)</f>
        <v>0</v>
      </c>
      <c r="DH151" s="73"/>
      <c r="DI151" s="84">
        <f>(DH151*$E151*$F151*$G151*$K151*$DI$10)</f>
        <v>0</v>
      </c>
      <c r="DJ151" s="85">
        <f t="shared" si="525"/>
        <v>259</v>
      </c>
      <c r="DK151" s="84">
        <f t="shared" si="525"/>
        <v>16067685.311999999</v>
      </c>
    </row>
    <row r="152" spans="1:115" s="194" customFormat="1" ht="15.75" customHeight="1" x14ac:dyDescent="0.25">
      <c r="A152" s="89">
        <v>19</v>
      </c>
      <c r="B152" s="53"/>
      <c r="C152" s="53"/>
      <c r="D152" s="53" t="s">
        <v>275</v>
      </c>
      <c r="E152" s="54">
        <v>23150</v>
      </c>
      <c r="F152" s="99">
        <v>3.27</v>
      </c>
      <c r="G152" s="86">
        <v>1</v>
      </c>
      <c r="H152" s="87">
        <v>1.4</v>
      </c>
      <c r="I152" s="87">
        <v>1.68</v>
      </c>
      <c r="J152" s="87">
        <v>2.23</v>
      </c>
      <c r="K152" s="88">
        <v>2.57</v>
      </c>
      <c r="L152" s="59">
        <f>SUM(L153:L207)</f>
        <v>69</v>
      </c>
      <c r="M152" s="59">
        <f t="shared" ref="M152:BX152" si="526">SUM(M153:M207)</f>
        <v>5742663.0800000001</v>
      </c>
      <c r="N152" s="59">
        <f t="shared" si="526"/>
        <v>32</v>
      </c>
      <c r="O152" s="59">
        <f t="shared" si="526"/>
        <v>3325168.7699999996</v>
      </c>
      <c r="P152" s="59">
        <f t="shared" si="526"/>
        <v>1</v>
      </c>
      <c r="Q152" s="59">
        <f t="shared" si="526"/>
        <v>50624.42</v>
      </c>
      <c r="R152" s="59">
        <f t="shared" si="526"/>
        <v>0</v>
      </c>
      <c r="S152" s="59">
        <f t="shared" si="526"/>
        <v>0</v>
      </c>
      <c r="T152" s="59">
        <f t="shared" si="526"/>
        <v>5303</v>
      </c>
      <c r="U152" s="59">
        <f t="shared" si="526"/>
        <v>568643432.28000009</v>
      </c>
      <c r="V152" s="59">
        <f t="shared" si="526"/>
        <v>0</v>
      </c>
      <c r="W152" s="59">
        <f t="shared" si="526"/>
        <v>0</v>
      </c>
      <c r="X152" s="59">
        <f t="shared" si="526"/>
        <v>0</v>
      </c>
      <c r="Y152" s="59">
        <f t="shared" si="526"/>
        <v>0</v>
      </c>
      <c r="Z152" s="59">
        <f t="shared" si="526"/>
        <v>0</v>
      </c>
      <c r="AA152" s="59">
        <f t="shared" si="526"/>
        <v>0</v>
      </c>
      <c r="AB152" s="59">
        <f t="shared" si="526"/>
        <v>45</v>
      </c>
      <c r="AC152" s="59">
        <f t="shared" si="526"/>
        <v>4648177.38</v>
      </c>
      <c r="AD152" s="59">
        <f t="shared" si="526"/>
        <v>0</v>
      </c>
      <c r="AE152" s="59">
        <f t="shared" si="526"/>
        <v>0</v>
      </c>
      <c r="AF152" s="59">
        <f t="shared" si="526"/>
        <v>60</v>
      </c>
      <c r="AG152" s="59">
        <f t="shared" si="526"/>
        <v>2884165.9000000004</v>
      </c>
      <c r="AH152" s="59">
        <f t="shared" si="526"/>
        <v>109</v>
      </c>
      <c r="AI152" s="59">
        <f t="shared" si="526"/>
        <v>11201900.710000003</v>
      </c>
      <c r="AJ152" s="59">
        <f t="shared" si="526"/>
        <v>0</v>
      </c>
      <c r="AK152" s="59">
        <f t="shared" si="526"/>
        <v>0</v>
      </c>
      <c r="AL152" s="59">
        <f t="shared" si="526"/>
        <v>0</v>
      </c>
      <c r="AM152" s="59">
        <f t="shared" si="526"/>
        <v>0</v>
      </c>
      <c r="AN152" s="59">
        <f t="shared" si="526"/>
        <v>2172</v>
      </c>
      <c r="AO152" s="59">
        <f t="shared" si="526"/>
        <v>157363371.45600003</v>
      </c>
      <c r="AP152" s="59">
        <f t="shared" si="526"/>
        <v>0</v>
      </c>
      <c r="AQ152" s="59">
        <f t="shared" si="526"/>
        <v>0</v>
      </c>
      <c r="AR152" s="59">
        <f t="shared" si="526"/>
        <v>0</v>
      </c>
      <c r="AS152" s="59">
        <f t="shared" si="526"/>
        <v>0</v>
      </c>
      <c r="AT152" s="59">
        <f t="shared" si="526"/>
        <v>7</v>
      </c>
      <c r="AU152" s="59">
        <f t="shared" si="526"/>
        <v>609923.79</v>
      </c>
      <c r="AV152" s="59">
        <f>SUM(AV153:AV207)</f>
        <v>0</v>
      </c>
      <c r="AW152" s="59">
        <f>SUM(AW153:AW207)</f>
        <v>0</v>
      </c>
      <c r="AX152" s="59">
        <f t="shared" ref="AX152" si="527">SUM(AX153:AX207)</f>
        <v>0</v>
      </c>
      <c r="AY152" s="59">
        <f t="shared" si="526"/>
        <v>0</v>
      </c>
      <c r="AZ152" s="59">
        <f t="shared" si="526"/>
        <v>0</v>
      </c>
      <c r="BA152" s="59">
        <f t="shared" si="526"/>
        <v>0</v>
      </c>
      <c r="BB152" s="59">
        <f t="shared" si="526"/>
        <v>0</v>
      </c>
      <c r="BC152" s="59">
        <f t="shared" si="526"/>
        <v>0</v>
      </c>
      <c r="BD152" s="59">
        <f t="shared" si="526"/>
        <v>0</v>
      </c>
      <c r="BE152" s="59">
        <f t="shared" si="526"/>
        <v>0</v>
      </c>
      <c r="BF152" s="59">
        <f t="shared" si="526"/>
        <v>0</v>
      </c>
      <c r="BG152" s="59">
        <f t="shared" si="526"/>
        <v>0</v>
      </c>
      <c r="BH152" s="59">
        <f t="shared" si="526"/>
        <v>0</v>
      </c>
      <c r="BI152" s="59">
        <f t="shared" si="526"/>
        <v>0</v>
      </c>
      <c r="BJ152" s="59">
        <f t="shared" si="526"/>
        <v>0</v>
      </c>
      <c r="BK152" s="59">
        <f t="shared" si="526"/>
        <v>0</v>
      </c>
      <c r="BL152" s="59">
        <f t="shared" si="526"/>
        <v>7</v>
      </c>
      <c r="BM152" s="59">
        <f t="shared" si="526"/>
        <v>908906.04</v>
      </c>
      <c r="BN152" s="59">
        <f t="shared" si="526"/>
        <v>0</v>
      </c>
      <c r="BO152" s="59">
        <f t="shared" si="526"/>
        <v>0</v>
      </c>
      <c r="BP152" s="59">
        <f t="shared" si="526"/>
        <v>0</v>
      </c>
      <c r="BQ152" s="59">
        <f t="shared" si="526"/>
        <v>0</v>
      </c>
      <c r="BR152" s="59">
        <f t="shared" si="526"/>
        <v>0</v>
      </c>
      <c r="BS152" s="61">
        <f t="shared" si="526"/>
        <v>0</v>
      </c>
      <c r="BT152" s="62">
        <f t="shared" si="526"/>
        <v>0</v>
      </c>
      <c r="BU152" s="59">
        <f t="shared" si="526"/>
        <v>0</v>
      </c>
      <c r="BV152" s="59">
        <f t="shared" si="526"/>
        <v>0</v>
      </c>
      <c r="BW152" s="59">
        <f t="shared" si="526"/>
        <v>0</v>
      </c>
      <c r="BX152" s="59">
        <f t="shared" si="526"/>
        <v>0</v>
      </c>
      <c r="BY152" s="59">
        <f t="shared" ref="BY152:DK152" si="528">SUM(BY153:BY207)</f>
        <v>0</v>
      </c>
      <c r="BZ152" s="59">
        <f>SUM(BZ153:BZ207)</f>
        <v>0</v>
      </c>
      <c r="CA152" s="59">
        <f>SUM(CA153:CA207)</f>
        <v>0</v>
      </c>
      <c r="CB152" s="63">
        <f t="shared" si="528"/>
        <v>0</v>
      </c>
      <c r="CC152" s="59">
        <f t="shared" si="528"/>
        <v>0</v>
      </c>
      <c r="CD152" s="59">
        <f t="shared" si="528"/>
        <v>0</v>
      </c>
      <c r="CE152" s="59">
        <f t="shared" si="528"/>
        <v>0</v>
      </c>
      <c r="CF152" s="59">
        <f t="shared" si="528"/>
        <v>0</v>
      </c>
      <c r="CG152" s="59">
        <f t="shared" si="528"/>
        <v>0</v>
      </c>
      <c r="CH152" s="59">
        <f t="shared" si="528"/>
        <v>0</v>
      </c>
      <c r="CI152" s="59">
        <f t="shared" si="528"/>
        <v>0</v>
      </c>
      <c r="CJ152" s="59">
        <f t="shared" si="528"/>
        <v>0</v>
      </c>
      <c r="CK152" s="59">
        <f t="shared" si="528"/>
        <v>0</v>
      </c>
      <c r="CL152" s="59">
        <f t="shared" si="528"/>
        <v>0</v>
      </c>
      <c r="CM152" s="59">
        <f t="shared" si="528"/>
        <v>0</v>
      </c>
      <c r="CN152" s="59">
        <f t="shared" si="528"/>
        <v>0</v>
      </c>
      <c r="CO152" s="59">
        <f t="shared" si="528"/>
        <v>0</v>
      </c>
      <c r="CP152" s="59">
        <f t="shared" si="528"/>
        <v>0</v>
      </c>
      <c r="CQ152" s="59">
        <f t="shared" si="528"/>
        <v>0</v>
      </c>
      <c r="CR152" s="59">
        <f t="shared" si="528"/>
        <v>0</v>
      </c>
      <c r="CS152" s="59">
        <f t="shared" si="528"/>
        <v>0</v>
      </c>
      <c r="CT152" s="59">
        <f t="shared" si="528"/>
        <v>0</v>
      </c>
      <c r="CU152" s="59">
        <f t="shared" si="528"/>
        <v>0</v>
      </c>
      <c r="CV152" s="59">
        <f t="shared" si="528"/>
        <v>0</v>
      </c>
      <c r="CW152" s="59">
        <f t="shared" si="528"/>
        <v>0</v>
      </c>
      <c r="CX152" s="59">
        <f t="shared" si="528"/>
        <v>0</v>
      </c>
      <c r="CY152" s="59">
        <f t="shared" si="528"/>
        <v>0</v>
      </c>
      <c r="CZ152" s="59">
        <f t="shared" si="528"/>
        <v>0</v>
      </c>
      <c r="DA152" s="59">
        <f t="shared" si="528"/>
        <v>0</v>
      </c>
      <c r="DB152" s="59">
        <f t="shared" si="528"/>
        <v>0</v>
      </c>
      <c r="DC152" s="59">
        <f t="shared" si="528"/>
        <v>0</v>
      </c>
      <c r="DD152" s="59">
        <f t="shared" si="528"/>
        <v>0</v>
      </c>
      <c r="DE152" s="59">
        <f t="shared" si="528"/>
        <v>0</v>
      </c>
      <c r="DF152" s="59">
        <f t="shared" si="528"/>
        <v>0</v>
      </c>
      <c r="DG152" s="59">
        <f t="shared" si="528"/>
        <v>0</v>
      </c>
      <c r="DH152" s="59">
        <f t="shared" si="528"/>
        <v>0</v>
      </c>
      <c r="DI152" s="59">
        <f t="shared" si="528"/>
        <v>0</v>
      </c>
      <c r="DJ152" s="59">
        <f t="shared" si="528"/>
        <v>7805</v>
      </c>
      <c r="DK152" s="59">
        <f t="shared" si="528"/>
        <v>755378333.82600009</v>
      </c>
    </row>
    <row r="153" spans="1:115" ht="51" customHeight="1" x14ac:dyDescent="0.25">
      <c r="A153" s="89"/>
      <c r="B153" s="90">
        <v>123</v>
      </c>
      <c r="C153" s="283" t="s">
        <v>661</v>
      </c>
      <c r="D153" s="65" t="s">
        <v>276</v>
      </c>
      <c r="E153" s="54">
        <v>23150</v>
      </c>
      <c r="F153" s="69">
        <v>1.98</v>
      </c>
      <c r="G153" s="67">
        <v>1</v>
      </c>
      <c r="H153" s="69">
        <v>1.4</v>
      </c>
      <c r="I153" s="69">
        <v>1.68</v>
      </c>
      <c r="J153" s="69">
        <v>2.23</v>
      </c>
      <c r="K153" s="70">
        <v>2.57</v>
      </c>
      <c r="L153" s="73">
        <v>2</v>
      </c>
      <c r="M153" s="72">
        <f t="shared" ref="M153:M184" si="529">(L153*$E153*$F153*$G153*$H153*$M$10)</f>
        <v>141177.96</v>
      </c>
      <c r="N153" s="73"/>
      <c r="O153" s="73">
        <f t="shared" ref="O153:O184" si="530">(N153*$E153*$F153*$G153*$H153*$O$10)</f>
        <v>0</v>
      </c>
      <c r="P153" s="73"/>
      <c r="Q153" s="72">
        <f t="shared" ref="Q153:Q193" si="531">(P153*$E153*$F153*$G153*$H153*$Q$10)</f>
        <v>0</v>
      </c>
      <c r="R153" s="73"/>
      <c r="S153" s="72">
        <f t="shared" ref="S153:S193" si="532">(R153*$E153*$F153*$G153*$H153*$S$10)</f>
        <v>0</v>
      </c>
      <c r="T153" s="73">
        <v>36</v>
      </c>
      <c r="U153" s="72">
        <f t="shared" ref="U153:U184" si="533">(T153*$E153*$F153*$G153*$H153*$U$10)</f>
        <v>2541203.2799999998</v>
      </c>
      <c r="V153" s="73"/>
      <c r="W153" s="72">
        <f t="shared" ref="W153:W193" si="534">(V153*$E153*$F153*$G153*$H153*$W$10)</f>
        <v>0</v>
      </c>
      <c r="X153" s="73"/>
      <c r="Y153" s="72">
        <f t="shared" ref="Y153:Y193" si="535">(X153*$E153*$F153*$G153*$H153*$Y$10)</f>
        <v>0</v>
      </c>
      <c r="Z153" s="73"/>
      <c r="AA153" s="72">
        <f t="shared" ref="AA153:AA193" si="536">(Z153*$E153*$F153*$G153*$H153*$AA$10)</f>
        <v>0</v>
      </c>
      <c r="AB153" s="73"/>
      <c r="AC153" s="72">
        <f t="shared" ref="AC153:AC193" si="537">(AB153*$E153*$F153*$G153*$H153*$AC$10)</f>
        <v>0</v>
      </c>
      <c r="AD153" s="73"/>
      <c r="AE153" s="72">
        <f t="shared" ref="AE153:AE193" si="538">(AD153*$E153*$F153*$G153*$H153*$AE$10)</f>
        <v>0</v>
      </c>
      <c r="AF153" s="80"/>
      <c r="AG153" s="72">
        <f t="shared" ref="AG153:AG193" si="539">(AF153*$E153*$F153*$G153*$H153*$AG$10)</f>
        <v>0</v>
      </c>
      <c r="AH153" s="73"/>
      <c r="AI153" s="72">
        <f t="shared" ref="AI153:AI193" si="540">(AH153*$E153*$F153*$G153*$H153*$AI$10)</f>
        <v>0</v>
      </c>
      <c r="AJ153" s="73"/>
      <c r="AK153" s="73">
        <f t="shared" ref="AK153:AK193" si="541">(AJ153*$E153*$F153*$G153*$H153*$AK$10)</f>
        <v>0</v>
      </c>
      <c r="AL153" s="73"/>
      <c r="AM153" s="72">
        <f t="shared" ref="AM153:AM193" si="542">(AL153*$E153*$F153*$G153*$I153*$AM$10)</f>
        <v>0</v>
      </c>
      <c r="AN153" s="93">
        <v>8</v>
      </c>
      <c r="AO153" s="72">
        <f t="shared" ref="AO153:AO160" si="543">(AN153*$E153*$F153*$G153*$I153*$AO$10)</f>
        <v>677654.2080000001</v>
      </c>
      <c r="AP153" s="73"/>
      <c r="AQ153" s="79">
        <f t="shared" ref="AQ153:AQ193" si="544">(AP153*$E153*$F153*$G153*$I153*$AQ$10)</f>
        <v>0</v>
      </c>
      <c r="AR153" s="73"/>
      <c r="AS153" s="72">
        <f t="shared" ref="AS153:AS193" si="545">(AR153*$E153*$F153*$G153*$H153*$AS$10)</f>
        <v>0</v>
      </c>
      <c r="AT153" s="73"/>
      <c r="AU153" s="73">
        <f t="shared" ref="AU153:AU193" si="546">(AT153*$E153*$F153*$G153*$H153*$AU$10)</f>
        <v>0</v>
      </c>
      <c r="AV153" s="73"/>
      <c r="AW153" s="72">
        <f t="shared" ref="AW153:AW193" si="547">(AV153*$E153*$F153*$G153*$H153*$AW$10)</f>
        <v>0</v>
      </c>
      <c r="AX153" s="73"/>
      <c r="AY153" s="72">
        <f t="shared" ref="AY153:AY193" si="548">(AX153*$E153*$F153*$G153*$H153*$AY$10)</f>
        <v>0</v>
      </c>
      <c r="AZ153" s="73"/>
      <c r="BA153" s="72">
        <f t="shared" ref="BA153:BA193" si="549">(AZ153*$E153*$F153*$G153*$H153*$BA$10)</f>
        <v>0</v>
      </c>
      <c r="BB153" s="73"/>
      <c r="BC153" s="72">
        <f t="shared" ref="BC153:BC193" si="550">(BB153*$E153*$F153*$G153*$H153*$BC$10)</f>
        <v>0</v>
      </c>
      <c r="BD153" s="73"/>
      <c r="BE153" s="72">
        <f t="shared" ref="BE153:BE193" si="551">(BD153*$E153*$F153*$G153*$H153*$BE$10)</f>
        <v>0</v>
      </c>
      <c r="BF153" s="73"/>
      <c r="BG153" s="72">
        <f t="shared" ref="BG153:BG193" si="552">(BF153*$E153*$F153*$G153*$I153*$BG$10)</f>
        <v>0</v>
      </c>
      <c r="BH153" s="73"/>
      <c r="BI153" s="72">
        <f t="shared" ref="BI153:BI193" si="553">(BH153*$E153*$F153*$G153*$I153*$BI$10)</f>
        <v>0</v>
      </c>
      <c r="BJ153" s="73"/>
      <c r="BK153" s="72">
        <f t="shared" ref="BK153:BK193" si="554">(BJ153*$E153*$F153*$G153*$I153*$BK$10)</f>
        <v>0</v>
      </c>
      <c r="BL153" s="73">
        <v>2</v>
      </c>
      <c r="BM153" s="72">
        <f t="shared" ref="BM153:BM193" si="555">(BL153*$E153*$F153*$G153*$I153*$BM$10)</f>
        <v>154012.32</v>
      </c>
      <c r="BN153" s="73"/>
      <c r="BO153" s="72">
        <f t="shared" ref="BO153:BO193" si="556">(BN153*$E153*$F153*$G153*$I153*$BO$10)</f>
        <v>0</v>
      </c>
      <c r="BP153" s="73"/>
      <c r="BQ153" s="72">
        <f t="shared" ref="BQ153:BQ193" si="557">(BP153*$E153*$F153*$G153*$I153*$BQ$10)</f>
        <v>0</v>
      </c>
      <c r="BR153" s="73"/>
      <c r="BS153" s="79">
        <f t="shared" ref="BS153:BS193" si="558">(BR153*$E153*$F153*$G153*$I153*$BS$10)</f>
        <v>0</v>
      </c>
      <c r="BT153" s="94"/>
      <c r="BU153" s="72">
        <f t="shared" ref="BU153:BU193" si="559">(BT153*$E153*$F153*$G153*$H153*$BU$10)</f>
        <v>0</v>
      </c>
      <c r="BV153" s="73"/>
      <c r="BW153" s="72">
        <f t="shared" ref="BW153:BW193" si="560">(BV153*$E153*$F153*$G153*$H153*$BW$10)</f>
        <v>0</v>
      </c>
      <c r="BX153" s="73"/>
      <c r="BY153" s="72">
        <f t="shared" ref="BY153:BY193" si="561">(BX153*$E153*$F153*$G153*$H153*$BY$10)</f>
        <v>0</v>
      </c>
      <c r="BZ153" s="73"/>
      <c r="CA153" s="72">
        <f t="shared" ref="CA153:CA193" si="562">(BZ153*$E153*$F153*$G153*$I153*$CA$10)</f>
        <v>0</v>
      </c>
      <c r="CB153" s="95"/>
      <c r="CC153" s="73">
        <f t="shared" ref="CC153:CC193" si="563">(CB153*$E153*$F153*$G153*$H153*$CC$10)</f>
        <v>0</v>
      </c>
      <c r="CD153" s="73"/>
      <c r="CE153" s="72">
        <f t="shared" ref="CE153:CE193" si="564">(CD153*$E153*$F153*$G153*$H153*$CE$10)</f>
        <v>0</v>
      </c>
      <c r="CF153" s="73"/>
      <c r="CG153" s="72">
        <f t="shared" ref="CG153:CG193" si="565">(CF153*$E153*$F153*$G153*$H153*$CG$10)</f>
        <v>0</v>
      </c>
      <c r="CH153" s="73"/>
      <c r="CI153" s="72">
        <f t="shared" ref="CI153:CI193" si="566">(CH153*$E153*$F153*$G153*$H153*$CI$10)</f>
        <v>0</v>
      </c>
      <c r="CJ153" s="73"/>
      <c r="CK153" s="72">
        <f t="shared" ref="CK153:CK193" si="567">(CJ153*$E153*$F153*$G153*$H153*$CK$10)</f>
        <v>0</v>
      </c>
      <c r="CL153" s="73"/>
      <c r="CM153" s="72">
        <f t="shared" ref="CM153:CM193" si="568">(CL153*$E153*$F153*$G153*$H153*$CM$10)</f>
        <v>0</v>
      </c>
      <c r="CN153" s="73"/>
      <c r="CO153" s="72">
        <f t="shared" ref="CO153:CO193" si="569">(CN153*$E153*$F153*$G153*$H153*$CO$10)</f>
        <v>0</v>
      </c>
      <c r="CP153" s="73"/>
      <c r="CQ153" s="72">
        <f t="shared" ref="CQ153:CQ193" si="570">(CP153*$E153*$F153*$G153*$I153*$CQ$10)</f>
        <v>0</v>
      </c>
      <c r="CR153" s="73"/>
      <c r="CS153" s="72">
        <f t="shared" ref="CS153:CS193" si="571">(CR153*$E153*$F153*$G153*$I153*$CS$10)</f>
        <v>0</v>
      </c>
      <c r="CT153" s="73"/>
      <c r="CU153" s="72">
        <f t="shared" ref="CU153:CU193" si="572">(CT153*$E153*$F153*$G153*$I153*$CU$10)</f>
        <v>0</v>
      </c>
      <c r="CV153" s="93"/>
      <c r="CW153" s="72">
        <f t="shared" ref="CW153:CW193" si="573">(CV153*$E153*$F153*$G153*$I153*$CW$10)</f>
        <v>0</v>
      </c>
      <c r="CX153" s="73"/>
      <c r="CY153" s="79">
        <f t="shared" ref="CY153:CY193" si="574">(CX153*$E153*$F153*$G153*$I153*$CY$10)</f>
        <v>0</v>
      </c>
      <c r="CZ153" s="73"/>
      <c r="DA153" s="72">
        <f t="shared" ref="DA153:DA193" si="575">(CZ153*$E153*$F153*$G153*$I153*$DA$10)</f>
        <v>0</v>
      </c>
      <c r="DB153" s="95"/>
      <c r="DC153" s="72">
        <f t="shared" ref="DC153:DC193" si="576">(DB153*$E153*$F153*$G153*$I153*$DC$10)</f>
        <v>0</v>
      </c>
      <c r="DD153" s="73"/>
      <c r="DE153" s="72">
        <f t="shared" ref="DE153:DE193" si="577">(DD153*$E153*$F153*$G153*$I153*$DE$10)</f>
        <v>0</v>
      </c>
      <c r="DF153" s="73"/>
      <c r="DG153" s="72">
        <f t="shared" ref="DG153:DG193" si="578">(DF153*$E153*$F153*$G153*$J153*$DG$10)</f>
        <v>0</v>
      </c>
      <c r="DH153" s="73"/>
      <c r="DI153" s="84">
        <f t="shared" ref="DI153:DI193" si="579">(DH153*$E153*$F153*$G153*$K153*$DI$10)</f>
        <v>0</v>
      </c>
      <c r="DJ153" s="85">
        <f t="shared" ref="DJ153:DK184" si="580">SUM(L153,N153,P153,R153,T153,V153,X153,Z153,AB153,AD153,AF153,AH153,AN153,AR153,AT153,BX153,AJ153,AX153,AZ153,BB153,CN153,BD153,BF153,AL153,BJ153,AP153,CP153,BL153,CR153,BN153,BP153,BR153,BZ153,BT153,BV153,CB153,CD153,CF153,CH153,CJ153,CL153,CT153,CV153,BH153,AV153,CX153,CZ153,DB153,DD153,DF153,DH153)</f>
        <v>48</v>
      </c>
      <c r="DK153" s="84">
        <f t="shared" si="580"/>
        <v>3514047.7679999997</v>
      </c>
    </row>
    <row r="154" spans="1:115" ht="48.75" customHeight="1" x14ac:dyDescent="0.25">
      <c r="A154" s="89"/>
      <c r="B154" s="90">
        <v>124</v>
      </c>
      <c r="C154" s="283" t="s">
        <v>662</v>
      </c>
      <c r="D154" s="65" t="s">
        <v>277</v>
      </c>
      <c r="E154" s="54">
        <v>23150</v>
      </c>
      <c r="F154" s="69">
        <v>3.66</v>
      </c>
      <c r="G154" s="67">
        <v>1</v>
      </c>
      <c r="H154" s="69">
        <v>1.4</v>
      </c>
      <c r="I154" s="69">
        <v>1.68</v>
      </c>
      <c r="J154" s="69">
        <v>2.23</v>
      </c>
      <c r="K154" s="70">
        <v>2.57</v>
      </c>
      <c r="L154" s="73">
        <v>2</v>
      </c>
      <c r="M154" s="72">
        <f t="shared" si="529"/>
        <v>260965.32</v>
      </c>
      <c r="N154" s="73"/>
      <c r="O154" s="73">
        <f t="shared" si="530"/>
        <v>0</v>
      </c>
      <c r="P154" s="73"/>
      <c r="Q154" s="72">
        <f t="shared" si="531"/>
        <v>0</v>
      </c>
      <c r="R154" s="73"/>
      <c r="S154" s="72">
        <f t="shared" si="532"/>
        <v>0</v>
      </c>
      <c r="T154" s="73">
        <v>189</v>
      </c>
      <c r="U154" s="72">
        <f t="shared" si="533"/>
        <v>24661222.740000002</v>
      </c>
      <c r="V154" s="73"/>
      <c r="W154" s="72">
        <f t="shared" si="534"/>
        <v>0</v>
      </c>
      <c r="X154" s="73"/>
      <c r="Y154" s="72">
        <f t="shared" si="535"/>
        <v>0</v>
      </c>
      <c r="Z154" s="73"/>
      <c r="AA154" s="72">
        <f t="shared" si="536"/>
        <v>0</v>
      </c>
      <c r="AB154" s="73">
        <v>1</v>
      </c>
      <c r="AC154" s="72">
        <f t="shared" si="537"/>
        <v>130482.66</v>
      </c>
      <c r="AD154" s="73"/>
      <c r="AE154" s="72">
        <f t="shared" si="538"/>
        <v>0</v>
      </c>
      <c r="AF154" s="80"/>
      <c r="AG154" s="72">
        <f t="shared" si="539"/>
        <v>0</v>
      </c>
      <c r="AH154" s="73">
        <v>9</v>
      </c>
      <c r="AI154" s="72">
        <f t="shared" si="540"/>
        <v>1174343.94</v>
      </c>
      <c r="AJ154" s="73"/>
      <c r="AK154" s="73">
        <f t="shared" si="541"/>
        <v>0</v>
      </c>
      <c r="AL154" s="73"/>
      <c r="AM154" s="72">
        <f t="shared" si="542"/>
        <v>0</v>
      </c>
      <c r="AN154" s="93">
        <v>25</v>
      </c>
      <c r="AO154" s="72">
        <f t="shared" si="543"/>
        <v>3914479.8000000003</v>
      </c>
      <c r="AP154" s="73"/>
      <c r="AQ154" s="79">
        <f t="shared" si="544"/>
        <v>0</v>
      </c>
      <c r="AR154" s="73"/>
      <c r="AS154" s="72">
        <f t="shared" si="545"/>
        <v>0</v>
      </c>
      <c r="AT154" s="73">
        <v>1</v>
      </c>
      <c r="AU154" s="73">
        <f t="shared" si="546"/>
        <v>106758.54</v>
      </c>
      <c r="AV154" s="73"/>
      <c r="AW154" s="72">
        <f t="shared" si="547"/>
        <v>0</v>
      </c>
      <c r="AX154" s="73"/>
      <c r="AY154" s="72">
        <f t="shared" si="548"/>
        <v>0</v>
      </c>
      <c r="AZ154" s="73"/>
      <c r="BA154" s="72">
        <f t="shared" si="549"/>
        <v>0</v>
      </c>
      <c r="BB154" s="73"/>
      <c r="BC154" s="72">
        <f t="shared" si="550"/>
        <v>0</v>
      </c>
      <c r="BD154" s="73"/>
      <c r="BE154" s="72">
        <f t="shared" si="551"/>
        <v>0</v>
      </c>
      <c r="BF154" s="73"/>
      <c r="BG154" s="72">
        <f t="shared" si="552"/>
        <v>0</v>
      </c>
      <c r="BH154" s="73"/>
      <c r="BI154" s="72">
        <f t="shared" si="553"/>
        <v>0</v>
      </c>
      <c r="BJ154" s="73"/>
      <c r="BK154" s="72">
        <f t="shared" si="554"/>
        <v>0</v>
      </c>
      <c r="BL154" s="73"/>
      <c r="BM154" s="72">
        <f t="shared" si="555"/>
        <v>0</v>
      </c>
      <c r="BN154" s="73"/>
      <c r="BO154" s="72">
        <f t="shared" si="556"/>
        <v>0</v>
      </c>
      <c r="BP154" s="73"/>
      <c r="BQ154" s="72">
        <f t="shared" si="557"/>
        <v>0</v>
      </c>
      <c r="BR154" s="73"/>
      <c r="BS154" s="79">
        <f t="shared" si="558"/>
        <v>0</v>
      </c>
      <c r="BT154" s="94"/>
      <c r="BU154" s="72">
        <f t="shared" si="559"/>
        <v>0</v>
      </c>
      <c r="BV154" s="73"/>
      <c r="BW154" s="72">
        <f t="shared" si="560"/>
        <v>0</v>
      </c>
      <c r="BX154" s="73"/>
      <c r="BY154" s="72">
        <f t="shared" si="561"/>
        <v>0</v>
      </c>
      <c r="BZ154" s="73"/>
      <c r="CA154" s="72">
        <f t="shared" si="562"/>
        <v>0</v>
      </c>
      <c r="CB154" s="95"/>
      <c r="CC154" s="73">
        <f t="shared" si="563"/>
        <v>0</v>
      </c>
      <c r="CD154" s="73"/>
      <c r="CE154" s="72">
        <f t="shared" si="564"/>
        <v>0</v>
      </c>
      <c r="CF154" s="73"/>
      <c r="CG154" s="72">
        <f t="shared" si="565"/>
        <v>0</v>
      </c>
      <c r="CH154" s="73"/>
      <c r="CI154" s="72">
        <f t="shared" si="566"/>
        <v>0</v>
      </c>
      <c r="CJ154" s="73"/>
      <c r="CK154" s="72">
        <f t="shared" si="567"/>
        <v>0</v>
      </c>
      <c r="CL154" s="73"/>
      <c r="CM154" s="72">
        <f t="shared" si="568"/>
        <v>0</v>
      </c>
      <c r="CN154" s="73"/>
      <c r="CO154" s="72">
        <f t="shared" si="569"/>
        <v>0</v>
      </c>
      <c r="CP154" s="73"/>
      <c r="CQ154" s="72">
        <f t="shared" si="570"/>
        <v>0</v>
      </c>
      <c r="CR154" s="73"/>
      <c r="CS154" s="72">
        <f t="shared" si="571"/>
        <v>0</v>
      </c>
      <c r="CT154" s="73"/>
      <c r="CU154" s="72">
        <f t="shared" si="572"/>
        <v>0</v>
      </c>
      <c r="CV154" s="93">
        <v>0</v>
      </c>
      <c r="CW154" s="72">
        <f t="shared" si="573"/>
        <v>0</v>
      </c>
      <c r="CX154" s="73"/>
      <c r="CY154" s="79">
        <f t="shared" si="574"/>
        <v>0</v>
      </c>
      <c r="CZ154" s="73"/>
      <c r="DA154" s="72">
        <f t="shared" si="575"/>
        <v>0</v>
      </c>
      <c r="DB154" s="95"/>
      <c r="DC154" s="72">
        <f t="shared" si="576"/>
        <v>0</v>
      </c>
      <c r="DD154" s="73"/>
      <c r="DE154" s="72">
        <f t="shared" si="577"/>
        <v>0</v>
      </c>
      <c r="DF154" s="73"/>
      <c r="DG154" s="72">
        <f t="shared" si="578"/>
        <v>0</v>
      </c>
      <c r="DH154" s="73"/>
      <c r="DI154" s="84">
        <f t="shared" si="579"/>
        <v>0</v>
      </c>
      <c r="DJ154" s="85">
        <f t="shared" si="580"/>
        <v>227</v>
      </c>
      <c r="DK154" s="84">
        <f t="shared" si="580"/>
        <v>30248253.000000004</v>
      </c>
    </row>
    <row r="155" spans="1:115" ht="50.25" customHeight="1" x14ac:dyDescent="0.25">
      <c r="A155" s="89"/>
      <c r="B155" s="90">
        <v>125</v>
      </c>
      <c r="C155" s="283" t="s">
        <v>663</v>
      </c>
      <c r="D155" s="65" t="s">
        <v>278</v>
      </c>
      <c r="E155" s="54">
        <v>23150</v>
      </c>
      <c r="F155" s="69">
        <v>4.05</v>
      </c>
      <c r="G155" s="67">
        <v>1</v>
      </c>
      <c r="H155" s="69">
        <v>1.4</v>
      </c>
      <c r="I155" s="69">
        <v>1.68</v>
      </c>
      <c r="J155" s="69">
        <v>2.23</v>
      </c>
      <c r="K155" s="70">
        <v>2.57</v>
      </c>
      <c r="L155" s="73">
        <v>0</v>
      </c>
      <c r="M155" s="72">
        <f t="shared" si="529"/>
        <v>0</v>
      </c>
      <c r="N155" s="73"/>
      <c r="O155" s="73">
        <f t="shared" si="530"/>
        <v>0</v>
      </c>
      <c r="P155" s="73"/>
      <c r="Q155" s="72">
        <f t="shared" si="531"/>
        <v>0</v>
      </c>
      <c r="R155" s="73"/>
      <c r="S155" s="72">
        <f t="shared" si="532"/>
        <v>0</v>
      </c>
      <c r="T155" s="73">
        <v>55</v>
      </c>
      <c r="U155" s="72">
        <f t="shared" si="533"/>
        <v>7941260.2500000009</v>
      </c>
      <c r="V155" s="73"/>
      <c r="W155" s="72">
        <f t="shared" si="534"/>
        <v>0</v>
      </c>
      <c r="X155" s="73"/>
      <c r="Y155" s="72">
        <f t="shared" si="535"/>
        <v>0</v>
      </c>
      <c r="Z155" s="73"/>
      <c r="AA155" s="72">
        <f t="shared" si="536"/>
        <v>0</v>
      </c>
      <c r="AB155" s="73"/>
      <c r="AC155" s="72">
        <f t="shared" si="537"/>
        <v>0</v>
      </c>
      <c r="AD155" s="73"/>
      <c r="AE155" s="72">
        <f t="shared" si="538"/>
        <v>0</v>
      </c>
      <c r="AF155" s="80"/>
      <c r="AG155" s="72">
        <f t="shared" si="539"/>
        <v>0</v>
      </c>
      <c r="AH155" s="73"/>
      <c r="AI155" s="72">
        <f t="shared" si="540"/>
        <v>0</v>
      </c>
      <c r="AJ155" s="73"/>
      <c r="AK155" s="73">
        <f t="shared" si="541"/>
        <v>0</v>
      </c>
      <c r="AL155" s="73"/>
      <c r="AM155" s="72">
        <f t="shared" si="542"/>
        <v>0</v>
      </c>
      <c r="AN155" s="92">
        <v>2</v>
      </c>
      <c r="AO155" s="72">
        <f t="shared" si="543"/>
        <v>346527.72000000003</v>
      </c>
      <c r="AP155" s="73"/>
      <c r="AQ155" s="79">
        <f t="shared" si="544"/>
        <v>0</v>
      </c>
      <c r="AR155" s="73"/>
      <c r="AS155" s="72">
        <f t="shared" si="545"/>
        <v>0</v>
      </c>
      <c r="AT155" s="73">
        <v>1</v>
      </c>
      <c r="AU155" s="73">
        <f t="shared" si="546"/>
        <v>118134.45</v>
      </c>
      <c r="AV155" s="73"/>
      <c r="AW155" s="72">
        <f t="shared" si="547"/>
        <v>0</v>
      </c>
      <c r="AX155" s="73"/>
      <c r="AY155" s="72">
        <f t="shared" si="548"/>
        <v>0</v>
      </c>
      <c r="AZ155" s="73"/>
      <c r="BA155" s="72">
        <f t="shared" si="549"/>
        <v>0</v>
      </c>
      <c r="BB155" s="73"/>
      <c r="BC155" s="72">
        <f t="shared" si="550"/>
        <v>0</v>
      </c>
      <c r="BD155" s="73"/>
      <c r="BE155" s="72">
        <f t="shared" si="551"/>
        <v>0</v>
      </c>
      <c r="BF155" s="73"/>
      <c r="BG155" s="72">
        <f t="shared" si="552"/>
        <v>0</v>
      </c>
      <c r="BH155" s="73"/>
      <c r="BI155" s="72">
        <f t="shared" si="553"/>
        <v>0</v>
      </c>
      <c r="BJ155" s="73"/>
      <c r="BK155" s="72">
        <f t="shared" si="554"/>
        <v>0</v>
      </c>
      <c r="BL155" s="73"/>
      <c r="BM155" s="72">
        <f t="shared" si="555"/>
        <v>0</v>
      </c>
      <c r="BN155" s="73"/>
      <c r="BO155" s="72">
        <f t="shared" si="556"/>
        <v>0</v>
      </c>
      <c r="BP155" s="73"/>
      <c r="BQ155" s="72">
        <f t="shared" si="557"/>
        <v>0</v>
      </c>
      <c r="BR155" s="73"/>
      <c r="BS155" s="79">
        <f t="shared" si="558"/>
        <v>0</v>
      </c>
      <c r="BT155" s="94"/>
      <c r="BU155" s="72">
        <f t="shared" si="559"/>
        <v>0</v>
      </c>
      <c r="BV155" s="73"/>
      <c r="BW155" s="72">
        <f t="shared" si="560"/>
        <v>0</v>
      </c>
      <c r="BX155" s="73"/>
      <c r="BY155" s="72">
        <f t="shared" si="561"/>
        <v>0</v>
      </c>
      <c r="BZ155" s="73"/>
      <c r="CA155" s="72">
        <f t="shared" si="562"/>
        <v>0</v>
      </c>
      <c r="CB155" s="95"/>
      <c r="CC155" s="73">
        <f t="shared" si="563"/>
        <v>0</v>
      </c>
      <c r="CD155" s="73"/>
      <c r="CE155" s="72">
        <f t="shared" si="564"/>
        <v>0</v>
      </c>
      <c r="CF155" s="73"/>
      <c r="CG155" s="72">
        <f t="shared" si="565"/>
        <v>0</v>
      </c>
      <c r="CH155" s="73"/>
      <c r="CI155" s="72">
        <f t="shared" si="566"/>
        <v>0</v>
      </c>
      <c r="CJ155" s="73"/>
      <c r="CK155" s="72">
        <f t="shared" si="567"/>
        <v>0</v>
      </c>
      <c r="CL155" s="73"/>
      <c r="CM155" s="72">
        <f t="shared" si="568"/>
        <v>0</v>
      </c>
      <c r="CN155" s="73"/>
      <c r="CO155" s="72">
        <f t="shared" si="569"/>
        <v>0</v>
      </c>
      <c r="CP155" s="73"/>
      <c r="CQ155" s="72">
        <f t="shared" si="570"/>
        <v>0</v>
      </c>
      <c r="CR155" s="73"/>
      <c r="CS155" s="72">
        <f t="shared" si="571"/>
        <v>0</v>
      </c>
      <c r="CT155" s="73"/>
      <c r="CU155" s="72">
        <f t="shared" si="572"/>
        <v>0</v>
      </c>
      <c r="CV155" s="93">
        <v>0</v>
      </c>
      <c r="CW155" s="72">
        <f t="shared" si="573"/>
        <v>0</v>
      </c>
      <c r="CX155" s="73"/>
      <c r="CY155" s="79">
        <f t="shared" si="574"/>
        <v>0</v>
      </c>
      <c r="CZ155" s="73"/>
      <c r="DA155" s="72">
        <f t="shared" si="575"/>
        <v>0</v>
      </c>
      <c r="DB155" s="95"/>
      <c r="DC155" s="72">
        <f t="shared" si="576"/>
        <v>0</v>
      </c>
      <c r="DD155" s="73"/>
      <c r="DE155" s="72">
        <f t="shared" si="577"/>
        <v>0</v>
      </c>
      <c r="DF155" s="73"/>
      <c r="DG155" s="72">
        <f t="shared" si="578"/>
        <v>0</v>
      </c>
      <c r="DH155" s="73"/>
      <c r="DI155" s="84">
        <f t="shared" si="579"/>
        <v>0</v>
      </c>
      <c r="DJ155" s="85">
        <f t="shared" si="580"/>
        <v>58</v>
      </c>
      <c r="DK155" s="84">
        <f t="shared" si="580"/>
        <v>8405922.4199999999</v>
      </c>
    </row>
    <row r="156" spans="1:115" ht="45" customHeight="1" x14ac:dyDescent="0.25">
      <c r="A156" s="89"/>
      <c r="B156" s="90">
        <v>126</v>
      </c>
      <c r="C156" s="283" t="s">
        <v>664</v>
      </c>
      <c r="D156" s="65" t="s">
        <v>279</v>
      </c>
      <c r="E156" s="54">
        <v>23150</v>
      </c>
      <c r="F156" s="139">
        <v>2.4500000000000002</v>
      </c>
      <c r="G156" s="67">
        <v>1</v>
      </c>
      <c r="H156" s="69">
        <v>1.4</v>
      </c>
      <c r="I156" s="69">
        <v>1.68</v>
      </c>
      <c r="J156" s="69">
        <v>2.23</v>
      </c>
      <c r="K156" s="70">
        <v>2.57</v>
      </c>
      <c r="L156" s="73">
        <v>8</v>
      </c>
      <c r="M156" s="72">
        <f t="shared" si="529"/>
        <v>698759.60000000009</v>
      </c>
      <c r="N156" s="73">
        <v>10</v>
      </c>
      <c r="O156" s="73">
        <f t="shared" si="530"/>
        <v>873449.50000000012</v>
      </c>
      <c r="P156" s="73"/>
      <c r="Q156" s="72">
        <f t="shared" si="531"/>
        <v>0</v>
      </c>
      <c r="R156" s="73"/>
      <c r="S156" s="72">
        <f t="shared" si="532"/>
        <v>0</v>
      </c>
      <c r="T156" s="73">
        <v>27</v>
      </c>
      <c r="U156" s="72">
        <f t="shared" si="533"/>
        <v>2358313.6500000004</v>
      </c>
      <c r="V156" s="101"/>
      <c r="W156" s="72">
        <f t="shared" si="534"/>
        <v>0</v>
      </c>
      <c r="X156" s="73"/>
      <c r="Y156" s="72">
        <f t="shared" si="535"/>
        <v>0</v>
      </c>
      <c r="Z156" s="101"/>
      <c r="AA156" s="72">
        <f t="shared" si="536"/>
        <v>0</v>
      </c>
      <c r="AB156" s="73">
        <v>2</v>
      </c>
      <c r="AC156" s="72">
        <f t="shared" si="537"/>
        <v>174689.90000000002</v>
      </c>
      <c r="AD156" s="101"/>
      <c r="AE156" s="72">
        <f t="shared" si="538"/>
        <v>0</v>
      </c>
      <c r="AF156" s="80"/>
      <c r="AG156" s="72">
        <f t="shared" si="539"/>
        <v>0</v>
      </c>
      <c r="AH156" s="73">
        <v>36</v>
      </c>
      <c r="AI156" s="72">
        <f t="shared" si="540"/>
        <v>3144418.2</v>
      </c>
      <c r="AJ156" s="73"/>
      <c r="AK156" s="73">
        <f t="shared" si="541"/>
        <v>0</v>
      </c>
      <c r="AL156" s="73"/>
      <c r="AM156" s="72">
        <f t="shared" si="542"/>
        <v>0</v>
      </c>
      <c r="AN156" s="93">
        <v>46</v>
      </c>
      <c r="AO156" s="72">
        <f t="shared" si="543"/>
        <v>4821441.24</v>
      </c>
      <c r="AP156" s="101"/>
      <c r="AQ156" s="79">
        <f t="shared" si="544"/>
        <v>0</v>
      </c>
      <c r="AR156" s="101"/>
      <c r="AS156" s="72">
        <f t="shared" si="545"/>
        <v>0</v>
      </c>
      <c r="AT156" s="73"/>
      <c r="AU156" s="73">
        <f t="shared" si="546"/>
        <v>0</v>
      </c>
      <c r="AV156" s="73"/>
      <c r="AW156" s="72">
        <f t="shared" si="547"/>
        <v>0</v>
      </c>
      <c r="AX156" s="101"/>
      <c r="AY156" s="72">
        <f t="shared" si="548"/>
        <v>0</v>
      </c>
      <c r="AZ156" s="101"/>
      <c r="BA156" s="72">
        <f t="shared" si="549"/>
        <v>0</v>
      </c>
      <c r="BB156" s="101"/>
      <c r="BC156" s="72">
        <f t="shared" si="550"/>
        <v>0</v>
      </c>
      <c r="BD156" s="101"/>
      <c r="BE156" s="72">
        <f t="shared" si="551"/>
        <v>0</v>
      </c>
      <c r="BF156" s="73"/>
      <c r="BG156" s="72">
        <f t="shared" si="552"/>
        <v>0</v>
      </c>
      <c r="BH156" s="101"/>
      <c r="BI156" s="72">
        <f t="shared" si="553"/>
        <v>0</v>
      </c>
      <c r="BJ156" s="101"/>
      <c r="BK156" s="72">
        <f t="shared" si="554"/>
        <v>0</v>
      </c>
      <c r="BL156" s="101">
        <v>1</v>
      </c>
      <c r="BM156" s="72">
        <f t="shared" si="555"/>
        <v>95285.400000000009</v>
      </c>
      <c r="BN156" s="101"/>
      <c r="BO156" s="72">
        <f t="shared" si="556"/>
        <v>0</v>
      </c>
      <c r="BP156" s="73"/>
      <c r="BQ156" s="72">
        <f t="shared" si="557"/>
        <v>0</v>
      </c>
      <c r="BR156" s="73"/>
      <c r="BS156" s="79">
        <f t="shared" si="558"/>
        <v>0</v>
      </c>
      <c r="BT156" s="140"/>
      <c r="BU156" s="72">
        <f t="shared" si="559"/>
        <v>0</v>
      </c>
      <c r="BV156" s="101"/>
      <c r="BW156" s="72">
        <f t="shared" si="560"/>
        <v>0</v>
      </c>
      <c r="BX156" s="101"/>
      <c r="BY156" s="72">
        <f t="shared" si="561"/>
        <v>0</v>
      </c>
      <c r="BZ156" s="101"/>
      <c r="CA156" s="72">
        <f t="shared" si="562"/>
        <v>0</v>
      </c>
      <c r="CB156" s="95"/>
      <c r="CC156" s="73">
        <f t="shared" si="563"/>
        <v>0</v>
      </c>
      <c r="CD156" s="101"/>
      <c r="CE156" s="72">
        <f t="shared" si="564"/>
        <v>0</v>
      </c>
      <c r="CF156" s="101"/>
      <c r="CG156" s="72">
        <f t="shared" si="565"/>
        <v>0</v>
      </c>
      <c r="CH156" s="101"/>
      <c r="CI156" s="72">
        <f t="shared" si="566"/>
        <v>0</v>
      </c>
      <c r="CJ156" s="101"/>
      <c r="CK156" s="72">
        <f t="shared" si="567"/>
        <v>0</v>
      </c>
      <c r="CL156" s="73"/>
      <c r="CM156" s="72">
        <f t="shared" si="568"/>
        <v>0</v>
      </c>
      <c r="CN156" s="101"/>
      <c r="CO156" s="72">
        <f t="shared" si="569"/>
        <v>0</v>
      </c>
      <c r="CP156" s="101"/>
      <c r="CQ156" s="72">
        <f t="shared" si="570"/>
        <v>0</v>
      </c>
      <c r="CR156" s="101"/>
      <c r="CS156" s="72">
        <f t="shared" si="571"/>
        <v>0</v>
      </c>
      <c r="CT156" s="101"/>
      <c r="CU156" s="72">
        <f t="shared" si="572"/>
        <v>0</v>
      </c>
      <c r="CV156" s="93"/>
      <c r="CW156" s="72">
        <f t="shared" si="573"/>
        <v>0</v>
      </c>
      <c r="CX156" s="101"/>
      <c r="CY156" s="79">
        <f t="shared" si="574"/>
        <v>0</v>
      </c>
      <c r="CZ156" s="101"/>
      <c r="DA156" s="72">
        <f t="shared" si="575"/>
        <v>0</v>
      </c>
      <c r="DB156" s="141"/>
      <c r="DC156" s="72">
        <f t="shared" si="576"/>
        <v>0</v>
      </c>
      <c r="DD156" s="73"/>
      <c r="DE156" s="72">
        <f t="shared" si="577"/>
        <v>0</v>
      </c>
      <c r="DF156" s="101"/>
      <c r="DG156" s="72">
        <f t="shared" si="578"/>
        <v>0</v>
      </c>
      <c r="DH156" s="101"/>
      <c r="DI156" s="84">
        <f t="shared" si="579"/>
        <v>0</v>
      </c>
      <c r="DJ156" s="85">
        <f t="shared" si="580"/>
        <v>130</v>
      </c>
      <c r="DK156" s="84">
        <f t="shared" si="580"/>
        <v>12166357.49</v>
      </c>
    </row>
    <row r="157" spans="1:115" ht="52.5" customHeight="1" x14ac:dyDescent="0.25">
      <c r="A157" s="89"/>
      <c r="B157" s="90">
        <v>127</v>
      </c>
      <c r="C157" s="283" t="s">
        <v>665</v>
      </c>
      <c r="D157" s="65" t="s">
        <v>280</v>
      </c>
      <c r="E157" s="54">
        <v>23150</v>
      </c>
      <c r="F157" s="139">
        <v>4.24</v>
      </c>
      <c r="G157" s="67">
        <v>1</v>
      </c>
      <c r="H157" s="69">
        <v>1.4</v>
      </c>
      <c r="I157" s="69">
        <v>1.68</v>
      </c>
      <c r="J157" s="69">
        <v>2.23</v>
      </c>
      <c r="K157" s="70">
        <v>2.57</v>
      </c>
      <c r="L157" s="73">
        <v>2</v>
      </c>
      <c r="M157" s="72">
        <f t="shared" si="529"/>
        <v>302320.48000000004</v>
      </c>
      <c r="N157" s="73">
        <v>11</v>
      </c>
      <c r="O157" s="73">
        <f t="shared" si="530"/>
        <v>1662762.6400000001</v>
      </c>
      <c r="P157" s="73"/>
      <c r="Q157" s="72">
        <f t="shared" si="531"/>
        <v>0</v>
      </c>
      <c r="R157" s="73"/>
      <c r="S157" s="72">
        <f t="shared" si="532"/>
        <v>0</v>
      </c>
      <c r="T157" s="73">
        <v>189</v>
      </c>
      <c r="U157" s="72">
        <f t="shared" si="533"/>
        <v>28569285.359999999</v>
      </c>
      <c r="V157" s="101"/>
      <c r="W157" s="72">
        <f t="shared" si="534"/>
        <v>0</v>
      </c>
      <c r="X157" s="73"/>
      <c r="Y157" s="72">
        <f t="shared" si="535"/>
        <v>0</v>
      </c>
      <c r="Z157" s="101"/>
      <c r="AA157" s="72">
        <f t="shared" si="536"/>
        <v>0</v>
      </c>
      <c r="AB157" s="73">
        <v>14</v>
      </c>
      <c r="AC157" s="72">
        <f t="shared" si="537"/>
        <v>2116243.36</v>
      </c>
      <c r="AD157" s="101"/>
      <c r="AE157" s="72">
        <f t="shared" si="538"/>
        <v>0</v>
      </c>
      <c r="AF157" s="80"/>
      <c r="AG157" s="72">
        <f t="shared" si="539"/>
        <v>0</v>
      </c>
      <c r="AH157" s="73">
        <v>24</v>
      </c>
      <c r="AI157" s="72">
        <f t="shared" si="540"/>
        <v>3627845.76</v>
      </c>
      <c r="AJ157" s="73"/>
      <c r="AK157" s="73">
        <f t="shared" si="541"/>
        <v>0</v>
      </c>
      <c r="AL157" s="73"/>
      <c r="AM157" s="72">
        <f t="shared" si="542"/>
        <v>0</v>
      </c>
      <c r="AN157" s="93">
        <v>74</v>
      </c>
      <c r="AO157" s="72">
        <f t="shared" si="543"/>
        <v>13423029.312000001</v>
      </c>
      <c r="AP157" s="101"/>
      <c r="AQ157" s="79">
        <f t="shared" si="544"/>
        <v>0</v>
      </c>
      <c r="AR157" s="101"/>
      <c r="AS157" s="72">
        <f t="shared" si="545"/>
        <v>0</v>
      </c>
      <c r="AT157" s="101">
        <v>1</v>
      </c>
      <c r="AU157" s="73">
        <f t="shared" si="546"/>
        <v>123676.56</v>
      </c>
      <c r="AV157" s="73"/>
      <c r="AW157" s="72">
        <f t="shared" si="547"/>
        <v>0</v>
      </c>
      <c r="AX157" s="101"/>
      <c r="AY157" s="72">
        <f t="shared" si="548"/>
        <v>0</v>
      </c>
      <c r="AZ157" s="101"/>
      <c r="BA157" s="72">
        <f t="shared" si="549"/>
        <v>0</v>
      </c>
      <c r="BB157" s="101"/>
      <c r="BC157" s="72">
        <f t="shared" si="550"/>
        <v>0</v>
      </c>
      <c r="BD157" s="101"/>
      <c r="BE157" s="72">
        <f t="shared" si="551"/>
        <v>0</v>
      </c>
      <c r="BF157" s="73"/>
      <c r="BG157" s="72">
        <f t="shared" si="552"/>
        <v>0</v>
      </c>
      <c r="BH157" s="101"/>
      <c r="BI157" s="72">
        <f t="shared" si="553"/>
        <v>0</v>
      </c>
      <c r="BJ157" s="101"/>
      <c r="BK157" s="72">
        <f t="shared" si="554"/>
        <v>0</v>
      </c>
      <c r="BL157" s="101">
        <v>4</v>
      </c>
      <c r="BM157" s="72">
        <f t="shared" si="555"/>
        <v>659608.31999999995</v>
      </c>
      <c r="BN157" s="101"/>
      <c r="BO157" s="72">
        <f t="shared" si="556"/>
        <v>0</v>
      </c>
      <c r="BP157" s="73"/>
      <c r="BQ157" s="72">
        <f t="shared" si="557"/>
        <v>0</v>
      </c>
      <c r="BR157" s="73"/>
      <c r="BS157" s="79">
        <f t="shared" si="558"/>
        <v>0</v>
      </c>
      <c r="BT157" s="140"/>
      <c r="BU157" s="72">
        <f t="shared" si="559"/>
        <v>0</v>
      </c>
      <c r="BV157" s="101"/>
      <c r="BW157" s="72">
        <f t="shared" si="560"/>
        <v>0</v>
      </c>
      <c r="BX157" s="101"/>
      <c r="BY157" s="72">
        <f t="shared" si="561"/>
        <v>0</v>
      </c>
      <c r="BZ157" s="101"/>
      <c r="CA157" s="72">
        <f t="shared" si="562"/>
        <v>0</v>
      </c>
      <c r="CB157" s="95"/>
      <c r="CC157" s="73">
        <f t="shared" si="563"/>
        <v>0</v>
      </c>
      <c r="CD157" s="101"/>
      <c r="CE157" s="72">
        <f t="shared" si="564"/>
        <v>0</v>
      </c>
      <c r="CF157" s="101"/>
      <c r="CG157" s="72">
        <f t="shared" si="565"/>
        <v>0</v>
      </c>
      <c r="CH157" s="101"/>
      <c r="CI157" s="72">
        <f t="shared" si="566"/>
        <v>0</v>
      </c>
      <c r="CJ157" s="73"/>
      <c r="CK157" s="72">
        <f t="shared" si="567"/>
        <v>0</v>
      </c>
      <c r="CL157" s="73"/>
      <c r="CM157" s="72">
        <f t="shared" si="568"/>
        <v>0</v>
      </c>
      <c r="CN157" s="101"/>
      <c r="CO157" s="72">
        <f t="shared" si="569"/>
        <v>0</v>
      </c>
      <c r="CP157" s="73"/>
      <c r="CQ157" s="72">
        <f t="shared" si="570"/>
        <v>0</v>
      </c>
      <c r="CR157" s="101"/>
      <c r="CS157" s="72">
        <f t="shared" si="571"/>
        <v>0</v>
      </c>
      <c r="CT157" s="101"/>
      <c r="CU157" s="72">
        <f t="shared" si="572"/>
        <v>0</v>
      </c>
      <c r="CV157" s="93"/>
      <c r="CW157" s="72">
        <f t="shared" si="573"/>
        <v>0</v>
      </c>
      <c r="CX157" s="101"/>
      <c r="CY157" s="79">
        <f t="shared" si="574"/>
        <v>0</v>
      </c>
      <c r="CZ157" s="101"/>
      <c r="DA157" s="72">
        <f t="shared" si="575"/>
        <v>0</v>
      </c>
      <c r="DB157" s="141"/>
      <c r="DC157" s="72">
        <f t="shared" si="576"/>
        <v>0</v>
      </c>
      <c r="DD157" s="73"/>
      <c r="DE157" s="72">
        <f t="shared" si="577"/>
        <v>0</v>
      </c>
      <c r="DF157" s="101"/>
      <c r="DG157" s="72">
        <f t="shared" si="578"/>
        <v>0</v>
      </c>
      <c r="DH157" s="101"/>
      <c r="DI157" s="84">
        <f t="shared" si="579"/>
        <v>0</v>
      </c>
      <c r="DJ157" s="85">
        <f t="shared" si="580"/>
        <v>319</v>
      </c>
      <c r="DK157" s="84">
        <f t="shared" si="580"/>
        <v>50484771.792000003</v>
      </c>
    </row>
    <row r="158" spans="1:115" ht="48.75" customHeight="1" x14ac:dyDescent="0.25">
      <c r="A158" s="89"/>
      <c r="B158" s="90">
        <v>128</v>
      </c>
      <c r="C158" s="283" t="s">
        <v>666</v>
      </c>
      <c r="D158" s="65" t="s">
        <v>281</v>
      </c>
      <c r="E158" s="54">
        <v>23150</v>
      </c>
      <c r="F158" s="91">
        <v>1.4</v>
      </c>
      <c r="G158" s="67">
        <v>1</v>
      </c>
      <c r="H158" s="69">
        <v>1.4</v>
      </c>
      <c r="I158" s="69">
        <v>1.68</v>
      </c>
      <c r="J158" s="69">
        <v>2.23</v>
      </c>
      <c r="K158" s="70">
        <v>2.57</v>
      </c>
      <c r="L158" s="73">
        <v>0</v>
      </c>
      <c r="M158" s="72">
        <f t="shared" si="529"/>
        <v>0</v>
      </c>
      <c r="N158" s="73"/>
      <c r="O158" s="73">
        <f t="shared" si="530"/>
        <v>0</v>
      </c>
      <c r="P158" s="73"/>
      <c r="Q158" s="72">
        <f t="shared" si="531"/>
        <v>0</v>
      </c>
      <c r="R158" s="73"/>
      <c r="S158" s="72">
        <f t="shared" si="532"/>
        <v>0</v>
      </c>
      <c r="T158" s="73"/>
      <c r="U158" s="72">
        <f t="shared" si="533"/>
        <v>0</v>
      </c>
      <c r="V158" s="73">
        <v>0</v>
      </c>
      <c r="W158" s="72">
        <f t="shared" si="534"/>
        <v>0</v>
      </c>
      <c r="X158" s="73"/>
      <c r="Y158" s="72">
        <f t="shared" si="535"/>
        <v>0</v>
      </c>
      <c r="Z158" s="73">
        <v>0</v>
      </c>
      <c r="AA158" s="72">
        <f t="shared" si="536"/>
        <v>0</v>
      </c>
      <c r="AB158" s="73"/>
      <c r="AC158" s="72">
        <f t="shared" si="537"/>
        <v>0</v>
      </c>
      <c r="AD158" s="73">
        <v>0</v>
      </c>
      <c r="AE158" s="72">
        <f t="shared" si="538"/>
        <v>0</v>
      </c>
      <c r="AF158" s="80"/>
      <c r="AG158" s="72">
        <f t="shared" si="539"/>
        <v>0</v>
      </c>
      <c r="AH158" s="73">
        <v>7</v>
      </c>
      <c r="AI158" s="72">
        <f t="shared" si="540"/>
        <v>349379.80000000005</v>
      </c>
      <c r="AJ158" s="73"/>
      <c r="AK158" s="73">
        <f t="shared" si="541"/>
        <v>0</v>
      </c>
      <c r="AL158" s="73">
        <v>0</v>
      </c>
      <c r="AM158" s="72">
        <f t="shared" si="542"/>
        <v>0</v>
      </c>
      <c r="AN158" s="92"/>
      <c r="AO158" s="72">
        <f t="shared" si="543"/>
        <v>0</v>
      </c>
      <c r="AP158" s="73"/>
      <c r="AQ158" s="79">
        <f t="shared" si="544"/>
        <v>0</v>
      </c>
      <c r="AR158" s="73"/>
      <c r="AS158" s="72">
        <f t="shared" si="545"/>
        <v>0</v>
      </c>
      <c r="AT158" s="73">
        <v>0</v>
      </c>
      <c r="AU158" s="73">
        <f t="shared" si="546"/>
        <v>0</v>
      </c>
      <c r="AV158" s="73"/>
      <c r="AW158" s="72">
        <f t="shared" si="547"/>
        <v>0</v>
      </c>
      <c r="AX158" s="73">
        <v>0</v>
      </c>
      <c r="AY158" s="72">
        <f t="shared" si="548"/>
        <v>0</v>
      </c>
      <c r="AZ158" s="73">
        <v>0</v>
      </c>
      <c r="BA158" s="72">
        <f t="shared" si="549"/>
        <v>0</v>
      </c>
      <c r="BB158" s="73">
        <v>0</v>
      </c>
      <c r="BC158" s="72">
        <f t="shared" si="550"/>
        <v>0</v>
      </c>
      <c r="BD158" s="73"/>
      <c r="BE158" s="72">
        <f t="shared" si="551"/>
        <v>0</v>
      </c>
      <c r="BF158" s="73"/>
      <c r="BG158" s="72">
        <f t="shared" si="552"/>
        <v>0</v>
      </c>
      <c r="BH158" s="73">
        <v>0</v>
      </c>
      <c r="BI158" s="72">
        <f t="shared" si="553"/>
        <v>0</v>
      </c>
      <c r="BJ158" s="73">
        <v>0</v>
      </c>
      <c r="BK158" s="72">
        <f t="shared" si="554"/>
        <v>0</v>
      </c>
      <c r="BL158" s="73"/>
      <c r="BM158" s="72">
        <f t="shared" si="555"/>
        <v>0</v>
      </c>
      <c r="BN158" s="73"/>
      <c r="BO158" s="72">
        <f t="shared" si="556"/>
        <v>0</v>
      </c>
      <c r="BP158" s="73"/>
      <c r="BQ158" s="72">
        <f t="shared" si="557"/>
        <v>0</v>
      </c>
      <c r="BR158" s="73"/>
      <c r="BS158" s="79">
        <f t="shared" si="558"/>
        <v>0</v>
      </c>
      <c r="BT158" s="94">
        <v>0</v>
      </c>
      <c r="BU158" s="72">
        <f t="shared" si="559"/>
        <v>0</v>
      </c>
      <c r="BV158" s="73">
        <v>0</v>
      </c>
      <c r="BW158" s="72">
        <f t="shared" si="560"/>
        <v>0</v>
      </c>
      <c r="BX158" s="73">
        <v>0</v>
      </c>
      <c r="BY158" s="72">
        <f t="shared" si="561"/>
        <v>0</v>
      </c>
      <c r="BZ158" s="73"/>
      <c r="CA158" s="72">
        <f t="shared" si="562"/>
        <v>0</v>
      </c>
      <c r="CB158" s="95"/>
      <c r="CC158" s="73">
        <f t="shared" si="563"/>
        <v>0</v>
      </c>
      <c r="CD158" s="73">
        <v>0</v>
      </c>
      <c r="CE158" s="72">
        <f t="shared" si="564"/>
        <v>0</v>
      </c>
      <c r="CF158" s="73"/>
      <c r="CG158" s="72">
        <f t="shared" si="565"/>
        <v>0</v>
      </c>
      <c r="CH158" s="73"/>
      <c r="CI158" s="72">
        <f t="shared" si="566"/>
        <v>0</v>
      </c>
      <c r="CJ158" s="73"/>
      <c r="CK158" s="72">
        <f t="shared" si="567"/>
        <v>0</v>
      </c>
      <c r="CL158" s="73"/>
      <c r="CM158" s="72">
        <f t="shared" si="568"/>
        <v>0</v>
      </c>
      <c r="CN158" s="73"/>
      <c r="CO158" s="72">
        <f t="shared" si="569"/>
        <v>0</v>
      </c>
      <c r="CP158" s="73"/>
      <c r="CQ158" s="72">
        <f t="shared" si="570"/>
        <v>0</v>
      </c>
      <c r="CR158" s="73"/>
      <c r="CS158" s="72">
        <f t="shared" si="571"/>
        <v>0</v>
      </c>
      <c r="CT158" s="73">
        <v>0</v>
      </c>
      <c r="CU158" s="72">
        <f t="shared" si="572"/>
        <v>0</v>
      </c>
      <c r="CV158" s="93">
        <v>0</v>
      </c>
      <c r="CW158" s="72">
        <f t="shared" si="573"/>
        <v>0</v>
      </c>
      <c r="CX158" s="73">
        <v>0</v>
      </c>
      <c r="CY158" s="79">
        <f t="shared" si="574"/>
        <v>0</v>
      </c>
      <c r="CZ158" s="73"/>
      <c r="DA158" s="72">
        <f t="shared" si="575"/>
        <v>0</v>
      </c>
      <c r="DB158" s="95"/>
      <c r="DC158" s="72">
        <f t="shared" si="576"/>
        <v>0</v>
      </c>
      <c r="DD158" s="73"/>
      <c r="DE158" s="72">
        <f t="shared" si="577"/>
        <v>0</v>
      </c>
      <c r="DF158" s="73"/>
      <c r="DG158" s="72">
        <f t="shared" si="578"/>
        <v>0</v>
      </c>
      <c r="DH158" s="73"/>
      <c r="DI158" s="84">
        <f t="shared" si="579"/>
        <v>0</v>
      </c>
      <c r="DJ158" s="85">
        <f t="shared" si="580"/>
        <v>7</v>
      </c>
      <c r="DK158" s="84">
        <f t="shared" si="580"/>
        <v>349379.80000000005</v>
      </c>
    </row>
    <row r="159" spans="1:115" ht="45" customHeight="1" x14ac:dyDescent="0.25">
      <c r="A159" s="89"/>
      <c r="B159" s="90">
        <v>129</v>
      </c>
      <c r="C159" s="283" t="s">
        <v>667</v>
      </c>
      <c r="D159" s="65" t="s">
        <v>282</v>
      </c>
      <c r="E159" s="54">
        <v>23150</v>
      </c>
      <c r="F159" s="91">
        <v>2.46</v>
      </c>
      <c r="G159" s="67">
        <v>1</v>
      </c>
      <c r="H159" s="69">
        <v>1.4</v>
      </c>
      <c r="I159" s="69">
        <v>1.68</v>
      </c>
      <c r="J159" s="69">
        <v>2.23</v>
      </c>
      <c r="K159" s="70">
        <v>2.57</v>
      </c>
      <c r="L159" s="73">
        <v>18</v>
      </c>
      <c r="M159" s="72">
        <f t="shared" si="529"/>
        <v>1578626.28</v>
      </c>
      <c r="N159" s="73"/>
      <c r="O159" s="73">
        <f t="shared" si="530"/>
        <v>0</v>
      </c>
      <c r="P159" s="73"/>
      <c r="Q159" s="72">
        <f t="shared" si="531"/>
        <v>0</v>
      </c>
      <c r="R159" s="73"/>
      <c r="S159" s="72">
        <f t="shared" si="532"/>
        <v>0</v>
      </c>
      <c r="T159" s="73">
        <v>240</v>
      </c>
      <c r="U159" s="72">
        <f t="shared" si="533"/>
        <v>21048350.400000002</v>
      </c>
      <c r="V159" s="73"/>
      <c r="W159" s="72">
        <f t="shared" si="534"/>
        <v>0</v>
      </c>
      <c r="X159" s="73"/>
      <c r="Y159" s="72">
        <f t="shared" si="535"/>
        <v>0</v>
      </c>
      <c r="Z159" s="73"/>
      <c r="AA159" s="72">
        <f t="shared" si="536"/>
        <v>0</v>
      </c>
      <c r="AB159" s="73"/>
      <c r="AC159" s="72">
        <f t="shared" si="537"/>
        <v>0</v>
      </c>
      <c r="AD159" s="73"/>
      <c r="AE159" s="72">
        <f t="shared" si="538"/>
        <v>0</v>
      </c>
      <c r="AF159" s="80"/>
      <c r="AG159" s="72">
        <f t="shared" si="539"/>
        <v>0</v>
      </c>
      <c r="AH159" s="73">
        <v>12</v>
      </c>
      <c r="AI159" s="72">
        <f t="shared" si="540"/>
        <v>1052417.52</v>
      </c>
      <c r="AJ159" s="73"/>
      <c r="AK159" s="73">
        <f t="shared" si="541"/>
        <v>0</v>
      </c>
      <c r="AL159" s="73"/>
      <c r="AM159" s="72">
        <f t="shared" si="542"/>
        <v>0</v>
      </c>
      <c r="AN159" s="93">
        <v>23</v>
      </c>
      <c r="AO159" s="72">
        <f t="shared" si="543"/>
        <v>2420560.2960000001</v>
      </c>
      <c r="AP159" s="73"/>
      <c r="AQ159" s="79">
        <f t="shared" si="544"/>
        <v>0</v>
      </c>
      <c r="AR159" s="73"/>
      <c r="AS159" s="72">
        <f t="shared" si="545"/>
        <v>0</v>
      </c>
      <c r="AT159" s="73"/>
      <c r="AU159" s="73">
        <f t="shared" si="546"/>
        <v>0</v>
      </c>
      <c r="AV159" s="73"/>
      <c r="AW159" s="72">
        <f t="shared" si="547"/>
        <v>0</v>
      </c>
      <c r="AX159" s="73"/>
      <c r="AY159" s="72">
        <f t="shared" si="548"/>
        <v>0</v>
      </c>
      <c r="AZ159" s="73"/>
      <c r="BA159" s="72">
        <f t="shared" si="549"/>
        <v>0</v>
      </c>
      <c r="BB159" s="73"/>
      <c r="BC159" s="72">
        <f t="shared" si="550"/>
        <v>0</v>
      </c>
      <c r="BD159" s="73"/>
      <c r="BE159" s="72">
        <f t="shared" si="551"/>
        <v>0</v>
      </c>
      <c r="BF159" s="73"/>
      <c r="BG159" s="72">
        <f t="shared" si="552"/>
        <v>0</v>
      </c>
      <c r="BH159" s="73"/>
      <c r="BI159" s="72">
        <f t="shared" si="553"/>
        <v>0</v>
      </c>
      <c r="BJ159" s="73"/>
      <c r="BK159" s="72">
        <f t="shared" si="554"/>
        <v>0</v>
      </c>
      <c r="BL159" s="73"/>
      <c r="BM159" s="72">
        <f t="shared" si="555"/>
        <v>0</v>
      </c>
      <c r="BN159" s="73"/>
      <c r="BO159" s="72">
        <f t="shared" si="556"/>
        <v>0</v>
      </c>
      <c r="BP159" s="73"/>
      <c r="BQ159" s="72">
        <f t="shared" si="557"/>
        <v>0</v>
      </c>
      <c r="BR159" s="73"/>
      <c r="BS159" s="79">
        <f t="shared" si="558"/>
        <v>0</v>
      </c>
      <c r="BT159" s="94"/>
      <c r="BU159" s="72">
        <f t="shared" si="559"/>
        <v>0</v>
      </c>
      <c r="BV159" s="73"/>
      <c r="BW159" s="72">
        <f t="shared" si="560"/>
        <v>0</v>
      </c>
      <c r="BX159" s="73"/>
      <c r="BY159" s="72">
        <f t="shared" si="561"/>
        <v>0</v>
      </c>
      <c r="BZ159" s="73"/>
      <c r="CA159" s="72">
        <f t="shared" si="562"/>
        <v>0</v>
      </c>
      <c r="CB159" s="95"/>
      <c r="CC159" s="73">
        <f t="shared" si="563"/>
        <v>0</v>
      </c>
      <c r="CD159" s="73"/>
      <c r="CE159" s="72">
        <f t="shared" si="564"/>
        <v>0</v>
      </c>
      <c r="CF159" s="73"/>
      <c r="CG159" s="72">
        <f t="shared" si="565"/>
        <v>0</v>
      </c>
      <c r="CH159" s="73"/>
      <c r="CI159" s="72">
        <f t="shared" si="566"/>
        <v>0</v>
      </c>
      <c r="CJ159" s="73"/>
      <c r="CK159" s="72">
        <f t="shared" si="567"/>
        <v>0</v>
      </c>
      <c r="CL159" s="73"/>
      <c r="CM159" s="72">
        <f t="shared" si="568"/>
        <v>0</v>
      </c>
      <c r="CN159" s="73"/>
      <c r="CO159" s="72">
        <f t="shared" si="569"/>
        <v>0</v>
      </c>
      <c r="CP159" s="73"/>
      <c r="CQ159" s="72">
        <f t="shared" si="570"/>
        <v>0</v>
      </c>
      <c r="CR159" s="73"/>
      <c r="CS159" s="72">
        <f t="shared" si="571"/>
        <v>0</v>
      </c>
      <c r="CT159" s="73"/>
      <c r="CU159" s="72">
        <f t="shared" si="572"/>
        <v>0</v>
      </c>
      <c r="CV159" s="93">
        <v>0</v>
      </c>
      <c r="CW159" s="72">
        <f t="shared" si="573"/>
        <v>0</v>
      </c>
      <c r="CX159" s="73"/>
      <c r="CY159" s="79">
        <f t="shared" si="574"/>
        <v>0</v>
      </c>
      <c r="CZ159" s="73"/>
      <c r="DA159" s="72">
        <f t="shared" si="575"/>
        <v>0</v>
      </c>
      <c r="DB159" s="95"/>
      <c r="DC159" s="72">
        <f t="shared" si="576"/>
        <v>0</v>
      </c>
      <c r="DD159" s="73"/>
      <c r="DE159" s="72">
        <f t="shared" si="577"/>
        <v>0</v>
      </c>
      <c r="DF159" s="73"/>
      <c r="DG159" s="72">
        <f t="shared" si="578"/>
        <v>0</v>
      </c>
      <c r="DH159" s="73"/>
      <c r="DI159" s="84">
        <f t="shared" si="579"/>
        <v>0</v>
      </c>
      <c r="DJ159" s="85">
        <f t="shared" si="580"/>
        <v>293</v>
      </c>
      <c r="DK159" s="84">
        <f t="shared" si="580"/>
        <v>26099954.496000003</v>
      </c>
    </row>
    <row r="160" spans="1:115" ht="45" customHeight="1" thickBot="1" x14ac:dyDescent="0.3">
      <c r="A160" s="89"/>
      <c r="B160" s="90">
        <v>130</v>
      </c>
      <c r="C160" s="283" t="s">
        <v>668</v>
      </c>
      <c r="D160" s="65" t="s">
        <v>283</v>
      </c>
      <c r="E160" s="54">
        <v>23150</v>
      </c>
      <c r="F160" s="91">
        <v>3.24</v>
      </c>
      <c r="G160" s="67">
        <v>1</v>
      </c>
      <c r="H160" s="69">
        <v>1.4</v>
      </c>
      <c r="I160" s="69">
        <v>1.68</v>
      </c>
      <c r="J160" s="69">
        <v>2.23</v>
      </c>
      <c r="K160" s="70">
        <v>2.57</v>
      </c>
      <c r="L160" s="73">
        <v>0</v>
      </c>
      <c r="M160" s="72">
        <f t="shared" si="529"/>
        <v>0</v>
      </c>
      <c r="N160" s="73"/>
      <c r="O160" s="73">
        <f t="shared" si="530"/>
        <v>0</v>
      </c>
      <c r="P160" s="73"/>
      <c r="Q160" s="72">
        <f t="shared" si="531"/>
        <v>0</v>
      </c>
      <c r="R160" s="73"/>
      <c r="S160" s="72">
        <f t="shared" si="532"/>
        <v>0</v>
      </c>
      <c r="T160" s="73">
        <v>24</v>
      </c>
      <c r="U160" s="72">
        <f t="shared" si="533"/>
        <v>2772221.7600000002</v>
      </c>
      <c r="V160" s="73"/>
      <c r="W160" s="72">
        <f t="shared" si="534"/>
        <v>0</v>
      </c>
      <c r="X160" s="73"/>
      <c r="Y160" s="72">
        <f t="shared" si="535"/>
        <v>0</v>
      </c>
      <c r="Z160" s="73"/>
      <c r="AA160" s="72">
        <f t="shared" si="536"/>
        <v>0</v>
      </c>
      <c r="AB160" s="73"/>
      <c r="AC160" s="72">
        <f t="shared" si="537"/>
        <v>0</v>
      </c>
      <c r="AD160" s="73"/>
      <c r="AE160" s="72">
        <f t="shared" si="538"/>
        <v>0</v>
      </c>
      <c r="AF160" s="80"/>
      <c r="AG160" s="72">
        <f t="shared" si="539"/>
        <v>0</v>
      </c>
      <c r="AH160" s="73"/>
      <c r="AI160" s="72">
        <f t="shared" si="540"/>
        <v>0</v>
      </c>
      <c r="AJ160" s="73"/>
      <c r="AK160" s="73">
        <f t="shared" si="541"/>
        <v>0</v>
      </c>
      <c r="AL160" s="73"/>
      <c r="AM160" s="72">
        <f t="shared" si="542"/>
        <v>0</v>
      </c>
      <c r="AN160" s="93">
        <v>2</v>
      </c>
      <c r="AO160" s="112">
        <f t="shared" si="543"/>
        <v>277222.17600000004</v>
      </c>
      <c r="AP160" s="73"/>
      <c r="AQ160" s="79">
        <f t="shared" si="544"/>
        <v>0</v>
      </c>
      <c r="AR160" s="73"/>
      <c r="AS160" s="72">
        <f t="shared" si="545"/>
        <v>0</v>
      </c>
      <c r="AT160" s="73"/>
      <c r="AU160" s="73">
        <f t="shared" si="546"/>
        <v>0</v>
      </c>
      <c r="AV160" s="73"/>
      <c r="AW160" s="72">
        <f t="shared" si="547"/>
        <v>0</v>
      </c>
      <c r="AX160" s="73"/>
      <c r="AY160" s="72">
        <f t="shared" si="548"/>
        <v>0</v>
      </c>
      <c r="AZ160" s="73"/>
      <c r="BA160" s="72">
        <f t="shared" si="549"/>
        <v>0</v>
      </c>
      <c r="BB160" s="73"/>
      <c r="BC160" s="72">
        <f t="shared" si="550"/>
        <v>0</v>
      </c>
      <c r="BD160" s="73"/>
      <c r="BE160" s="72">
        <f t="shared" si="551"/>
        <v>0</v>
      </c>
      <c r="BF160" s="73"/>
      <c r="BG160" s="72">
        <f t="shared" si="552"/>
        <v>0</v>
      </c>
      <c r="BH160" s="73"/>
      <c r="BI160" s="72">
        <f t="shared" si="553"/>
        <v>0</v>
      </c>
      <c r="BJ160" s="73"/>
      <c r="BK160" s="72">
        <f t="shared" si="554"/>
        <v>0</v>
      </c>
      <c r="BL160" s="73"/>
      <c r="BM160" s="72">
        <f t="shared" si="555"/>
        <v>0</v>
      </c>
      <c r="BN160" s="73"/>
      <c r="BO160" s="72">
        <f t="shared" si="556"/>
        <v>0</v>
      </c>
      <c r="BP160" s="73"/>
      <c r="BQ160" s="72">
        <f t="shared" si="557"/>
        <v>0</v>
      </c>
      <c r="BR160" s="73"/>
      <c r="BS160" s="79">
        <f t="shared" si="558"/>
        <v>0</v>
      </c>
      <c r="BT160" s="94"/>
      <c r="BU160" s="72">
        <f t="shared" si="559"/>
        <v>0</v>
      </c>
      <c r="BV160" s="73"/>
      <c r="BW160" s="72">
        <f t="shared" si="560"/>
        <v>0</v>
      </c>
      <c r="BX160" s="73"/>
      <c r="BY160" s="72">
        <f t="shared" si="561"/>
        <v>0</v>
      </c>
      <c r="BZ160" s="73"/>
      <c r="CA160" s="72">
        <f t="shared" si="562"/>
        <v>0</v>
      </c>
      <c r="CB160" s="95"/>
      <c r="CC160" s="73">
        <f t="shared" si="563"/>
        <v>0</v>
      </c>
      <c r="CD160" s="73"/>
      <c r="CE160" s="72">
        <f t="shared" si="564"/>
        <v>0</v>
      </c>
      <c r="CF160" s="73"/>
      <c r="CG160" s="72">
        <f t="shared" si="565"/>
        <v>0</v>
      </c>
      <c r="CH160" s="73"/>
      <c r="CI160" s="72">
        <f t="shared" si="566"/>
        <v>0</v>
      </c>
      <c r="CJ160" s="73"/>
      <c r="CK160" s="72">
        <f t="shared" si="567"/>
        <v>0</v>
      </c>
      <c r="CL160" s="73"/>
      <c r="CM160" s="72">
        <f t="shared" si="568"/>
        <v>0</v>
      </c>
      <c r="CN160" s="73"/>
      <c r="CO160" s="72">
        <f t="shared" si="569"/>
        <v>0</v>
      </c>
      <c r="CP160" s="73"/>
      <c r="CQ160" s="72">
        <f t="shared" si="570"/>
        <v>0</v>
      </c>
      <c r="CR160" s="73"/>
      <c r="CS160" s="72">
        <f t="shared" si="571"/>
        <v>0</v>
      </c>
      <c r="CT160" s="73"/>
      <c r="CU160" s="72">
        <f t="shared" si="572"/>
        <v>0</v>
      </c>
      <c r="CV160" s="93">
        <v>0</v>
      </c>
      <c r="CW160" s="72">
        <f t="shared" si="573"/>
        <v>0</v>
      </c>
      <c r="CX160" s="73"/>
      <c r="CY160" s="79">
        <f t="shared" si="574"/>
        <v>0</v>
      </c>
      <c r="CZ160" s="73"/>
      <c r="DA160" s="72">
        <f t="shared" si="575"/>
        <v>0</v>
      </c>
      <c r="DB160" s="95"/>
      <c r="DC160" s="72">
        <f t="shared" si="576"/>
        <v>0</v>
      </c>
      <c r="DD160" s="73"/>
      <c r="DE160" s="72">
        <f t="shared" si="577"/>
        <v>0</v>
      </c>
      <c r="DF160" s="73"/>
      <c r="DG160" s="72">
        <f t="shared" si="578"/>
        <v>0</v>
      </c>
      <c r="DH160" s="73"/>
      <c r="DI160" s="84">
        <f t="shared" si="579"/>
        <v>0</v>
      </c>
      <c r="DJ160" s="85">
        <f t="shared" si="580"/>
        <v>26</v>
      </c>
      <c r="DK160" s="84">
        <f t="shared" si="580"/>
        <v>3049443.9360000002</v>
      </c>
    </row>
    <row r="161" spans="1:115" ht="30" customHeight="1" thickBot="1" x14ac:dyDescent="0.3">
      <c r="A161" s="89"/>
      <c r="B161" s="90">
        <v>131</v>
      </c>
      <c r="C161" s="283" t="s">
        <v>669</v>
      </c>
      <c r="D161" s="65" t="s">
        <v>284</v>
      </c>
      <c r="E161" s="54">
        <v>23150</v>
      </c>
      <c r="F161" s="91">
        <v>1.0900000000000001</v>
      </c>
      <c r="G161" s="67">
        <v>1</v>
      </c>
      <c r="H161" s="69">
        <v>1.4</v>
      </c>
      <c r="I161" s="69">
        <v>1.68</v>
      </c>
      <c r="J161" s="69">
        <v>2.23</v>
      </c>
      <c r="K161" s="70">
        <v>2.57</v>
      </c>
      <c r="L161" s="73">
        <v>7</v>
      </c>
      <c r="M161" s="72">
        <f t="shared" si="529"/>
        <v>272017.13</v>
      </c>
      <c r="N161" s="73">
        <v>1</v>
      </c>
      <c r="O161" s="73">
        <f t="shared" si="530"/>
        <v>38859.590000000004</v>
      </c>
      <c r="P161" s="73"/>
      <c r="Q161" s="72">
        <f t="shared" si="531"/>
        <v>0</v>
      </c>
      <c r="R161" s="73"/>
      <c r="S161" s="72">
        <f t="shared" si="532"/>
        <v>0</v>
      </c>
      <c r="T161" s="73">
        <v>82</v>
      </c>
      <c r="U161" s="72">
        <f t="shared" si="533"/>
        <v>3186486.3800000004</v>
      </c>
      <c r="V161" s="73"/>
      <c r="W161" s="72">
        <f t="shared" si="534"/>
        <v>0</v>
      </c>
      <c r="X161" s="73"/>
      <c r="Y161" s="72">
        <f t="shared" si="535"/>
        <v>0</v>
      </c>
      <c r="Z161" s="73"/>
      <c r="AA161" s="72">
        <f t="shared" si="536"/>
        <v>0</v>
      </c>
      <c r="AB161" s="73"/>
      <c r="AC161" s="72">
        <f t="shared" si="537"/>
        <v>0</v>
      </c>
      <c r="AD161" s="73"/>
      <c r="AE161" s="72">
        <f t="shared" si="538"/>
        <v>0</v>
      </c>
      <c r="AF161" s="80">
        <v>10</v>
      </c>
      <c r="AG161" s="72">
        <f t="shared" si="539"/>
        <v>388595.9</v>
      </c>
      <c r="AH161" s="73"/>
      <c r="AI161" s="72">
        <f t="shared" si="540"/>
        <v>0</v>
      </c>
      <c r="AJ161" s="73"/>
      <c r="AK161" s="73">
        <f t="shared" si="541"/>
        <v>0</v>
      </c>
      <c r="AL161" s="73"/>
      <c r="AM161" s="72">
        <f t="shared" si="542"/>
        <v>0</v>
      </c>
      <c r="AN161" s="93">
        <v>143</v>
      </c>
      <c r="AO161" s="142">
        <f>(AN161*$E161*$F161*$G161*$I161*$AO$10)+0.04</f>
        <v>6668305.6840000013</v>
      </c>
      <c r="AP161" s="95"/>
      <c r="AQ161" s="79">
        <f t="shared" si="544"/>
        <v>0</v>
      </c>
      <c r="AR161" s="73"/>
      <c r="AS161" s="72">
        <f t="shared" si="545"/>
        <v>0</v>
      </c>
      <c r="AT161" s="73"/>
      <c r="AU161" s="73">
        <f t="shared" si="546"/>
        <v>0</v>
      </c>
      <c r="AV161" s="73"/>
      <c r="AW161" s="72">
        <f t="shared" si="547"/>
        <v>0</v>
      </c>
      <c r="AX161" s="73"/>
      <c r="AY161" s="72">
        <f t="shared" si="548"/>
        <v>0</v>
      </c>
      <c r="AZ161" s="73"/>
      <c r="BA161" s="72">
        <f t="shared" si="549"/>
        <v>0</v>
      </c>
      <c r="BB161" s="73"/>
      <c r="BC161" s="72">
        <f t="shared" si="550"/>
        <v>0</v>
      </c>
      <c r="BD161" s="73"/>
      <c r="BE161" s="72">
        <f t="shared" si="551"/>
        <v>0</v>
      </c>
      <c r="BF161" s="73"/>
      <c r="BG161" s="72">
        <f t="shared" si="552"/>
        <v>0</v>
      </c>
      <c r="BH161" s="73"/>
      <c r="BI161" s="72">
        <f t="shared" si="553"/>
        <v>0</v>
      </c>
      <c r="BJ161" s="73"/>
      <c r="BK161" s="72">
        <f t="shared" si="554"/>
        <v>0</v>
      </c>
      <c r="BL161" s="73"/>
      <c r="BM161" s="72">
        <f t="shared" si="555"/>
        <v>0</v>
      </c>
      <c r="BN161" s="73"/>
      <c r="BO161" s="72">
        <f t="shared" si="556"/>
        <v>0</v>
      </c>
      <c r="BP161" s="73"/>
      <c r="BQ161" s="72">
        <f t="shared" si="557"/>
        <v>0</v>
      </c>
      <c r="BR161" s="73"/>
      <c r="BS161" s="79">
        <f t="shared" si="558"/>
        <v>0</v>
      </c>
      <c r="BT161" s="94"/>
      <c r="BU161" s="72">
        <f t="shared" si="559"/>
        <v>0</v>
      </c>
      <c r="BV161" s="73"/>
      <c r="BW161" s="72">
        <f t="shared" si="560"/>
        <v>0</v>
      </c>
      <c r="BX161" s="73"/>
      <c r="BY161" s="72">
        <f t="shared" si="561"/>
        <v>0</v>
      </c>
      <c r="BZ161" s="73"/>
      <c r="CA161" s="72">
        <f t="shared" si="562"/>
        <v>0</v>
      </c>
      <c r="CB161" s="95"/>
      <c r="CC161" s="73">
        <f t="shared" si="563"/>
        <v>0</v>
      </c>
      <c r="CD161" s="73"/>
      <c r="CE161" s="72">
        <f t="shared" si="564"/>
        <v>0</v>
      </c>
      <c r="CF161" s="73"/>
      <c r="CG161" s="72">
        <f t="shared" si="565"/>
        <v>0</v>
      </c>
      <c r="CH161" s="73"/>
      <c r="CI161" s="72">
        <f t="shared" si="566"/>
        <v>0</v>
      </c>
      <c r="CJ161" s="73"/>
      <c r="CK161" s="72">
        <f t="shared" si="567"/>
        <v>0</v>
      </c>
      <c r="CL161" s="73"/>
      <c r="CM161" s="72">
        <f t="shared" si="568"/>
        <v>0</v>
      </c>
      <c r="CN161" s="73"/>
      <c r="CO161" s="72">
        <f t="shared" si="569"/>
        <v>0</v>
      </c>
      <c r="CP161" s="73"/>
      <c r="CQ161" s="72">
        <f t="shared" si="570"/>
        <v>0</v>
      </c>
      <c r="CR161" s="73"/>
      <c r="CS161" s="72">
        <f t="shared" si="571"/>
        <v>0</v>
      </c>
      <c r="CT161" s="73"/>
      <c r="CU161" s="72">
        <f t="shared" si="572"/>
        <v>0</v>
      </c>
      <c r="CV161" s="93"/>
      <c r="CW161" s="72">
        <f t="shared" si="573"/>
        <v>0</v>
      </c>
      <c r="CX161" s="73"/>
      <c r="CY161" s="79">
        <f t="shared" si="574"/>
        <v>0</v>
      </c>
      <c r="CZ161" s="73"/>
      <c r="DA161" s="72">
        <f t="shared" si="575"/>
        <v>0</v>
      </c>
      <c r="DB161" s="95"/>
      <c r="DC161" s="72">
        <f t="shared" si="576"/>
        <v>0</v>
      </c>
      <c r="DD161" s="73"/>
      <c r="DE161" s="72">
        <f t="shared" si="577"/>
        <v>0</v>
      </c>
      <c r="DF161" s="73"/>
      <c r="DG161" s="72">
        <f t="shared" si="578"/>
        <v>0</v>
      </c>
      <c r="DH161" s="73"/>
      <c r="DI161" s="84">
        <f t="shared" si="579"/>
        <v>0</v>
      </c>
      <c r="DJ161" s="85">
        <f t="shared" si="580"/>
        <v>243</v>
      </c>
      <c r="DK161" s="84">
        <f t="shared" si="580"/>
        <v>10554264.684000002</v>
      </c>
    </row>
    <row r="162" spans="1:115" ht="30" customHeight="1" x14ac:dyDescent="0.25">
      <c r="A162" s="89"/>
      <c r="B162" s="90">
        <v>132</v>
      </c>
      <c r="C162" s="283" t="s">
        <v>670</v>
      </c>
      <c r="D162" s="65" t="s">
        <v>285</v>
      </c>
      <c r="E162" s="54">
        <v>23150</v>
      </c>
      <c r="F162" s="91">
        <v>1.36</v>
      </c>
      <c r="G162" s="67">
        <v>1</v>
      </c>
      <c r="H162" s="69">
        <v>1.4</v>
      </c>
      <c r="I162" s="69">
        <v>1.68</v>
      </c>
      <c r="J162" s="69">
        <v>2.23</v>
      </c>
      <c r="K162" s="70">
        <v>2.57</v>
      </c>
      <c r="L162" s="73">
        <v>2</v>
      </c>
      <c r="M162" s="72">
        <f t="shared" si="529"/>
        <v>96970.720000000016</v>
      </c>
      <c r="N162" s="73">
        <v>1</v>
      </c>
      <c r="O162" s="73">
        <f t="shared" si="530"/>
        <v>48485.360000000008</v>
      </c>
      <c r="P162" s="73"/>
      <c r="Q162" s="72">
        <f t="shared" si="531"/>
        <v>0</v>
      </c>
      <c r="R162" s="73"/>
      <c r="S162" s="72">
        <f t="shared" si="532"/>
        <v>0</v>
      </c>
      <c r="T162" s="73">
        <v>1</v>
      </c>
      <c r="U162" s="72">
        <f t="shared" si="533"/>
        <v>48485.360000000008</v>
      </c>
      <c r="V162" s="73"/>
      <c r="W162" s="72">
        <f t="shared" si="534"/>
        <v>0</v>
      </c>
      <c r="X162" s="73"/>
      <c r="Y162" s="72">
        <f t="shared" si="535"/>
        <v>0</v>
      </c>
      <c r="Z162" s="73"/>
      <c r="AA162" s="72">
        <f t="shared" si="536"/>
        <v>0</v>
      </c>
      <c r="AB162" s="73"/>
      <c r="AC162" s="72">
        <f t="shared" si="537"/>
        <v>0</v>
      </c>
      <c r="AD162" s="73"/>
      <c r="AE162" s="72">
        <f t="shared" si="538"/>
        <v>0</v>
      </c>
      <c r="AF162" s="80">
        <v>10</v>
      </c>
      <c r="AG162" s="72">
        <f t="shared" si="539"/>
        <v>484853.60000000003</v>
      </c>
      <c r="AH162" s="73"/>
      <c r="AI162" s="72">
        <f t="shared" si="540"/>
        <v>0</v>
      </c>
      <c r="AJ162" s="73"/>
      <c r="AK162" s="73">
        <f t="shared" si="541"/>
        <v>0</v>
      </c>
      <c r="AL162" s="73"/>
      <c r="AM162" s="72">
        <f t="shared" si="542"/>
        <v>0</v>
      </c>
      <c r="AN162" s="92">
        <v>1</v>
      </c>
      <c r="AO162" s="128">
        <f>(AN162*$E162*$F162*$G162*$I162*$AO$10)</f>
        <v>58182.432000000008</v>
      </c>
      <c r="AP162" s="73"/>
      <c r="AQ162" s="79">
        <f t="shared" si="544"/>
        <v>0</v>
      </c>
      <c r="AR162" s="73"/>
      <c r="AS162" s="72">
        <f t="shared" si="545"/>
        <v>0</v>
      </c>
      <c r="AT162" s="73">
        <v>2</v>
      </c>
      <c r="AU162" s="73">
        <f t="shared" si="546"/>
        <v>79339.680000000008</v>
      </c>
      <c r="AV162" s="73"/>
      <c r="AW162" s="72">
        <f t="shared" si="547"/>
        <v>0</v>
      </c>
      <c r="AX162" s="73"/>
      <c r="AY162" s="72">
        <f t="shared" si="548"/>
        <v>0</v>
      </c>
      <c r="AZ162" s="73"/>
      <c r="BA162" s="72">
        <f t="shared" si="549"/>
        <v>0</v>
      </c>
      <c r="BB162" s="73"/>
      <c r="BC162" s="72">
        <f t="shared" si="550"/>
        <v>0</v>
      </c>
      <c r="BD162" s="73"/>
      <c r="BE162" s="72">
        <f t="shared" si="551"/>
        <v>0</v>
      </c>
      <c r="BF162" s="73"/>
      <c r="BG162" s="72">
        <f t="shared" si="552"/>
        <v>0</v>
      </c>
      <c r="BH162" s="73"/>
      <c r="BI162" s="72">
        <f t="shared" si="553"/>
        <v>0</v>
      </c>
      <c r="BJ162" s="73"/>
      <c r="BK162" s="72">
        <f t="shared" si="554"/>
        <v>0</v>
      </c>
      <c r="BL162" s="73"/>
      <c r="BM162" s="72">
        <f t="shared" si="555"/>
        <v>0</v>
      </c>
      <c r="BN162" s="73"/>
      <c r="BO162" s="72">
        <f t="shared" si="556"/>
        <v>0</v>
      </c>
      <c r="BP162" s="73"/>
      <c r="BQ162" s="72">
        <f t="shared" si="557"/>
        <v>0</v>
      </c>
      <c r="BR162" s="73"/>
      <c r="BS162" s="79">
        <f t="shared" si="558"/>
        <v>0</v>
      </c>
      <c r="BT162" s="94"/>
      <c r="BU162" s="72">
        <f t="shared" si="559"/>
        <v>0</v>
      </c>
      <c r="BV162" s="73"/>
      <c r="BW162" s="72">
        <f t="shared" si="560"/>
        <v>0</v>
      </c>
      <c r="BX162" s="73"/>
      <c r="BY162" s="72">
        <f t="shared" si="561"/>
        <v>0</v>
      </c>
      <c r="BZ162" s="73"/>
      <c r="CA162" s="72">
        <f t="shared" si="562"/>
        <v>0</v>
      </c>
      <c r="CB162" s="95"/>
      <c r="CC162" s="73">
        <f t="shared" si="563"/>
        <v>0</v>
      </c>
      <c r="CD162" s="73"/>
      <c r="CE162" s="72">
        <f t="shared" si="564"/>
        <v>0</v>
      </c>
      <c r="CF162" s="73"/>
      <c r="CG162" s="72">
        <f t="shared" si="565"/>
        <v>0</v>
      </c>
      <c r="CH162" s="73"/>
      <c r="CI162" s="72">
        <f t="shared" si="566"/>
        <v>0</v>
      </c>
      <c r="CJ162" s="73"/>
      <c r="CK162" s="72">
        <f t="shared" si="567"/>
        <v>0</v>
      </c>
      <c r="CL162" s="73"/>
      <c r="CM162" s="72">
        <f t="shared" si="568"/>
        <v>0</v>
      </c>
      <c r="CN162" s="73"/>
      <c r="CO162" s="72">
        <f t="shared" si="569"/>
        <v>0</v>
      </c>
      <c r="CP162" s="73"/>
      <c r="CQ162" s="72">
        <f t="shared" si="570"/>
        <v>0</v>
      </c>
      <c r="CR162" s="73"/>
      <c r="CS162" s="72">
        <f t="shared" si="571"/>
        <v>0</v>
      </c>
      <c r="CT162" s="73"/>
      <c r="CU162" s="72">
        <f t="shared" si="572"/>
        <v>0</v>
      </c>
      <c r="CV162" s="93">
        <v>0</v>
      </c>
      <c r="CW162" s="72">
        <f t="shared" si="573"/>
        <v>0</v>
      </c>
      <c r="CX162" s="73"/>
      <c r="CY162" s="79">
        <f t="shared" si="574"/>
        <v>0</v>
      </c>
      <c r="CZ162" s="73"/>
      <c r="DA162" s="72">
        <f t="shared" si="575"/>
        <v>0</v>
      </c>
      <c r="DB162" s="95"/>
      <c r="DC162" s="72">
        <f t="shared" si="576"/>
        <v>0</v>
      </c>
      <c r="DD162" s="73"/>
      <c r="DE162" s="72">
        <f t="shared" si="577"/>
        <v>0</v>
      </c>
      <c r="DF162" s="73"/>
      <c r="DG162" s="72">
        <f t="shared" si="578"/>
        <v>0</v>
      </c>
      <c r="DH162" s="73"/>
      <c r="DI162" s="84">
        <f t="shared" si="579"/>
        <v>0</v>
      </c>
      <c r="DJ162" s="85">
        <f t="shared" si="580"/>
        <v>17</v>
      </c>
      <c r="DK162" s="84">
        <f t="shared" si="580"/>
        <v>816317.15200000012</v>
      </c>
    </row>
    <row r="163" spans="1:115" ht="30" customHeight="1" x14ac:dyDescent="0.25">
      <c r="A163" s="89"/>
      <c r="B163" s="90">
        <v>133</v>
      </c>
      <c r="C163" s="283" t="s">
        <v>671</v>
      </c>
      <c r="D163" s="65" t="s">
        <v>286</v>
      </c>
      <c r="E163" s="54">
        <v>23150</v>
      </c>
      <c r="F163" s="91">
        <v>1.41</v>
      </c>
      <c r="G163" s="67">
        <v>1</v>
      </c>
      <c r="H163" s="69">
        <v>1.4</v>
      </c>
      <c r="I163" s="69">
        <v>1.68</v>
      </c>
      <c r="J163" s="69">
        <v>2.23</v>
      </c>
      <c r="K163" s="70">
        <v>2.57</v>
      </c>
      <c r="L163" s="73">
        <v>2</v>
      </c>
      <c r="M163" s="72">
        <f t="shared" si="529"/>
        <v>100535.81999999999</v>
      </c>
      <c r="N163" s="73"/>
      <c r="O163" s="73">
        <f t="shared" si="530"/>
        <v>0</v>
      </c>
      <c r="P163" s="73"/>
      <c r="Q163" s="72">
        <f t="shared" si="531"/>
        <v>0</v>
      </c>
      <c r="R163" s="73"/>
      <c r="S163" s="72">
        <f t="shared" si="532"/>
        <v>0</v>
      </c>
      <c r="T163" s="73">
        <v>6</v>
      </c>
      <c r="U163" s="72">
        <f t="shared" si="533"/>
        <v>301607.46000000002</v>
      </c>
      <c r="V163" s="73"/>
      <c r="W163" s="72">
        <f t="shared" si="534"/>
        <v>0</v>
      </c>
      <c r="X163" s="73"/>
      <c r="Y163" s="72">
        <f t="shared" si="535"/>
        <v>0</v>
      </c>
      <c r="Z163" s="73"/>
      <c r="AA163" s="72">
        <f t="shared" si="536"/>
        <v>0</v>
      </c>
      <c r="AB163" s="73"/>
      <c r="AC163" s="72">
        <f t="shared" si="537"/>
        <v>0</v>
      </c>
      <c r="AD163" s="73"/>
      <c r="AE163" s="72">
        <f t="shared" si="538"/>
        <v>0</v>
      </c>
      <c r="AF163" s="80">
        <v>40</v>
      </c>
      <c r="AG163" s="72">
        <f t="shared" si="539"/>
        <v>2010716.4000000001</v>
      </c>
      <c r="AH163" s="73"/>
      <c r="AI163" s="72">
        <f t="shared" si="540"/>
        <v>0</v>
      </c>
      <c r="AJ163" s="73"/>
      <c r="AK163" s="73">
        <f t="shared" si="541"/>
        <v>0</v>
      </c>
      <c r="AL163" s="73"/>
      <c r="AM163" s="72">
        <f t="shared" si="542"/>
        <v>0</v>
      </c>
      <c r="AN163" s="93"/>
      <c r="AO163" s="72">
        <f>(AN163*$E163*$F163*$G163*$I163*$AO$10)</f>
        <v>0</v>
      </c>
      <c r="AP163" s="73"/>
      <c r="AQ163" s="79">
        <f t="shared" si="544"/>
        <v>0</v>
      </c>
      <c r="AR163" s="73"/>
      <c r="AS163" s="72">
        <f t="shared" si="545"/>
        <v>0</v>
      </c>
      <c r="AT163" s="73"/>
      <c r="AU163" s="73">
        <f t="shared" si="546"/>
        <v>0</v>
      </c>
      <c r="AV163" s="73"/>
      <c r="AW163" s="72">
        <f t="shared" si="547"/>
        <v>0</v>
      </c>
      <c r="AX163" s="73"/>
      <c r="AY163" s="72">
        <f t="shared" si="548"/>
        <v>0</v>
      </c>
      <c r="AZ163" s="73"/>
      <c r="BA163" s="72">
        <f t="shared" si="549"/>
        <v>0</v>
      </c>
      <c r="BB163" s="73"/>
      <c r="BC163" s="72">
        <f t="shared" si="550"/>
        <v>0</v>
      </c>
      <c r="BD163" s="73"/>
      <c r="BE163" s="72">
        <f t="shared" si="551"/>
        <v>0</v>
      </c>
      <c r="BF163" s="73"/>
      <c r="BG163" s="72">
        <f t="shared" si="552"/>
        <v>0</v>
      </c>
      <c r="BH163" s="73"/>
      <c r="BI163" s="72">
        <f t="shared" si="553"/>
        <v>0</v>
      </c>
      <c r="BJ163" s="73"/>
      <c r="BK163" s="72">
        <f t="shared" si="554"/>
        <v>0</v>
      </c>
      <c r="BL163" s="73"/>
      <c r="BM163" s="72">
        <f t="shared" si="555"/>
        <v>0</v>
      </c>
      <c r="BN163" s="73"/>
      <c r="BO163" s="72">
        <f t="shared" si="556"/>
        <v>0</v>
      </c>
      <c r="BP163" s="73"/>
      <c r="BQ163" s="72">
        <f t="shared" si="557"/>
        <v>0</v>
      </c>
      <c r="BR163" s="73"/>
      <c r="BS163" s="79">
        <f t="shared" si="558"/>
        <v>0</v>
      </c>
      <c r="BT163" s="94"/>
      <c r="BU163" s="72">
        <f t="shared" si="559"/>
        <v>0</v>
      </c>
      <c r="BV163" s="73"/>
      <c r="BW163" s="72">
        <f t="shared" si="560"/>
        <v>0</v>
      </c>
      <c r="BX163" s="73"/>
      <c r="BY163" s="72">
        <f t="shared" si="561"/>
        <v>0</v>
      </c>
      <c r="BZ163" s="73"/>
      <c r="CA163" s="72">
        <f t="shared" si="562"/>
        <v>0</v>
      </c>
      <c r="CB163" s="95"/>
      <c r="CC163" s="73">
        <f t="shared" si="563"/>
        <v>0</v>
      </c>
      <c r="CD163" s="73"/>
      <c r="CE163" s="72">
        <f t="shared" si="564"/>
        <v>0</v>
      </c>
      <c r="CF163" s="73"/>
      <c r="CG163" s="72">
        <f t="shared" si="565"/>
        <v>0</v>
      </c>
      <c r="CH163" s="73"/>
      <c r="CI163" s="72">
        <f t="shared" si="566"/>
        <v>0</v>
      </c>
      <c r="CJ163" s="73"/>
      <c r="CK163" s="72">
        <f t="shared" si="567"/>
        <v>0</v>
      </c>
      <c r="CL163" s="73"/>
      <c r="CM163" s="72">
        <f t="shared" si="568"/>
        <v>0</v>
      </c>
      <c r="CN163" s="73"/>
      <c r="CO163" s="72">
        <f t="shared" si="569"/>
        <v>0</v>
      </c>
      <c r="CP163" s="73"/>
      <c r="CQ163" s="72">
        <f t="shared" si="570"/>
        <v>0</v>
      </c>
      <c r="CR163" s="73"/>
      <c r="CS163" s="72">
        <f t="shared" si="571"/>
        <v>0</v>
      </c>
      <c r="CT163" s="73"/>
      <c r="CU163" s="72">
        <f t="shared" si="572"/>
        <v>0</v>
      </c>
      <c r="CV163" s="93">
        <v>0</v>
      </c>
      <c r="CW163" s="72">
        <f t="shared" si="573"/>
        <v>0</v>
      </c>
      <c r="CX163" s="73"/>
      <c r="CY163" s="79">
        <f t="shared" si="574"/>
        <v>0</v>
      </c>
      <c r="CZ163" s="73"/>
      <c r="DA163" s="72">
        <f t="shared" si="575"/>
        <v>0</v>
      </c>
      <c r="DB163" s="95"/>
      <c r="DC163" s="72">
        <f t="shared" si="576"/>
        <v>0</v>
      </c>
      <c r="DD163" s="73"/>
      <c r="DE163" s="72">
        <f t="shared" si="577"/>
        <v>0</v>
      </c>
      <c r="DF163" s="73"/>
      <c r="DG163" s="72">
        <f t="shared" si="578"/>
        <v>0</v>
      </c>
      <c r="DH163" s="73"/>
      <c r="DI163" s="84">
        <f t="shared" si="579"/>
        <v>0</v>
      </c>
      <c r="DJ163" s="85">
        <f t="shared" si="580"/>
        <v>48</v>
      </c>
      <c r="DK163" s="84">
        <f t="shared" si="580"/>
        <v>2412859.6800000002</v>
      </c>
    </row>
    <row r="164" spans="1:115" ht="45" customHeight="1" x14ac:dyDescent="0.25">
      <c r="A164" s="89"/>
      <c r="B164" s="90">
        <v>134</v>
      </c>
      <c r="C164" s="283" t="s">
        <v>672</v>
      </c>
      <c r="D164" s="65" t="s">
        <v>287</v>
      </c>
      <c r="E164" s="54">
        <v>23150</v>
      </c>
      <c r="F164" s="91">
        <v>1.88</v>
      </c>
      <c r="G164" s="67">
        <v>1</v>
      </c>
      <c r="H164" s="69">
        <v>1.4</v>
      </c>
      <c r="I164" s="69">
        <v>1.68</v>
      </c>
      <c r="J164" s="69">
        <v>2.23</v>
      </c>
      <c r="K164" s="70">
        <v>2.57</v>
      </c>
      <c r="L164" s="73">
        <v>0</v>
      </c>
      <c r="M164" s="72">
        <f t="shared" si="529"/>
        <v>0</v>
      </c>
      <c r="N164" s="73"/>
      <c r="O164" s="73">
        <f t="shared" si="530"/>
        <v>0</v>
      </c>
      <c r="P164" s="73"/>
      <c r="Q164" s="72">
        <f t="shared" si="531"/>
        <v>0</v>
      </c>
      <c r="R164" s="73"/>
      <c r="S164" s="72">
        <f t="shared" si="532"/>
        <v>0</v>
      </c>
      <c r="T164" s="73">
        <v>13</v>
      </c>
      <c r="U164" s="72">
        <f t="shared" si="533"/>
        <v>871310.44</v>
      </c>
      <c r="V164" s="73"/>
      <c r="W164" s="72">
        <f t="shared" si="534"/>
        <v>0</v>
      </c>
      <c r="X164" s="73"/>
      <c r="Y164" s="72">
        <f t="shared" si="535"/>
        <v>0</v>
      </c>
      <c r="Z164" s="73"/>
      <c r="AA164" s="72">
        <f t="shared" si="536"/>
        <v>0</v>
      </c>
      <c r="AB164" s="73"/>
      <c r="AC164" s="72">
        <f t="shared" si="537"/>
        <v>0</v>
      </c>
      <c r="AD164" s="73"/>
      <c r="AE164" s="72">
        <f t="shared" si="538"/>
        <v>0</v>
      </c>
      <c r="AF164" s="80"/>
      <c r="AG164" s="72">
        <f t="shared" si="539"/>
        <v>0</v>
      </c>
      <c r="AH164" s="73"/>
      <c r="AI164" s="72">
        <f t="shared" si="540"/>
        <v>0</v>
      </c>
      <c r="AJ164" s="73"/>
      <c r="AK164" s="73">
        <f t="shared" si="541"/>
        <v>0</v>
      </c>
      <c r="AL164" s="73"/>
      <c r="AM164" s="72">
        <f t="shared" si="542"/>
        <v>0</v>
      </c>
      <c r="AN164" s="93">
        <v>4</v>
      </c>
      <c r="AO164" s="72">
        <f>(AN164*$E164*$F164*$G164*$I164*$AO$10)</f>
        <v>321714.62400000001</v>
      </c>
      <c r="AP164" s="73"/>
      <c r="AQ164" s="79">
        <f t="shared" si="544"/>
        <v>0</v>
      </c>
      <c r="AR164" s="73"/>
      <c r="AS164" s="72">
        <f t="shared" si="545"/>
        <v>0</v>
      </c>
      <c r="AT164" s="73"/>
      <c r="AU164" s="73">
        <f t="shared" si="546"/>
        <v>0</v>
      </c>
      <c r="AV164" s="73"/>
      <c r="AW164" s="72">
        <f t="shared" si="547"/>
        <v>0</v>
      </c>
      <c r="AX164" s="73"/>
      <c r="AY164" s="72">
        <f t="shared" si="548"/>
        <v>0</v>
      </c>
      <c r="AZ164" s="73"/>
      <c r="BA164" s="72">
        <f t="shared" si="549"/>
        <v>0</v>
      </c>
      <c r="BB164" s="73"/>
      <c r="BC164" s="72">
        <f t="shared" si="550"/>
        <v>0</v>
      </c>
      <c r="BD164" s="73"/>
      <c r="BE164" s="72">
        <f t="shared" si="551"/>
        <v>0</v>
      </c>
      <c r="BF164" s="73"/>
      <c r="BG164" s="72">
        <f t="shared" si="552"/>
        <v>0</v>
      </c>
      <c r="BH164" s="73"/>
      <c r="BI164" s="72">
        <f t="shared" si="553"/>
        <v>0</v>
      </c>
      <c r="BJ164" s="73"/>
      <c r="BK164" s="72">
        <f t="shared" si="554"/>
        <v>0</v>
      </c>
      <c r="BL164" s="73"/>
      <c r="BM164" s="72">
        <f t="shared" si="555"/>
        <v>0</v>
      </c>
      <c r="BN164" s="73"/>
      <c r="BO164" s="72">
        <f t="shared" si="556"/>
        <v>0</v>
      </c>
      <c r="BP164" s="73"/>
      <c r="BQ164" s="72">
        <f t="shared" si="557"/>
        <v>0</v>
      </c>
      <c r="BR164" s="73"/>
      <c r="BS164" s="79">
        <f t="shared" si="558"/>
        <v>0</v>
      </c>
      <c r="BT164" s="94"/>
      <c r="BU164" s="72">
        <f t="shared" si="559"/>
        <v>0</v>
      </c>
      <c r="BV164" s="73"/>
      <c r="BW164" s="72">
        <f t="shared" si="560"/>
        <v>0</v>
      </c>
      <c r="BX164" s="73"/>
      <c r="BY164" s="72">
        <f t="shared" si="561"/>
        <v>0</v>
      </c>
      <c r="BZ164" s="73"/>
      <c r="CA164" s="72">
        <f t="shared" si="562"/>
        <v>0</v>
      </c>
      <c r="CB164" s="95"/>
      <c r="CC164" s="73">
        <f t="shared" si="563"/>
        <v>0</v>
      </c>
      <c r="CD164" s="73"/>
      <c r="CE164" s="72">
        <f t="shared" si="564"/>
        <v>0</v>
      </c>
      <c r="CF164" s="73"/>
      <c r="CG164" s="72">
        <f t="shared" si="565"/>
        <v>0</v>
      </c>
      <c r="CH164" s="73"/>
      <c r="CI164" s="72">
        <f t="shared" si="566"/>
        <v>0</v>
      </c>
      <c r="CJ164" s="73"/>
      <c r="CK164" s="72">
        <f t="shared" si="567"/>
        <v>0</v>
      </c>
      <c r="CL164" s="73"/>
      <c r="CM164" s="72">
        <f t="shared" si="568"/>
        <v>0</v>
      </c>
      <c r="CN164" s="73"/>
      <c r="CO164" s="72">
        <f t="shared" si="569"/>
        <v>0</v>
      </c>
      <c r="CP164" s="73"/>
      <c r="CQ164" s="72">
        <f t="shared" si="570"/>
        <v>0</v>
      </c>
      <c r="CR164" s="73"/>
      <c r="CS164" s="72">
        <f t="shared" si="571"/>
        <v>0</v>
      </c>
      <c r="CT164" s="73"/>
      <c r="CU164" s="72">
        <f t="shared" si="572"/>
        <v>0</v>
      </c>
      <c r="CV164" s="93">
        <v>0</v>
      </c>
      <c r="CW164" s="72">
        <f t="shared" si="573"/>
        <v>0</v>
      </c>
      <c r="CX164" s="73"/>
      <c r="CY164" s="79">
        <f t="shared" si="574"/>
        <v>0</v>
      </c>
      <c r="CZ164" s="73"/>
      <c r="DA164" s="72">
        <f t="shared" si="575"/>
        <v>0</v>
      </c>
      <c r="DB164" s="95"/>
      <c r="DC164" s="72">
        <f t="shared" si="576"/>
        <v>0</v>
      </c>
      <c r="DD164" s="73"/>
      <c r="DE164" s="72">
        <f t="shared" si="577"/>
        <v>0</v>
      </c>
      <c r="DF164" s="73"/>
      <c r="DG164" s="72">
        <f t="shared" si="578"/>
        <v>0</v>
      </c>
      <c r="DH164" s="73"/>
      <c r="DI164" s="84">
        <f t="shared" si="579"/>
        <v>0</v>
      </c>
      <c r="DJ164" s="85">
        <f t="shared" si="580"/>
        <v>17</v>
      </c>
      <c r="DK164" s="84">
        <f t="shared" si="580"/>
        <v>1193025.064</v>
      </c>
    </row>
    <row r="165" spans="1:115" ht="45" customHeight="1" thickBot="1" x14ac:dyDescent="0.3">
      <c r="A165" s="89"/>
      <c r="B165" s="90">
        <v>135</v>
      </c>
      <c r="C165" s="283" t="s">
        <v>673</v>
      </c>
      <c r="D165" s="65" t="s">
        <v>288</v>
      </c>
      <c r="E165" s="54">
        <v>23150</v>
      </c>
      <c r="F165" s="91">
        <v>1.92</v>
      </c>
      <c r="G165" s="67">
        <v>1</v>
      </c>
      <c r="H165" s="69">
        <v>1.4</v>
      </c>
      <c r="I165" s="69">
        <v>1.68</v>
      </c>
      <c r="J165" s="69">
        <v>2.23</v>
      </c>
      <c r="K165" s="70">
        <v>2.57</v>
      </c>
      <c r="L165" s="73">
        <v>2</v>
      </c>
      <c r="M165" s="72">
        <f t="shared" si="529"/>
        <v>136899.84</v>
      </c>
      <c r="N165" s="73"/>
      <c r="O165" s="73">
        <f t="shared" si="530"/>
        <v>0</v>
      </c>
      <c r="P165" s="73"/>
      <c r="Q165" s="72">
        <f t="shared" si="531"/>
        <v>0</v>
      </c>
      <c r="R165" s="73"/>
      <c r="S165" s="72">
        <f t="shared" si="532"/>
        <v>0</v>
      </c>
      <c r="T165" s="73">
        <v>22</v>
      </c>
      <c r="U165" s="72">
        <f t="shared" si="533"/>
        <v>1505898.24</v>
      </c>
      <c r="V165" s="73"/>
      <c r="W165" s="72">
        <f t="shared" si="534"/>
        <v>0</v>
      </c>
      <c r="X165" s="73"/>
      <c r="Y165" s="72">
        <f t="shared" si="535"/>
        <v>0</v>
      </c>
      <c r="Z165" s="73"/>
      <c r="AA165" s="72">
        <f t="shared" si="536"/>
        <v>0</v>
      </c>
      <c r="AB165" s="73"/>
      <c r="AC165" s="72">
        <f t="shared" si="537"/>
        <v>0</v>
      </c>
      <c r="AD165" s="73"/>
      <c r="AE165" s="72">
        <f t="shared" si="538"/>
        <v>0</v>
      </c>
      <c r="AF165" s="80"/>
      <c r="AG165" s="72">
        <f t="shared" si="539"/>
        <v>0</v>
      </c>
      <c r="AH165" s="73"/>
      <c r="AI165" s="72">
        <f t="shared" si="540"/>
        <v>0</v>
      </c>
      <c r="AJ165" s="73"/>
      <c r="AK165" s="73">
        <f t="shared" si="541"/>
        <v>0</v>
      </c>
      <c r="AL165" s="73"/>
      <c r="AM165" s="72">
        <f t="shared" si="542"/>
        <v>0</v>
      </c>
      <c r="AN165" s="93">
        <v>16</v>
      </c>
      <c r="AO165" s="112">
        <f>(AN165*$E165*$F165*$G165*$I165*$AO$10)</f>
        <v>1314238.4640000002</v>
      </c>
      <c r="AP165" s="73"/>
      <c r="AQ165" s="79">
        <f t="shared" si="544"/>
        <v>0</v>
      </c>
      <c r="AR165" s="73"/>
      <c r="AS165" s="72">
        <f t="shared" si="545"/>
        <v>0</v>
      </c>
      <c r="AT165" s="73"/>
      <c r="AU165" s="73">
        <f t="shared" si="546"/>
        <v>0</v>
      </c>
      <c r="AV165" s="73"/>
      <c r="AW165" s="72">
        <f t="shared" si="547"/>
        <v>0</v>
      </c>
      <c r="AX165" s="73"/>
      <c r="AY165" s="72">
        <f t="shared" si="548"/>
        <v>0</v>
      </c>
      <c r="AZ165" s="73"/>
      <c r="BA165" s="72">
        <f t="shared" si="549"/>
        <v>0</v>
      </c>
      <c r="BB165" s="73"/>
      <c r="BC165" s="72">
        <f t="shared" si="550"/>
        <v>0</v>
      </c>
      <c r="BD165" s="73"/>
      <c r="BE165" s="72">
        <f t="shared" si="551"/>
        <v>0</v>
      </c>
      <c r="BF165" s="73"/>
      <c r="BG165" s="72">
        <f t="shared" si="552"/>
        <v>0</v>
      </c>
      <c r="BH165" s="73"/>
      <c r="BI165" s="72">
        <f t="shared" si="553"/>
        <v>0</v>
      </c>
      <c r="BJ165" s="73"/>
      <c r="BK165" s="72">
        <f t="shared" si="554"/>
        <v>0</v>
      </c>
      <c r="BL165" s="73"/>
      <c r="BM165" s="72">
        <f t="shared" si="555"/>
        <v>0</v>
      </c>
      <c r="BN165" s="73"/>
      <c r="BO165" s="72">
        <f t="shared" si="556"/>
        <v>0</v>
      </c>
      <c r="BP165" s="73"/>
      <c r="BQ165" s="72">
        <f t="shared" si="557"/>
        <v>0</v>
      </c>
      <c r="BR165" s="73"/>
      <c r="BS165" s="79">
        <f t="shared" si="558"/>
        <v>0</v>
      </c>
      <c r="BT165" s="94"/>
      <c r="BU165" s="72">
        <f t="shared" si="559"/>
        <v>0</v>
      </c>
      <c r="BV165" s="73"/>
      <c r="BW165" s="72">
        <f t="shared" si="560"/>
        <v>0</v>
      </c>
      <c r="BX165" s="73"/>
      <c r="BY165" s="72">
        <f t="shared" si="561"/>
        <v>0</v>
      </c>
      <c r="BZ165" s="73"/>
      <c r="CA165" s="72">
        <f t="shared" si="562"/>
        <v>0</v>
      </c>
      <c r="CB165" s="95"/>
      <c r="CC165" s="73">
        <f t="shared" si="563"/>
        <v>0</v>
      </c>
      <c r="CD165" s="73"/>
      <c r="CE165" s="72">
        <f t="shared" si="564"/>
        <v>0</v>
      </c>
      <c r="CF165" s="73"/>
      <c r="CG165" s="72">
        <f t="shared" si="565"/>
        <v>0</v>
      </c>
      <c r="CH165" s="73"/>
      <c r="CI165" s="72">
        <f t="shared" si="566"/>
        <v>0</v>
      </c>
      <c r="CJ165" s="73"/>
      <c r="CK165" s="72">
        <f t="shared" si="567"/>
        <v>0</v>
      </c>
      <c r="CL165" s="73"/>
      <c r="CM165" s="72">
        <f t="shared" si="568"/>
        <v>0</v>
      </c>
      <c r="CN165" s="73"/>
      <c r="CO165" s="72">
        <f t="shared" si="569"/>
        <v>0</v>
      </c>
      <c r="CP165" s="73"/>
      <c r="CQ165" s="72">
        <f t="shared" si="570"/>
        <v>0</v>
      </c>
      <c r="CR165" s="73"/>
      <c r="CS165" s="72">
        <f t="shared" si="571"/>
        <v>0</v>
      </c>
      <c r="CT165" s="73"/>
      <c r="CU165" s="72">
        <f t="shared" si="572"/>
        <v>0</v>
      </c>
      <c r="CV165" s="93">
        <v>0</v>
      </c>
      <c r="CW165" s="72">
        <f t="shared" si="573"/>
        <v>0</v>
      </c>
      <c r="CX165" s="73"/>
      <c r="CY165" s="79">
        <f t="shared" si="574"/>
        <v>0</v>
      </c>
      <c r="CZ165" s="73"/>
      <c r="DA165" s="72">
        <f t="shared" si="575"/>
        <v>0</v>
      </c>
      <c r="DB165" s="95"/>
      <c r="DC165" s="72">
        <f t="shared" si="576"/>
        <v>0</v>
      </c>
      <c r="DD165" s="73"/>
      <c r="DE165" s="72">
        <f t="shared" si="577"/>
        <v>0</v>
      </c>
      <c r="DF165" s="73"/>
      <c r="DG165" s="72">
        <f t="shared" si="578"/>
        <v>0</v>
      </c>
      <c r="DH165" s="73"/>
      <c r="DI165" s="84">
        <f t="shared" si="579"/>
        <v>0</v>
      </c>
      <c r="DJ165" s="85">
        <f t="shared" si="580"/>
        <v>40</v>
      </c>
      <c r="DK165" s="84">
        <f t="shared" si="580"/>
        <v>2957036.5440000002</v>
      </c>
    </row>
    <row r="166" spans="1:115" ht="45" customHeight="1" thickBot="1" x14ac:dyDescent="0.3">
      <c r="A166" s="89"/>
      <c r="B166" s="90">
        <v>136</v>
      </c>
      <c r="C166" s="283" t="s">
        <v>674</v>
      </c>
      <c r="D166" s="65" t="s">
        <v>289</v>
      </c>
      <c r="E166" s="54">
        <v>23150</v>
      </c>
      <c r="F166" s="91">
        <v>2.29</v>
      </c>
      <c r="G166" s="67">
        <v>1</v>
      </c>
      <c r="H166" s="69">
        <v>1.4</v>
      </c>
      <c r="I166" s="69">
        <v>1.68</v>
      </c>
      <c r="J166" s="69">
        <v>2.23</v>
      </c>
      <c r="K166" s="70">
        <v>2.57</v>
      </c>
      <c r="L166" s="73">
        <v>4</v>
      </c>
      <c r="M166" s="72">
        <f t="shared" si="529"/>
        <v>326563.15999999997</v>
      </c>
      <c r="N166" s="73"/>
      <c r="O166" s="73">
        <f t="shared" si="530"/>
        <v>0</v>
      </c>
      <c r="P166" s="73"/>
      <c r="Q166" s="72">
        <f t="shared" si="531"/>
        <v>0</v>
      </c>
      <c r="R166" s="73"/>
      <c r="S166" s="72">
        <f t="shared" si="532"/>
        <v>0</v>
      </c>
      <c r="T166" s="73">
        <v>407</v>
      </c>
      <c r="U166" s="72">
        <f t="shared" si="533"/>
        <v>33227801.530000001</v>
      </c>
      <c r="V166" s="73"/>
      <c r="W166" s="72">
        <f t="shared" si="534"/>
        <v>0</v>
      </c>
      <c r="X166" s="73"/>
      <c r="Y166" s="72">
        <f t="shared" si="535"/>
        <v>0</v>
      </c>
      <c r="Z166" s="73"/>
      <c r="AA166" s="72">
        <f t="shared" si="536"/>
        <v>0</v>
      </c>
      <c r="AB166" s="73">
        <v>1</v>
      </c>
      <c r="AC166" s="72">
        <f t="shared" si="537"/>
        <v>81640.789999999994</v>
      </c>
      <c r="AD166" s="73"/>
      <c r="AE166" s="72">
        <f t="shared" si="538"/>
        <v>0</v>
      </c>
      <c r="AF166" s="80"/>
      <c r="AG166" s="72">
        <f t="shared" si="539"/>
        <v>0</v>
      </c>
      <c r="AH166" s="73"/>
      <c r="AI166" s="72">
        <f t="shared" si="540"/>
        <v>0</v>
      </c>
      <c r="AJ166" s="73"/>
      <c r="AK166" s="73">
        <f t="shared" si="541"/>
        <v>0</v>
      </c>
      <c r="AL166" s="73"/>
      <c r="AM166" s="72">
        <f t="shared" si="542"/>
        <v>0</v>
      </c>
      <c r="AN166" s="93">
        <v>184</v>
      </c>
      <c r="AO166" s="142">
        <f>(AN166*$E166*$F166*$G166*$I166*$AO$10)+0.02</f>
        <v>18026286.452</v>
      </c>
      <c r="AP166" s="95"/>
      <c r="AQ166" s="79">
        <f t="shared" si="544"/>
        <v>0</v>
      </c>
      <c r="AR166" s="73"/>
      <c r="AS166" s="72">
        <f t="shared" si="545"/>
        <v>0</v>
      </c>
      <c r="AT166" s="73"/>
      <c r="AU166" s="73">
        <f t="shared" si="546"/>
        <v>0</v>
      </c>
      <c r="AV166" s="73"/>
      <c r="AW166" s="72">
        <f t="shared" si="547"/>
        <v>0</v>
      </c>
      <c r="AX166" s="73"/>
      <c r="AY166" s="72">
        <f t="shared" si="548"/>
        <v>0</v>
      </c>
      <c r="AZ166" s="73"/>
      <c r="BA166" s="72">
        <f t="shared" si="549"/>
        <v>0</v>
      </c>
      <c r="BB166" s="73"/>
      <c r="BC166" s="72">
        <f t="shared" si="550"/>
        <v>0</v>
      </c>
      <c r="BD166" s="73"/>
      <c r="BE166" s="72">
        <f t="shared" si="551"/>
        <v>0</v>
      </c>
      <c r="BF166" s="73"/>
      <c r="BG166" s="72">
        <f t="shared" si="552"/>
        <v>0</v>
      </c>
      <c r="BH166" s="73"/>
      <c r="BI166" s="72">
        <f t="shared" si="553"/>
        <v>0</v>
      </c>
      <c r="BJ166" s="73"/>
      <c r="BK166" s="72">
        <f t="shared" si="554"/>
        <v>0</v>
      </c>
      <c r="BL166" s="73"/>
      <c r="BM166" s="72">
        <f t="shared" si="555"/>
        <v>0</v>
      </c>
      <c r="BN166" s="73"/>
      <c r="BO166" s="72">
        <f t="shared" si="556"/>
        <v>0</v>
      </c>
      <c r="BP166" s="73"/>
      <c r="BQ166" s="72">
        <f t="shared" si="557"/>
        <v>0</v>
      </c>
      <c r="BR166" s="73"/>
      <c r="BS166" s="79">
        <f t="shared" si="558"/>
        <v>0</v>
      </c>
      <c r="BT166" s="94"/>
      <c r="BU166" s="72">
        <f t="shared" si="559"/>
        <v>0</v>
      </c>
      <c r="BV166" s="73"/>
      <c r="BW166" s="72">
        <f t="shared" si="560"/>
        <v>0</v>
      </c>
      <c r="BX166" s="73"/>
      <c r="BY166" s="72">
        <f t="shared" si="561"/>
        <v>0</v>
      </c>
      <c r="BZ166" s="73"/>
      <c r="CA166" s="72">
        <f t="shared" si="562"/>
        <v>0</v>
      </c>
      <c r="CB166" s="95"/>
      <c r="CC166" s="73">
        <f t="shared" si="563"/>
        <v>0</v>
      </c>
      <c r="CD166" s="73"/>
      <c r="CE166" s="72">
        <f t="shared" si="564"/>
        <v>0</v>
      </c>
      <c r="CF166" s="73"/>
      <c r="CG166" s="72">
        <f t="shared" si="565"/>
        <v>0</v>
      </c>
      <c r="CH166" s="73"/>
      <c r="CI166" s="72">
        <f t="shared" si="566"/>
        <v>0</v>
      </c>
      <c r="CJ166" s="73"/>
      <c r="CK166" s="72">
        <f t="shared" si="567"/>
        <v>0</v>
      </c>
      <c r="CL166" s="73"/>
      <c r="CM166" s="72">
        <f t="shared" si="568"/>
        <v>0</v>
      </c>
      <c r="CN166" s="73"/>
      <c r="CO166" s="72">
        <f t="shared" si="569"/>
        <v>0</v>
      </c>
      <c r="CP166" s="73"/>
      <c r="CQ166" s="72">
        <f t="shared" si="570"/>
        <v>0</v>
      </c>
      <c r="CR166" s="73"/>
      <c r="CS166" s="72">
        <f t="shared" si="571"/>
        <v>0</v>
      </c>
      <c r="CT166" s="73"/>
      <c r="CU166" s="72">
        <f t="shared" si="572"/>
        <v>0</v>
      </c>
      <c r="CV166" s="93"/>
      <c r="CW166" s="72">
        <f t="shared" si="573"/>
        <v>0</v>
      </c>
      <c r="CX166" s="73"/>
      <c r="CY166" s="79">
        <f t="shared" si="574"/>
        <v>0</v>
      </c>
      <c r="CZ166" s="73"/>
      <c r="DA166" s="72">
        <f t="shared" si="575"/>
        <v>0</v>
      </c>
      <c r="DB166" s="95"/>
      <c r="DC166" s="72">
        <f t="shared" si="576"/>
        <v>0</v>
      </c>
      <c r="DD166" s="73"/>
      <c r="DE166" s="72">
        <f t="shared" si="577"/>
        <v>0</v>
      </c>
      <c r="DF166" s="73"/>
      <c r="DG166" s="72">
        <f t="shared" si="578"/>
        <v>0</v>
      </c>
      <c r="DH166" s="73"/>
      <c r="DI166" s="84">
        <f t="shared" si="579"/>
        <v>0</v>
      </c>
      <c r="DJ166" s="85">
        <f t="shared" si="580"/>
        <v>596</v>
      </c>
      <c r="DK166" s="84">
        <f t="shared" si="580"/>
        <v>51662291.932000004</v>
      </c>
    </row>
    <row r="167" spans="1:115" ht="48.75" customHeight="1" x14ac:dyDescent="0.25">
      <c r="A167" s="89"/>
      <c r="B167" s="90">
        <v>137</v>
      </c>
      <c r="C167" s="283" t="s">
        <v>675</v>
      </c>
      <c r="D167" s="65" t="s">
        <v>290</v>
      </c>
      <c r="E167" s="54">
        <v>23150</v>
      </c>
      <c r="F167" s="91">
        <v>3.12</v>
      </c>
      <c r="G167" s="67">
        <v>1</v>
      </c>
      <c r="H167" s="69">
        <v>1.4</v>
      </c>
      <c r="I167" s="69">
        <v>1.68</v>
      </c>
      <c r="J167" s="69">
        <v>2.23</v>
      </c>
      <c r="K167" s="70">
        <v>2.57</v>
      </c>
      <c r="L167" s="73">
        <v>0</v>
      </c>
      <c r="M167" s="72">
        <f t="shared" si="529"/>
        <v>0</v>
      </c>
      <c r="N167" s="73"/>
      <c r="O167" s="73">
        <f t="shared" si="530"/>
        <v>0</v>
      </c>
      <c r="P167" s="73"/>
      <c r="Q167" s="72">
        <f t="shared" si="531"/>
        <v>0</v>
      </c>
      <c r="R167" s="73"/>
      <c r="S167" s="72">
        <f t="shared" si="532"/>
        <v>0</v>
      </c>
      <c r="T167" s="73">
        <v>2</v>
      </c>
      <c r="U167" s="72">
        <f t="shared" si="533"/>
        <v>222462.24000000002</v>
      </c>
      <c r="V167" s="73">
        <v>0</v>
      </c>
      <c r="W167" s="72">
        <f t="shared" si="534"/>
        <v>0</v>
      </c>
      <c r="X167" s="73"/>
      <c r="Y167" s="72">
        <f t="shared" si="535"/>
        <v>0</v>
      </c>
      <c r="Z167" s="73">
        <v>0</v>
      </c>
      <c r="AA167" s="72">
        <f t="shared" si="536"/>
        <v>0</v>
      </c>
      <c r="AB167" s="73"/>
      <c r="AC167" s="72">
        <f t="shared" si="537"/>
        <v>0</v>
      </c>
      <c r="AD167" s="73">
        <v>0</v>
      </c>
      <c r="AE167" s="72">
        <f t="shared" si="538"/>
        <v>0</v>
      </c>
      <c r="AF167" s="80"/>
      <c r="AG167" s="72">
        <f t="shared" si="539"/>
        <v>0</v>
      </c>
      <c r="AH167" s="73"/>
      <c r="AI167" s="72">
        <f t="shared" si="540"/>
        <v>0</v>
      </c>
      <c r="AJ167" s="73"/>
      <c r="AK167" s="73">
        <f t="shared" si="541"/>
        <v>0</v>
      </c>
      <c r="AL167" s="73"/>
      <c r="AM167" s="72">
        <f t="shared" si="542"/>
        <v>0</v>
      </c>
      <c r="AN167" s="93">
        <v>4</v>
      </c>
      <c r="AO167" s="128">
        <f t="shared" ref="AO167:AO193" si="581">(AN167*$E167*$F167*$G167*$I167*$AO$10)</f>
        <v>533909.37600000005</v>
      </c>
      <c r="AP167" s="73"/>
      <c r="AQ167" s="79">
        <f t="shared" si="544"/>
        <v>0</v>
      </c>
      <c r="AR167" s="73"/>
      <c r="AS167" s="72">
        <f t="shared" si="545"/>
        <v>0</v>
      </c>
      <c r="AT167" s="73">
        <v>2</v>
      </c>
      <c r="AU167" s="73">
        <f t="shared" si="546"/>
        <v>182014.56</v>
      </c>
      <c r="AV167" s="73"/>
      <c r="AW167" s="72">
        <f t="shared" si="547"/>
        <v>0</v>
      </c>
      <c r="AX167" s="73">
        <v>0</v>
      </c>
      <c r="AY167" s="72">
        <f t="shared" si="548"/>
        <v>0</v>
      </c>
      <c r="AZ167" s="73">
        <v>0</v>
      </c>
      <c r="BA167" s="72">
        <f t="shared" si="549"/>
        <v>0</v>
      </c>
      <c r="BB167" s="73">
        <v>0</v>
      </c>
      <c r="BC167" s="72">
        <f t="shared" si="550"/>
        <v>0</v>
      </c>
      <c r="BD167" s="73"/>
      <c r="BE167" s="72">
        <f t="shared" si="551"/>
        <v>0</v>
      </c>
      <c r="BF167" s="73"/>
      <c r="BG167" s="72">
        <f t="shared" si="552"/>
        <v>0</v>
      </c>
      <c r="BH167" s="73">
        <v>0</v>
      </c>
      <c r="BI167" s="72">
        <f t="shared" si="553"/>
        <v>0</v>
      </c>
      <c r="BJ167" s="73">
        <v>0</v>
      </c>
      <c r="BK167" s="72">
        <f t="shared" si="554"/>
        <v>0</v>
      </c>
      <c r="BL167" s="73"/>
      <c r="BM167" s="72">
        <f t="shared" si="555"/>
        <v>0</v>
      </c>
      <c r="BN167" s="73"/>
      <c r="BO167" s="72">
        <f t="shared" si="556"/>
        <v>0</v>
      </c>
      <c r="BP167" s="73"/>
      <c r="BQ167" s="72">
        <f t="shared" si="557"/>
        <v>0</v>
      </c>
      <c r="BR167" s="73"/>
      <c r="BS167" s="79">
        <f t="shared" si="558"/>
        <v>0</v>
      </c>
      <c r="BT167" s="94">
        <v>0</v>
      </c>
      <c r="BU167" s="72">
        <f t="shared" si="559"/>
        <v>0</v>
      </c>
      <c r="BV167" s="73">
        <v>0</v>
      </c>
      <c r="BW167" s="72">
        <f t="shared" si="560"/>
        <v>0</v>
      </c>
      <c r="BX167" s="73"/>
      <c r="BY167" s="72">
        <f t="shared" si="561"/>
        <v>0</v>
      </c>
      <c r="BZ167" s="73"/>
      <c r="CA167" s="72">
        <f t="shared" si="562"/>
        <v>0</v>
      </c>
      <c r="CB167" s="95"/>
      <c r="CC167" s="73">
        <f t="shared" si="563"/>
        <v>0</v>
      </c>
      <c r="CD167" s="73">
        <v>0</v>
      </c>
      <c r="CE167" s="72">
        <f t="shared" si="564"/>
        <v>0</v>
      </c>
      <c r="CF167" s="73"/>
      <c r="CG167" s="72">
        <f t="shared" si="565"/>
        <v>0</v>
      </c>
      <c r="CH167" s="73"/>
      <c r="CI167" s="72">
        <f t="shared" si="566"/>
        <v>0</v>
      </c>
      <c r="CJ167" s="73"/>
      <c r="CK167" s="72">
        <f t="shared" si="567"/>
        <v>0</v>
      </c>
      <c r="CL167" s="73"/>
      <c r="CM167" s="72">
        <f t="shared" si="568"/>
        <v>0</v>
      </c>
      <c r="CN167" s="73"/>
      <c r="CO167" s="72">
        <f t="shared" si="569"/>
        <v>0</v>
      </c>
      <c r="CP167" s="73"/>
      <c r="CQ167" s="72">
        <f t="shared" si="570"/>
        <v>0</v>
      </c>
      <c r="CR167" s="73"/>
      <c r="CS167" s="72">
        <f t="shared" si="571"/>
        <v>0</v>
      </c>
      <c r="CT167" s="73">
        <v>0</v>
      </c>
      <c r="CU167" s="72">
        <f t="shared" si="572"/>
        <v>0</v>
      </c>
      <c r="CV167" s="93">
        <v>0</v>
      </c>
      <c r="CW167" s="72">
        <f t="shared" si="573"/>
        <v>0</v>
      </c>
      <c r="CX167" s="73">
        <v>0</v>
      </c>
      <c r="CY167" s="79">
        <f t="shared" si="574"/>
        <v>0</v>
      </c>
      <c r="CZ167" s="73">
        <v>0</v>
      </c>
      <c r="DA167" s="72">
        <f t="shared" si="575"/>
        <v>0</v>
      </c>
      <c r="DB167" s="95"/>
      <c r="DC167" s="72">
        <f t="shared" si="576"/>
        <v>0</v>
      </c>
      <c r="DD167" s="73"/>
      <c r="DE167" s="72">
        <f t="shared" si="577"/>
        <v>0</v>
      </c>
      <c r="DF167" s="73"/>
      <c r="DG167" s="72">
        <f t="shared" si="578"/>
        <v>0</v>
      </c>
      <c r="DH167" s="73"/>
      <c r="DI167" s="84">
        <f t="shared" si="579"/>
        <v>0</v>
      </c>
      <c r="DJ167" s="85">
        <f t="shared" si="580"/>
        <v>8</v>
      </c>
      <c r="DK167" s="84">
        <f t="shared" si="580"/>
        <v>938386.17599999998</v>
      </c>
    </row>
    <row r="168" spans="1:115" ht="45" customHeight="1" x14ac:dyDescent="0.25">
      <c r="A168" s="89"/>
      <c r="B168" s="90">
        <v>138</v>
      </c>
      <c r="C168" s="283" t="s">
        <v>676</v>
      </c>
      <c r="D168" s="65" t="s">
        <v>291</v>
      </c>
      <c r="E168" s="54">
        <v>23150</v>
      </c>
      <c r="F168" s="91">
        <v>1.96</v>
      </c>
      <c r="G168" s="67">
        <v>1</v>
      </c>
      <c r="H168" s="69">
        <v>1.4</v>
      </c>
      <c r="I168" s="69">
        <v>1.68</v>
      </c>
      <c r="J168" s="69">
        <v>2.23</v>
      </c>
      <c r="K168" s="70">
        <v>2.57</v>
      </c>
      <c r="L168" s="73">
        <v>0</v>
      </c>
      <c r="M168" s="72">
        <f t="shared" si="529"/>
        <v>0</v>
      </c>
      <c r="N168" s="73">
        <v>5</v>
      </c>
      <c r="O168" s="73">
        <f t="shared" si="530"/>
        <v>349379.80000000005</v>
      </c>
      <c r="P168" s="73"/>
      <c r="Q168" s="72">
        <f t="shared" si="531"/>
        <v>0</v>
      </c>
      <c r="R168" s="73"/>
      <c r="S168" s="72">
        <f t="shared" si="532"/>
        <v>0</v>
      </c>
      <c r="T168" s="73"/>
      <c r="U168" s="72">
        <f t="shared" si="533"/>
        <v>0</v>
      </c>
      <c r="V168" s="101"/>
      <c r="W168" s="72">
        <f t="shared" si="534"/>
        <v>0</v>
      </c>
      <c r="X168" s="73"/>
      <c r="Y168" s="72">
        <f t="shared" si="535"/>
        <v>0</v>
      </c>
      <c r="Z168" s="101"/>
      <c r="AA168" s="72">
        <f t="shared" si="536"/>
        <v>0</v>
      </c>
      <c r="AB168" s="73">
        <v>2</v>
      </c>
      <c r="AC168" s="72">
        <f t="shared" si="537"/>
        <v>139751.92000000001</v>
      </c>
      <c r="AD168" s="101"/>
      <c r="AE168" s="72">
        <f t="shared" si="538"/>
        <v>0</v>
      </c>
      <c r="AF168" s="80"/>
      <c r="AG168" s="72">
        <f t="shared" si="539"/>
        <v>0</v>
      </c>
      <c r="AH168" s="73">
        <v>7</v>
      </c>
      <c r="AI168" s="72">
        <f t="shared" si="540"/>
        <v>489131.72</v>
      </c>
      <c r="AJ168" s="73"/>
      <c r="AK168" s="73">
        <f t="shared" si="541"/>
        <v>0</v>
      </c>
      <c r="AL168" s="73"/>
      <c r="AM168" s="72">
        <f t="shared" si="542"/>
        <v>0</v>
      </c>
      <c r="AN168" s="93"/>
      <c r="AO168" s="72">
        <f t="shared" si="581"/>
        <v>0</v>
      </c>
      <c r="AP168" s="101"/>
      <c r="AQ168" s="79">
        <f t="shared" si="544"/>
        <v>0</v>
      </c>
      <c r="AR168" s="101"/>
      <c r="AS168" s="72">
        <f t="shared" si="545"/>
        <v>0</v>
      </c>
      <c r="AT168" s="101"/>
      <c r="AU168" s="73">
        <f t="shared" si="546"/>
        <v>0</v>
      </c>
      <c r="AV168" s="73"/>
      <c r="AW168" s="72">
        <f t="shared" si="547"/>
        <v>0</v>
      </c>
      <c r="AX168" s="101"/>
      <c r="AY168" s="72">
        <f t="shared" si="548"/>
        <v>0</v>
      </c>
      <c r="AZ168" s="101"/>
      <c r="BA168" s="72">
        <f t="shared" si="549"/>
        <v>0</v>
      </c>
      <c r="BB168" s="101"/>
      <c r="BC168" s="72">
        <f t="shared" si="550"/>
        <v>0</v>
      </c>
      <c r="BD168" s="101"/>
      <c r="BE168" s="72">
        <f t="shared" si="551"/>
        <v>0</v>
      </c>
      <c r="BF168" s="73"/>
      <c r="BG168" s="72">
        <f t="shared" si="552"/>
        <v>0</v>
      </c>
      <c r="BH168" s="101"/>
      <c r="BI168" s="72">
        <f t="shared" si="553"/>
        <v>0</v>
      </c>
      <c r="BJ168" s="101"/>
      <c r="BK168" s="72">
        <f t="shared" si="554"/>
        <v>0</v>
      </c>
      <c r="BL168" s="101"/>
      <c r="BM168" s="72">
        <f t="shared" si="555"/>
        <v>0</v>
      </c>
      <c r="BN168" s="101"/>
      <c r="BO168" s="72">
        <f t="shared" si="556"/>
        <v>0</v>
      </c>
      <c r="BP168" s="101"/>
      <c r="BQ168" s="72">
        <f t="shared" si="557"/>
        <v>0</v>
      </c>
      <c r="BR168" s="73"/>
      <c r="BS168" s="79">
        <f t="shared" si="558"/>
        <v>0</v>
      </c>
      <c r="BT168" s="140"/>
      <c r="BU168" s="72">
        <f t="shared" si="559"/>
        <v>0</v>
      </c>
      <c r="BV168" s="101"/>
      <c r="BW168" s="72">
        <f t="shared" si="560"/>
        <v>0</v>
      </c>
      <c r="BX168" s="101"/>
      <c r="BY168" s="72">
        <f t="shared" si="561"/>
        <v>0</v>
      </c>
      <c r="BZ168" s="101"/>
      <c r="CA168" s="72">
        <f t="shared" si="562"/>
        <v>0</v>
      </c>
      <c r="CB168" s="95"/>
      <c r="CC168" s="73">
        <f t="shared" si="563"/>
        <v>0</v>
      </c>
      <c r="CD168" s="101"/>
      <c r="CE168" s="72">
        <f t="shared" si="564"/>
        <v>0</v>
      </c>
      <c r="CF168" s="101"/>
      <c r="CG168" s="72">
        <f t="shared" si="565"/>
        <v>0</v>
      </c>
      <c r="CH168" s="101"/>
      <c r="CI168" s="72">
        <f t="shared" si="566"/>
        <v>0</v>
      </c>
      <c r="CJ168" s="101"/>
      <c r="CK168" s="72">
        <f t="shared" si="567"/>
        <v>0</v>
      </c>
      <c r="CL168" s="101"/>
      <c r="CM168" s="72">
        <f t="shared" si="568"/>
        <v>0</v>
      </c>
      <c r="CN168" s="101"/>
      <c r="CO168" s="72">
        <f t="shared" si="569"/>
        <v>0</v>
      </c>
      <c r="CP168" s="101"/>
      <c r="CQ168" s="72">
        <f t="shared" si="570"/>
        <v>0</v>
      </c>
      <c r="CR168" s="101"/>
      <c r="CS168" s="72">
        <f t="shared" si="571"/>
        <v>0</v>
      </c>
      <c r="CT168" s="101"/>
      <c r="CU168" s="72">
        <f t="shared" si="572"/>
        <v>0</v>
      </c>
      <c r="CV168" s="93"/>
      <c r="CW168" s="72">
        <f t="shared" si="573"/>
        <v>0</v>
      </c>
      <c r="CX168" s="101"/>
      <c r="CY168" s="79">
        <f t="shared" si="574"/>
        <v>0</v>
      </c>
      <c r="CZ168" s="101"/>
      <c r="DA168" s="72">
        <f t="shared" si="575"/>
        <v>0</v>
      </c>
      <c r="DB168" s="141"/>
      <c r="DC168" s="72">
        <f t="shared" si="576"/>
        <v>0</v>
      </c>
      <c r="DD168" s="101"/>
      <c r="DE168" s="72">
        <f t="shared" si="577"/>
        <v>0</v>
      </c>
      <c r="DF168" s="101"/>
      <c r="DG168" s="72">
        <f t="shared" si="578"/>
        <v>0</v>
      </c>
      <c r="DH168" s="101"/>
      <c r="DI168" s="84">
        <f t="shared" si="579"/>
        <v>0</v>
      </c>
      <c r="DJ168" s="85">
        <f t="shared" si="580"/>
        <v>14</v>
      </c>
      <c r="DK168" s="84">
        <f t="shared" si="580"/>
        <v>978263.44000000006</v>
      </c>
    </row>
    <row r="169" spans="1:115" ht="45" customHeight="1" x14ac:dyDescent="0.25">
      <c r="A169" s="89"/>
      <c r="B169" s="90">
        <v>139</v>
      </c>
      <c r="C169" s="283" t="s">
        <v>677</v>
      </c>
      <c r="D169" s="65" t="s">
        <v>292</v>
      </c>
      <c r="E169" s="54">
        <v>23150</v>
      </c>
      <c r="F169" s="91">
        <v>2.17</v>
      </c>
      <c r="G169" s="67">
        <v>1</v>
      </c>
      <c r="H169" s="69">
        <v>1.4</v>
      </c>
      <c r="I169" s="69">
        <v>1.68</v>
      </c>
      <c r="J169" s="69">
        <v>2.23</v>
      </c>
      <c r="K169" s="70">
        <v>2.57</v>
      </c>
      <c r="L169" s="73">
        <v>3</v>
      </c>
      <c r="M169" s="72">
        <f t="shared" si="529"/>
        <v>232088.00999999998</v>
      </c>
      <c r="N169" s="73">
        <v>1</v>
      </c>
      <c r="O169" s="73">
        <f t="shared" si="530"/>
        <v>77362.67</v>
      </c>
      <c r="P169" s="73"/>
      <c r="Q169" s="72">
        <f t="shared" si="531"/>
        <v>0</v>
      </c>
      <c r="R169" s="73"/>
      <c r="S169" s="72">
        <f t="shared" si="532"/>
        <v>0</v>
      </c>
      <c r="T169" s="73">
        <v>1</v>
      </c>
      <c r="U169" s="72">
        <f t="shared" si="533"/>
        <v>77362.67</v>
      </c>
      <c r="V169" s="101"/>
      <c r="W169" s="72">
        <f t="shared" si="534"/>
        <v>0</v>
      </c>
      <c r="X169" s="73"/>
      <c r="Y169" s="72">
        <f t="shared" si="535"/>
        <v>0</v>
      </c>
      <c r="Z169" s="101"/>
      <c r="AA169" s="72">
        <f t="shared" si="536"/>
        <v>0</v>
      </c>
      <c r="AB169" s="73">
        <v>20</v>
      </c>
      <c r="AC169" s="72">
        <f t="shared" si="537"/>
        <v>1547253.4000000001</v>
      </c>
      <c r="AD169" s="101"/>
      <c r="AE169" s="72">
        <f t="shared" si="538"/>
        <v>0</v>
      </c>
      <c r="AF169" s="80"/>
      <c r="AG169" s="72">
        <f t="shared" si="539"/>
        <v>0</v>
      </c>
      <c r="AH169" s="73">
        <v>2</v>
      </c>
      <c r="AI169" s="72">
        <f t="shared" si="540"/>
        <v>154725.34</v>
      </c>
      <c r="AJ169" s="73"/>
      <c r="AK169" s="73">
        <f t="shared" si="541"/>
        <v>0</v>
      </c>
      <c r="AL169" s="73"/>
      <c r="AM169" s="72">
        <f t="shared" si="542"/>
        <v>0</v>
      </c>
      <c r="AN169" s="93">
        <v>4</v>
      </c>
      <c r="AO169" s="72">
        <f t="shared" si="581"/>
        <v>371340.81600000005</v>
      </c>
      <c r="AP169" s="101"/>
      <c r="AQ169" s="79">
        <f t="shared" si="544"/>
        <v>0</v>
      </c>
      <c r="AR169" s="101"/>
      <c r="AS169" s="72">
        <f t="shared" si="545"/>
        <v>0</v>
      </c>
      <c r="AT169" s="101"/>
      <c r="AU169" s="73">
        <f t="shared" si="546"/>
        <v>0</v>
      </c>
      <c r="AV169" s="73"/>
      <c r="AW169" s="72">
        <f t="shared" si="547"/>
        <v>0</v>
      </c>
      <c r="AX169" s="101"/>
      <c r="AY169" s="72">
        <f t="shared" si="548"/>
        <v>0</v>
      </c>
      <c r="AZ169" s="101"/>
      <c r="BA169" s="72">
        <f t="shared" si="549"/>
        <v>0</v>
      </c>
      <c r="BB169" s="101"/>
      <c r="BC169" s="72">
        <f t="shared" si="550"/>
        <v>0</v>
      </c>
      <c r="BD169" s="101"/>
      <c r="BE169" s="72">
        <f t="shared" si="551"/>
        <v>0</v>
      </c>
      <c r="BF169" s="73"/>
      <c r="BG169" s="72">
        <f t="shared" si="552"/>
        <v>0</v>
      </c>
      <c r="BH169" s="101"/>
      <c r="BI169" s="72">
        <f t="shared" si="553"/>
        <v>0</v>
      </c>
      <c r="BJ169" s="101"/>
      <c r="BK169" s="72">
        <f t="shared" si="554"/>
        <v>0</v>
      </c>
      <c r="BL169" s="101"/>
      <c r="BM169" s="72">
        <f t="shared" si="555"/>
        <v>0</v>
      </c>
      <c r="BN169" s="101"/>
      <c r="BO169" s="72">
        <f t="shared" si="556"/>
        <v>0</v>
      </c>
      <c r="BP169" s="101"/>
      <c r="BQ169" s="72">
        <f t="shared" si="557"/>
        <v>0</v>
      </c>
      <c r="BR169" s="73"/>
      <c r="BS169" s="79">
        <f t="shared" si="558"/>
        <v>0</v>
      </c>
      <c r="BT169" s="140"/>
      <c r="BU169" s="72">
        <f t="shared" si="559"/>
        <v>0</v>
      </c>
      <c r="BV169" s="101"/>
      <c r="BW169" s="72">
        <f t="shared" si="560"/>
        <v>0</v>
      </c>
      <c r="BX169" s="101"/>
      <c r="BY169" s="72">
        <f t="shared" si="561"/>
        <v>0</v>
      </c>
      <c r="BZ169" s="101"/>
      <c r="CA169" s="72">
        <f t="shared" si="562"/>
        <v>0</v>
      </c>
      <c r="CB169" s="95"/>
      <c r="CC169" s="73">
        <f t="shared" si="563"/>
        <v>0</v>
      </c>
      <c r="CD169" s="101"/>
      <c r="CE169" s="72">
        <f t="shared" si="564"/>
        <v>0</v>
      </c>
      <c r="CF169" s="101"/>
      <c r="CG169" s="72">
        <f t="shared" si="565"/>
        <v>0</v>
      </c>
      <c r="CH169" s="101"/>
      <c r="CI169" s="72">
        <f t="shared" si="566"/>
        <v>0</v>
      </c>
      <c r="CJ169" s="101"/>
      <c r="CK169" s="72">
        <f t="shared" si="567"/>
        <v>0</v>
      </c>
      <c r="CL169" s="101"/>
      <c r="CM169" s="72">
        <f t="shared" si="568"/>
        <v>0</v>
      </c>
      <c r="CN169" s="101"/>
      <c r="CO169" s="72">
        <f t="shared" si="569"/>
        <v>0</v>
      </c>
      <c r="CP169" s="101"/>
      <c r="CQ169" s="72">
        <f t="shared" si="570"/>
        <v>0</v>
      </c>
      <c r="CR169" s="101"/>
      <c r="CS169" s="72">
        <f t="shared" si="571"/>
        <v>0</v>
      </c>
      <c r="CT169" s="101"/>
      <c r="CU169" s="72">
        <f t="shared" si="572"/>
        <v>0</v>
      </c>
      <c r="CV169" s="93">
        <v>0</v>
      </c>
      <c r="CW169" s="72">
        <f t="shared" si="573"/>
        <v>0</v>
      </c>
      <c r="CX169" s="101"/>
      <c r="CY169" s="79">
        <f t="shared" si="574"/>
        <v>0</v>
      </c>
      <c r="CZ169" s="101"/>
      <c r="DA169" s="72">
        <f t="shared" si="575"/>
        <v>0</v>
      </c>
      <c r="DB169" s="141"/>
      <c r="DC169" s="72">
        <f t="shared" si="576"/>
        <v>0</v>
      </c>
      <c r="DD169" s="101"/>
      <c r="DE169" s="72">
        <f t="shared" si="577"/>
        <v>0</v>
      </c>
      <c r="DF169" s="101"/>
      <c r="DG169" s="72">
        <f t="shared" si="578"/>
        <v>0</v>
      </c>
      <c r="DH169" s="101"/>
      <c r="DI169" s="84">
        <f t="shared" si="579"/>
        <v>0</v>
      </c>
      <c r="DJ169" s="85">
        <f t="shared" si="580"/>
        <v>31</v>
      </c>
      <c r="DK169" s="84">
        <f t="shared" si="580"/>
        <v>2460132.906</v>
      </c>
    </row>
    <row r="170" spans="1:115" ht="45" customHeight="1" x14ac:dyDescent="0.25">
      <c r="A170" s="89"/>
      <c r="B170" s="90">
        <v>140</v>
      </c>
      <c r="C170" s="283" t="s">
        <v>678</v>
      </c>
      <c r="D170" s="65" t="s">
        <v>293</v>
      </c>
      <c r="E170" s="54">
        <v>23150</v>
      </c>
      <c r="F170" s="91">
        <v>2.02</v>
      </c>
      <c r="G170" s="67">
        <v>1</v>
      </c>
      <c r="H170" s="69">
        <v>1.4</v>
      </c>
      <c r="I170" s="69">
        <v>1.68</v>
      </c>
      <c r="J170" s="69">
        <v>2.23</v>
      </c>
      <c r="K170" s="70">
        <v>2.57</v>
      </c>
      <c r="L170" s="73">
        <v>0</v>
      </c>
      <c r="M170" s="72">
        <f t="shared" si="529"/>
        <v>0</v>
      </c>
      <c r="N170" s="73"/>
      <c r="O170" s="73">
        <f t="shared" si="530"/>
        <v>0</v>
      </c>
      <c r="P170" s="73"/>
      <c r="Q170" s="72">
        <f t="shared" si="531"/>
        <v>0</v>
      </c>
      <c r="R170" s="73"/>
      <c r="S170" s="72">
        <f t="shared" si="532"/>
        <v>0</v>
      </c>
      <c r="T170" s="73"/>
      <c r="U170" s="72">
        <f t="shared" si="533"/>
        <v>0</v>
      </c>
      <c r="V170" s="73"/>
      <c r="W170" s="72">
        <f t="shared" si="534"/>
        <v>0</v>
      </c>
      <c r="X170" s="73"/>
      <c r="Y170" s="72">
        <f t="shared" si="535"/>
        <v>0</v>
      </c>
      <c r="Z170" s="73"/>
      <c r="AA170" s="72">
        <f t="shared" si="536"/>
        <v>0</v>
      </c>
      <c r="AB170" s="73"/>
      <c r="AC170" s="72">
        <f t="shared" si="537"/>
        <v>0</v>
      </c>
      <c r="AD170" s="73"/>
      <c r="AE170" s="72">
        <f t="shared" si="538"/>
        <v>0</v>
      </c>
      <c r="AF170" s="80"/>
      <c r="AG170" s="72">
        <f t="shared" si="539"/>
        <v>0</v>
      </c>
      <c r="AH170" s="73"/>
      <c r="AI170" s="72">
        <f t="shared" si="540"/>
        <v>0</v>
      </c>
      <c r="AJ170" s="73"/>
      <c r="AK170" s="73">
        <f t="shared" si="541"/>
        <v>0</v>
      </c>
      <c r="AL170" s="73"/>
      <c r="AM170" s="72">
        <f t="shared" si="542"/>
        <v>0</v>
      </c>
      <c r="AN170" s="92"/>
      <c r="AO170" s="72">
        <f t="shared" si="581"/>
        <v>0</v>
      </c>
      <c r="AP170" s="73"/>
      <c r="AQ170" s="79">
        <f t="shared" si="544"/>
        <v>0</v>
      </c>
      <c r="AR170" s="73"/>
      <c r="AS170" s="72">
        <f t="shared" si="545"/>
        <v>0</v>
      </c>
      <c r="AT170" s="73"/>
      <c r="AU170" s="73">
        <f t="shared" si="546"/>
        <v>0</v>
      </c>
      <c r="AV170" s="73"/>
      <c r="AW170" s="72">
        <f t="shared" si="547"/>
        <v>0</v>
      </c>
      <c r="AX170" s="73"/>
      <c r="AY170" s="72">
        <f t="shared" si="548"/>
        <v>0</v>
      </c>
      <c r="AZ170" s="73"/>
      <c r="BA170" s="72">
        <f t="shared" si="549"/>
        <v>0</v>
      </c>
      <c r="BB170" s="73"/>
      <c r="BC170" s="72">
        <f t="shared" si="550"/>
        <v>0</v>
      </c>
      <c r="BD170" s="73"/>
      <c r="BE170" s="72">
        <f t="shared" si="551"/>
        <v>0</v>
      </c>
      <c r="BF170" s="73"/>
      <c r="BG170" s="72">
        <f t="shared" si="552"/>
        <v>0</v>
      </c>
      <c r="BH170" s="73"/>
      <c r="BI170" s="72">
        <f t="shared" si="553"/>
        <v>0</v>
      </c>
      <c r="BJ170" s="73"/>
      <c r="BK170" s="72">
        <f t="shared" si="554"/>
        <v>0</v>
      </c>
      <c r="BL170" s="73"/>
      <c r="BM170" s="72">
        <f t="shared" si="555"/>
        <v>0</v>
      </c>
      <c r="BN170" s="73"/>
      <c r="BO170" s="72">
        <f t="shared" si="556"/>
        <v>0</v>
      </c>
      <c r="BP170" s="73"/>
      <c r="BQ170" s="72">
        <f t="shared" si="557"/>
        <v>0</v>
      </c>
      <c r="BR170" s="73"/>
      <c r="BS170" s="79">
        <f t="shared" si="558"/>
        <v>0</v>
      </c>
      <c r="BT170" s="94"/>
      <c r="BU170" s="72">
        <f t="shared" si="559"/>
        <v>0</v>
      </c>
      <c r="BV170" s="73"/>
      <c r="BW170" s="72">
        <f t="shared" si="560"/>
        <v>0</v>
      </c>
      <c r="BX170" s="73"/>
      <c r="BY170" s="72">
        <f t="shared" si="561"/>
        <v>0</v>
      </c>
      <c r="BZ170" s="73"/>
      <c r="CA170" s="72">
        <f t="shared" si="562"/>
        <v>0</v>
      </c>
      <c r="CB170" s="95"/>
      <c r="CC170" s="73">
        <f t="shared" si="563"/>
        <v>0</v>
      </c>
      <c r="CD170" s="73"/>
      <c r="CE170" s="72">
        <f t="shared" si="564"/>
        <v>0</v>
      </c>
      <c r="CF170" s="73"/>
      <c r="CG170" s="72">
        <f t="shared" si="565"/>
        <v>0</v>
      </c>
      <c r="CH170" s="73"/>
      <c r="CI170" s="72">
        <f t="shared" si="566"/>
        <v>0</v>
      </c>
      <c r="CJ170" s="73"/>
      <c r="CK170" s="72">
        <f t="shared" si="567"/>
        <v>0</v>
      </c>
      <c r="CL170" s="73"/>
      <c r="CM170" s="72">
        <f t="shared" si="568"/>
        <v>0</v>
      </c>
      <c r="CN170" s="73"/>
      <c r="CO170" s="72">
        <f t="shared" si="569"/>
        <v>0</v>
      </c>
      <c r="CP170" s="73"/>
      <c r="CQ170" s="72">
        <f t="shared" si="570"/>
        <v>0</v>
      </c>
      <c r="CR170" s="73"/>
      <c r="CS170" s="72">
        <f t="shared" si="571"/>
        <v>0</v>
      </c>
      <c r="CT170" s="73"/>
      <c r="CU170" s="72">
        <f t="shared" si="572"/>
        <v>0</v>
      </c>
      <c r="CV170" s="93"/>
      <c r="CW170" s="72">
        <f t="shared" si="573"/>
        <v>0</v>
      </c>
      <c r="CX170" s="73"/>
      <c r="CY170" s="79">
        <f t="shared" si="574"/>
        <v>0</v>
      </c>
      <c r="CZ170" s="73"/>
      <c r="DA170" s="72">
        <f t="shared" si="575"/>
        <v>0</v>
      </c>
      <c r="DB170" s="95"/>
      <c r="DC170" s="72">
        <f t="shared" si="576"/>
        <v>0</v>
      </c>
      <c r="DD170" s="73"/>
      <c r="DE170" s="72">
        <f t="shared" si="577"/>
        <v>0</v>
      </c>
      <c r="DF170" s="73"/>
      <c r="DG170" s="72">
        <f t="shared" si="578"/>
        <v>0</v>
      </c>
      <c r="DH170" s="73"/>
      <c r="DI170" s="84">
        <f t="shared" si="579"/>
        <v>0</v>
      </c>
      <c r="DJ170" s="85">
        <f t="shared" si="580"/>
        <v>0</v>
      </c>
      <c r="DK170" s="84">
        <f t="shared" si="580"/>
        <v>0</v>
      </c>
    </row>
    <row r="171" spans="1:115" ht="45" customHeight="1" x14ac:dyDescent="0.25">
      <c r="A171" s="89"/>
      <c r="B171" s="90">
        <v>141</v>
      </c>
      <c r="C171" s="283" t="s">
        <v>679</v>
      </c>
      <c r="D171" s="65" t="s">
        <v>294</v>
      </c>
      <c r="E171" s="54">
        <v>23150</v>
      </c>
      <c r="F171" s="91">
        <v>2.57</v>
      </c>
      <c r="G171" s="67">
        <v>1</v>
      </c>
      <c r="H171" s="69">
        <v>1.4</v>
      </c>
      <c r="I171" s="69">
        <v>1.68</v>
      </c>
      <c r="J171" s="69">
        <v>2.23</v>
      </c>
      <c r="K171" s="70">
        <v>2.57</v>
      </c>
      <c r="L171" s="73">
        <v>4</v>
      </c>
      <c r="M171" s="72">
        <f t="shared" si="529"/>
        <v>366492.27999999997</v>
      </c>
      <c r="N171" s="73">
        <v>3</v>
      </c>
      <c r="O171" s="73">
        <f t="shared" si="530"/>
        <v>274869.21000000002</v>
      </c>
      <c r="P171" s="73"/>
      <c r="Q171" s="72">
        <f t="shared" si="531"/>
        <v>0</v>
      </c>
      <c r="R171" s="73"/>
      <c r="S171" s="72">
        <f t="shared" si="532"/>
        <v>0</v>
      </c>
      <c r="T171" s="73">
        <v>69</v>
      </c>
      <c r="U171" s="72">
        <f t="shared" si="533"/>
        <v>6321991.8299999991</v>
      </c>
      <c r="V171" s="73"/>
      <c r="W171" s="72">
        <f t="shared" si="534"/>
        <v>0</v>
      </c>
      <c r="X171" s="73"/>
      <c r="Y171" s="72">
        <f t="shared" si="535"/>
        <v>0</v>
      </c>
      <c r="Z171" s="73"/>
      <c r="AA171" s="72">
        <f t="shared" si="536"/>
        <v>0</v>
      </c>
      <c r="AB171" s="73">
        <v>5</v>
      </c>
      <c r="AC171" s="72">
        <f t="shared" si="537"/>
        <v>458115.35000000003</v>
      </c>
      <c r="AD171" s="73"/>
      <c r="AE171" s="72">
        <f t="shared" si="538"/>
        <v>0</v>
      </c>
      <c r="AF171" s="80"/>
      <c r="AG171" s="72">
        <f t="shared" si="539"/>
        <v>0</v>
      </c>
      <c r="AH171" s="73">
        <v>9</v>
      </c>
      <c r="AI171" s="72">
        <f t="shared" si="540"/>
        <v>824607.63</v>
      </c>
      <c r="AJ171" s="73"/>
      <c r="AK171" s="73">
        <f t="shared" si="541"/>
        <v>0</v>
      </c>
      <c r="AL171" s="73"/>
      <c r="AM171" s="72">
        <f t="shared" si="542"/>
        <v>0</v>
      </c>
      <c r="AN171" s="93">
        <v>44</v>
      </c>
      <c r="AO171" s="72">
        <f t="shared" si="581"/>
        <v>4837698.0959999999</v>
      </c>
      <c r="AP171" s="73"/>
      <c r="AQ171" s="79">
        <f t="shared" si="544"/>
        <v>0</v>
      </c>
      <c r="AR171" s="73"/>
      <c r="AS171" s="72">
        <f t="shared" si="545"/>
        <v>0</v>
      </c>
      <c r="AT171" s="73"/>
      <c r="AU171" s="73">
        <f t="shared" si="546"/>
        <v>0</v>
      </c>
      <c r="AV171" s="73"/>
      <c r="AW171" s="72">
        <f t="shared" si="547"/>
        <v>0</v>
      </c>
      <c r="AX171" s="73"/>
      <c r="AY171" s="72">
        <f t="shared" si="548"/>
        <v>0</v>
      </c>
      <c r="AZ171" s="73"/>
      <c r="BA171" s="72">
        <f t="shared" si="549"/>
        <v>0</v>
      </c>
      <c r="BB171" s="73"/>
      <c r="BC171" s="72">
        <f t="shared" si="550"/>
        <v>0</v>
      </c>
      <c r="BD171" s="73"/>
      <c r="BE171" s="72">
        <f t="shared" si="551"/>
        <v>0</v>
      </c>
      <c r="BF171" s="73"/>
      <c r="BG171" s="72">
        <f t="shared" si="552"/>
        <v>0</v>
      </c>
      <c r="BH171" s="73"/>
      <c r="BI171" s="72">
        <f t="shared" si="553"/>
        <v>0</v>
      </c>
      <c r="BJ171" s="73"/>
      <c r="BK171" s="72">
        <f t="shared" si="554"/>
        <v>0</v>
      </c>
      <c r="BL171" s="73"/>
      <c r="BM171" s="72">
        <f t="shared" si="555"/>
        <v>0</v>
      </c>
      <c r="BN171" s="73"/>
      <c r="BO171" s="72">
        <f t="shared" si="556"/>
        <v>0</v>
      </c>
      <c r="BP171" s="73"/>
      <c r="BQ171" s="72">
        <f t="shared" si="557"/>
        <v>0</v>
      </c>
      <c r="BR171" s="73"/>
      <c r="BS171" s="79">
        <f t="shared" si="558"/>
        <v>0</v>
      </c>
      <c r="BT171" s="94"/>
      <c r="BU171" s="72">
        <f t="shared" si="559"/>
        <v>0</v>
      </c>
      <c r="BV171" s="73"/>
      <c r="BW171" s="72">
        <f t="shared" si="560"/>
        <v>0</v>
      </c>
      <c r="BX171" s="73"/>
      <c r="BY171" s="72">
        <f t="shared" si="561"/>
        <v>0</v>
      </c>
      <c r="BZ171" s="73"/>
      <c r="CA171" s="72">
        <f t="shared" si="562"/>
        <v>0</v>
      </c>
      <c r="CB171" s="95"/>
      <c r="CC171" s="73">
        <f t="shared" si="563"/>
        <v>0</v>
      </c>
      <c r="CD171" s="73"/>
      <c r="CE171" s="72">
        <f t="shared" si="564"/>
        <v>0</v>
      </c>
      <c r="CF171" s="73"/>
      <c r="CG171" s="72">
        <f t="shared" si="565"/>
        <v>0</v>
      </c>
      <c r="CH171" s="73"/>
      <c r="CI171" s="72">
        <f t="shared" si="566"/>
        <v>0</v>
      </c>
      <c r="CJ171" s="73"/>
      <c r="CK171" s="72">
        <f t="shared" si="567"/>
        <v>0</v>
      </c>
      <c r="CL171" s="73"/>
      <c r="CM171" s="72">
        <f t="shared" si="568"/>
        <v>0</v>
      </c>
      <c r="CN171" s="73"/>
      <c r="CO171" s="72">
        <f t="shared" si="569"/>
        <v>0</v>
      </c>
      <c r="CP171" s="73"/>
      <c r="CQ171" s="72">
        <f t="shared" si="570"/>
        <v>0</v>
      </c>
      <c r="CR171" s="73"/>
      <c r="CS171" s="72">
        <f t="shared" si="571"/>
        <v>0</v>
      </c>
      <c r="CT171" s="73"/>
      <c r="CU171" s="72">
        <f t="shared" si="572"/>
        <v>0</v>
      </c>
      <c r="CV171" s="93">
        <v>0</v>
      </c>
      <c r="CW171" s="72">
        <f t="shared" si="573"/>
        <v>0</v>
      </c>
      <c r="CX171" s="73"/>
      <c r="CY171" s="79">
        <f t="shared" si="574"/>
        <v>0</v>
      </c>
      <c r="CZ171" s="73"/>
      <c r="DA171" s="72">
        <f t="shared" si="575"/>
        <v>0</v>
      </c>
      <c r="DB171" s="95"/>
      <c r="DC171" s="72">
        <f t="shared" si="576"/>
        <v>0</v>
      </c>
      <c r="DD171" s="73"/>
      <c r="DE171" s="72">
        <f t="shared" si="577"/>
        <v>0</v>
      </c>
      <c r="DF171" s="73"/>
      <c r="DG171" s="72">
        <f t="shared" si="578"/>
        <v>0</v>
      </c>
      <c r="DH171" s="73"/>
      <c r="DI171" s="84">
        <f t="shared" si="579"/>
        <v>0</v>
      </c>
      <c r="DJ171" s="85">
        <f t="shared" si="580"/>
        <v>134</v>
      </c>
      <c r="DK171" s="84">
        <f t="shared" si="580"/>
        <v>13083774.395999998</v>
      </c>
    </row>
    <row r="172" spans="1:115" ht="45" customHeight="1" x14ac:dyDescent="0.25">
      <c r="A172" s="89"/>
      <c r="B172" s="90">
        <v>142</v>
      </c>
      <c r="C172" s="283" t="s">
        <v>680</v>
      </c>
      <c r="D172" s="65" t="s">
        <v>295</v>
      </c>
      <c r="E172" s="54">
        <v>23150</v>
      </c>
      <c r="F172" s="91">
        <v>3.14</v>
      </c>
      <c r="G172" s="67">
        <v>1</v>
      </c>
      <c r="H172" s="69">
        <v>1.4</v>
      </c>
      <c r="I172" s="69">
        <v>1.68</v>
      </c>
      <c r="J172" s="69">
        <v>2.23</v>
      </c>
      <c r="K172" s="70">
        <v>2.57</v>
      </c>
      <c r="L172" s="73">
        <v>0</v>
      </c>
      <c r="M172" s="72">
        <f t="shared" si="529"/>
        <v>0</v>
      </c>
      <c r="N172" s="73"/>
      <c r="O172" s="73">
        <f t="shared" si="530"/>
        <v>0</v>
      </c>
      <c r="P172" s="73"/>
      <c r="Q172" s="72">
        <f t="shared" si="531"/>
        <v>0</v>
      </c>
      <c r="R172" s="73"/>
      <c r="S172" s="72">
        <f t="shared" si="532"/>
        <v>0</v>
      </c>
      <c r="T172" s="73">
        <v>13</v>
      </c>
      <c r="U172" s="72">
        <f t="shared" si="533"/>
        <v>1455273.82</v>
      </c>
      <c r="V172" s="73"/>
      <c r="W172" s="72">
        <f t="shared" si="534"/>
        <v>0</v>
      </c>
      <c r="X172" s="73"/>
      <c r="Y172" s="72">
        <f t="shared" si="535"/>
        <v>0</v>
      </c>
      <c r="Z172" s="73"/>
      <c r="AA172" s="72">
        <f t="shared" si="536"/>
        <v>0</v>
      </c>
      <c r="AB172" s="73"/>
      <c r="AC172" s="72">
        <f t="shared" si="537"/>
        <v>0</v>
      </c>
      <c r="AD172" s="73"/>
      <c r="AE172" s="72">
        <f t="shared" si="538"/>
        <v>0</v>
      </c>
      <c r="AF172" s="80"/>
      <c r="AG172" s="72">
        <f t="shared" si="539"/>
        <v>0</v>
      </c>
      <c r="AH172" s="73"/>
      <c r="AI172" s="72">
        <f t="shared" si="540"/>
        <v>0</v>
      </c>
      <c r="AJ172" s="73"/>
      <c r="AK172" s="73">
        <f t="shared" si="541"/>
        <v>0</v>
      </c>
      <c r="AL172" s="73"/>
      <c r="AM172" s="72">
        <f t="shared" si="542"/>
        <v>0</v>
      </c>
      <c r="AN172" s="93">
        <v>2</v>
      </c>
      <c r="AO172" s="72">
        <f t="shared" si="581"/>
        <v>268665.93599999999</v>
      </c>
      <c r="AP172" s="73"/>
      <c r="AQ172" s="79">
        <f t="shared" si="544"/>
        <v>0</v>
      </c>
      <c r="AR172" s="73"/>
      <c r="AS172" s="72">
        <f t="shared" si="545"/>
        <v>0</v>
      </c>
      <c r="AT172" s="73"/>
      <c r="AU172" s="73">
        <f t="shared" si="546"/>
        <v>0</v>
      </c>
      <c r="AV172" s="73"/>
      <c r="AW172" s="72">
        <f t="shared" si="547"/>
        <v>0</v>
      </c>
      <c r="AX172" s="73"/>
      <c r="AY172" s="72">
        <f t="shared" si="548"/>
        <v>0</v>
      </c>
      <c r="AZ172" s="73"/>
      <c r="BA172" s="72">
        <f t="shared" si="549"/>
        <v>0</v>
      </c>
      <c r="BB172" s="73"/>
      <c r="BC172" s="72">
        <f t="shared" si="550"/>
        <v>0</v>
      </c>
      <c r="BD172" s="73"/>
      <c r="BE172" s="72">
        <f t="shared" si="551"/>
        <v>0</v>
      </c>
      <c r="BF172" s="73"/>
      <c r="BG172" s="72">
        <f t="shared" si="552"/>
        <v>0</v>
      </c>
      <c r="BH172" s="73"/>
      <c r="BI172" s="72">
        <f t="shared" si="553"/>
        <v>0</v>
      </c>
      <c r="BJ172" s="73"/>
      <c r="BK172" s="72">
        <f t="shared" si="554"/>
        <v>0</v>
      </c>
      <c r="BL172" s="73"/>
      <c r="BM172" s="72">
        <f t="shared" si="555"/>
        <v>0</v>
      </c>
      <c r="BN172" s="73"/>
      <c r="BO172" s="72">
        <f t="shared" si="556"/>
        <v>0</v>
      </c>
      <c r="BP172" s="73"/>
      <c r="BQ172" s="72">
        <f t="shared" si="557"/>
        <v>0</v>
      </c>
      <c r="BR172" s="73"/>
      <c r="BS172" s="79">
        <f t="shared" si="558"/>
        <v>0</v>
      </c>
      <c r="BT172" s="94"/>
      <c r="BU172" s="72">
        <f t="shared" si="559"/>
        <v>0</v>
      </c>
      <c r="BV172" s="73"/>
      <c r="BW172" s="72">
        <f t="shared" si="560"/>
        <v>0</v>
      </c>
      <c r="BX172" s="73"/>
      <c r="BY172" s="72">
        <f t="shared" si="561"/>
        <v>0</v>
      </c>
      <c r="BZ172" s="73"/>
      <c r="CA172" s="72">
        <f t="shared" si="562"/>
        <v>0</v>
      </c>
      <c r="CB172" s="95"/>
      <c r="CC172" s="73">
        <f t="shared" si="563"/>
        <v>0</v>
      </c>
      <c r="CD172" s="73"/>
      <c r="CE172" s="72">
        <f t="shared" si="564"/>
        <v>0</v>
      </c>
      <c r="CF172" s="73"/>
      <c r="CG172" s="72">
        <f t="shared" si="565"/>
        <v>0</v>
      </c>
      <c r="CH172" s="73"/>
      <c r="CI172" s="72">
        <f t="shared" si="566"/>
        <v>0</v>
      </c>
      <c r="CJ172" s="73"/>
      <c r="CK172" s="72">
        <f t="shared" si="567"/>
        <v>0</v>
      </c>
      <c r="CL172" s="73"/>
      <c r="CM172" s="72">
        <f t="shared" si="568"/>
        <v>0</v>
      </c>
      <c r="CN172" s="73"/>
      <c r="CO172" s="72">
        <f t="shared" si="569"/>
        <v>0</v>
      </c>
      <c r="CP172" s="73"/>
      <c r="CQ172" s="72">
        <f t="shared" si="570"/>
        <v>0</v>
      </c>
      <c r="CR172" s="73"/>
      <c r="CS172" s="72">
        <f t="shared" si="571"/>
        <v>0</v>
      </c>
      <c r="CT172" s="73"/>
      <c r="CU172" s="72">
        <f t="shared" si="572"/>
        <v>0</v>
      </c>
      <c r="CV172" s="93">
        <v>0</v>
      </c>
      <c r="CW172" s="72">
        <f t="shared" si="573"/>
        <v>0</v>
      </c>
      <c r="CX172" s="73"/>
      <c r="CY172" s="79">
        <f t="shared" si="574"/>
        <v>0</v>
      </c>
      <c r="CZ172" s="73"/>
      <c r="DA172" s="72">
        <f t="shared" si="575"/>
        <v>0</v>
      </c>
      <c r="DB172" s="95"/>
      <c r="DC172" s="72">
        <f t="shared" si="576"/>
        <v>0</v>
      </c>
      <c r="DD172" s="73"/>
      <c r="DE172" s="72">
        <f t="shared" si="577"/>
        <v>0</v>
      </c>
      <c r="DF172" s="73"/>
      <c r="DG172" s="72">
        <f t="shared" si="578"/>
        <v>0</v>
      </c>
      <c r="DH172" s="73"/>
      <c r="DI172" s="84">
        <f t="shared" si="579"/>
        <v>0</v>
      </c>
      <c r="DJ172" s="85">
        <f t="shared" si="580"/>
        <v>15</v>
      </c>
      <c r="DK172" s="84">
        <f t="shared" si="580"/>
        <v>1723939.7560000001</v>
      </c>
    </row>
    <row r="173" spans="1:115" ht="30" x14ac:dyDescent="0.25">
      <c r="A173" s="89"/>
      <c r="B173" s="90">
        <v>143</v>
      </c>
      <c r="C173" s="283" t="s">
        <v>681</v>
      </c>
      <c r="D173" s="65" t="s">
        <v>296</v>
      </c>
      <c r="E173" s="54">
        <v>23150</v>
      </c>
      <c r="F173" s="100">
        <v>2.48</v>
      </c>
      <c r="G173" s="67">
        <v>1</v>
      </c>
      <c r="H173" s="69">
        <v>1.4</v>
      </c>
      <c r="I173" s="69">
        <v>1.68</v>
      </c>
      <c r="J173" s="69">
        <v>2.23</v>
      </c>
      <c r="K173" s="70">
        <v>2.57</v>
      </c>
      <c r="L173" s="73">
        <v>0</v>
      </c>
      <c r="M173" s="72">
        <f t="shared" si="529"/>
        <v>0</v>
      </c>
      <c r="N173" s="73"/>
      <c r="O173" s="73">
        <f t="shared" si="530"/>
        <v>0</v>
      </c>
      <c r="P173" s="73"/>
      <c r="Q173" s="72">
        <f t="shared" si="531"/>
        <v>0</v>
      </c>
      <c r="R173" s="73"/>
      <c r="S173" s="72">
        <f t="shared" si="532"/>
        <v>0</v>
      </c>
      <c r="T173" s="73">
        <v>4</v>
      </c>
      <c r="U173" s="72">
        <f t="shared" si="533"/>
        <v>353657.92</v>
      </c>
      <c r="V173" s="73"/>
      <c r="W173" s="72">
        <f t="shared" si="534"/>
        <v>0</v>
      </c>
      <c r="X173" s="73"/>
      <c r="Y173" s="72">
        <f t="shared" si="535"/>
        <v>0</v>
      </c>
      <c r="Z173" s="73"/>
      <c r="AA173" s="72">
        <f t="shared" si="536"/>
        <v>0</v>
      </c>
      <c r="AB173" s="73"/>
      <c r="AC173" s="72">
        <f t="shared" si="537"/>
        <v>0</v>
      </c>
      <c r="AD173" s="73"/>
      <c r="AE173" s="72">
        <f t="shared" si="538"/>
        <v>0</v>
      </c>
      <c r="AF173" s="80"/>
      <c r="AG173" s="72">
        <f t="shared" si="539"/>
        <v>0</v>
      </c>
      <c r="AH173" s="73"/>
      <c r="AI173" s="72">
        <f t="shared" si="540"/>
        <v>0</v>
      </c>
      <c r="AJ173" s="73"/>
      <c r="AK173" s="73">
        <f t="shared" si="541"/>
        <v>0</v>
      </c>
      <c r="AL173" s="73"/>
      <c r="AM173" s="72">
        <f t="shared" si="542"/>
        <v>0</v>
      </c>
      <c r="AN173" s="93">
        <v>5</v>
      </c>
      <c r="AO173" s="72">
        <f t="shared" si="581"/>
        <v>530486.88</v>
      </c>
      <c r="AP173" s="73"/>
      <c r="AQ173" s="79">
        <f t="shared" si="544"/>
        <v>0</v>
      </c>
      <c r="AR173" s="101"/>
      <c r="AS173" s="72">
        <f t="shared" si="545"/>
        <v>0</v>
      </c>
      <c r="AT173" s="73"/>
      <c r="AU173" s="73">
        <f t="shared" si="546"/>
        <v>0</v>
      </c>
      <c r="AV173" s="73"/>
      <c r="AW173" s="72">
        <f t="shared" si="547"/>
        <v>0</v>
      </c>
      <c r="AX173" s="73"/>
      <c r="AY173" s="72">
        <f t="shared" si="548"/>
        <v>0</v>
      </c>
      <c r="AZ173" s="73"/>
      <c r="BA173" s="72">
        <f t="shared" si="549"/>
        <v>0</v>
      </c>
      <c r="BB173" s="73"/>
      <c r="BC173" s="72">
        <f t="shared" si="550"/>
        <v>0</v>
      </c>
      <c r="BD173" s="73"/>
      <c r="BE173" s="72">
        <f t="shared" si="551"/>
        <v>0</v>
      </c>
      <c r="BF173" s="73"/>
      <c r="BG173" s="72">
        <f t="shared" si="552"/>
        <v>0</v>
      </c>
      <c r="BH173" s="73"/>
      <c r="BI173" s="72">
        <f t="shared" si="553"/>
        <v>0</v>
      </c>
      <c r="BJ173" s="73"/>
      <c r="BK173" s="72">
        <f t="shared" si="554"/>
        <v>0</v>
      </c>
      <c r="BL173" s="73"/>
      <c r="BM173" s="72">
        <f t="shared" si="555"/>
        <v>0</v>
      </c>
      <c r="BN173" s="73"/>
      <c r="BO173" s="72">
        <f t="shared" si="556"/>
        <v>0</v>
      </c>
      <c r="BP173" s="73"/>
      <c r="BQ173" s="72">
        <f t="shared" si="557"/>
        <v>0</v>
      </c>
      <c r="BR173" s="73"/>
      <c r="BS173" s="79">
        <f t="shared" si="558"/>
        <v>0</v>
      </c>
      <c r="BT173" s="94"/>
      <c r="BU173" s="72">
        <f t="shared" si="559"/>
        <v>0</v>
      </c>
      <c r="BV173" s="73"/>
      <c r="BW173" s="72">
        <f t="shared" si="560"/>
        <v>0</v>
      </c>
      <c r="BX173" s="73"/>
      <c r="BY173" s="72">
        <f t="shared" si="561"/>
        <v>0</v>
      </c>
      <c r="BZ173" s="73"/>
      <c r="CA173" s="72">
        <f t="shared" si="562"/>
        <v>0</v>
      </c>
      <c r="CB173" s="95"/>
      <c r="CC173" s="73">
        <f t="shared" si="563"/>
        <v>0</v>
      </c>
      <c r="CD173" s="73"/>
      <c r="CE173" s="72">
        <f t="shared" si="564"/>
        <v>0</v>
      </c>
      <c r="CF173" s="73"/>
      <c r="CG173" s="72">
        <f t="shared" si="565"/>
        <v>0</v>
      </c>
      <c r="CH173" s="73"/>
      <c r="CI173" s="72">
        <f t="shared" si="566"/>
        <v>0</v>
      </c>
      <c r="CJ173" s="73"/>
      <c r="CK173" s="72">
        <f t="shared" si="567"/>
        <v>0</v>
      </c>
      <c r="CL173" s="73"/>
      <c r="CM173" s="72">
        <f t="shared" si="568"/>
        <v>0</v>
      </c>
      <c r="CN173" s="73"/>
      <c r="CO173" s="72">
        <f t="shared" si="569"/>
        <v>0</v>
      </c>
      <c r="CP173" s="73"/>
      <c r="CQ173" s="72">
        <f t="shared" si="570"/>
        <v>0</v>
      </c>
      <c r="CR173" s="73"/>
      <c r="CS173" s="72">
        <f t="shared" si="571"/>
        <v>0</v>
      </c>
      <c r="CT173" s="73"/>
      <c r="CU173" s="72">
        <f t="shared" si="572"/>
        <v>0</v>
      </c>
      <c r="CV173" s="93">
        <v>0</v>
      </c>
      <c r="CW173" s="72">
        <f t="shared" si="573"/>
        <v>0</v>
      </c>
      <c r="CX173" s="73"/>
      <c r="CY173" s="79">
        <f t="shared" si="574"/>
        <v>0</v>
      </c>
      <c r="CZ173" s="73"/>
      <c r="DA173" s="72">
        <f t="shared" si="575"/>
        <v>0</v>
      </c>
      <c r="DB173" s="95"/>
      <c r="DC173" s="72">
        <f t="shared" si="576"/>
        <v>0</v>
      </c>
      <c r="DD173" s="73"/>
      <c r="DE173" s="72">
        <f t="shared" si="577"/>
        <v>0</v>
      </c>
      <c r="DF173" s="73"/>
      <c r="DG173" s="72">
        <f t="shared" si="578"/>
        <v>0</v>
      </c>
      <c r="DH173" s="73"/>
      <c r="DI173" s="84">
        <f t="shared" si="579"/>
        <v>0</v>
      </c>
      <c r="DJ173" s="85">
        <f t="shared" si="580"/>
        <v>9</v>
      </c>
      <c r="DK173" s="84">
        <f t="shared" si="580"/>
        <v>884144.8</v>
      </c>
    </row>
    <row r="174" spans="1:115" ht="45" customHeight="1" x14ac:dyDescent="0.25">
      <c r="A174" s="89"/>
      <c r="B174" s="90">
        <v>144</v>
      </c>
      <c r="C174" s="283" t="s">
        <v>682</v>
      </c>
      <c r="D174" s="65" t="s">
        <v>297</v>
      </c>
      <c r="E174" s="54">
        <v>23150</v>
      </c>
      <c r="F174" s="91">
        <v>1.91</v>
      </c>
      <c r="G174" s="67">
        <v>1</v>
      </c>
      <c r="H174" s="69">
        <v>1.4</v>
      </c>
      <c r="I174" s="69">
        <v>1.68</v>
      </c>
      <c r="J174" s="69">
        <v>2.23</v>
      </c>
      <c r="K174" s="70">
        <v>2.57</v>
      </c>
      <c r="L174" s="73">
        <v>2</v>
      </c>
      <c r="M174" s="72">
        <f t="shared" si="529"/>
        <v>136186.82</v>
      </c>
      <c r="N174" s="73"/>
      <c r="O174" s="73">
        <f t="shared" si="530"/>
        <v>0</v>
      </c>
      <c r="P174" s="73"/>
      <c r="Q174" s="72">
        <f t="shared" si="531"/>
        <v>0</v>
      </c>
      <c r="R174" s="73"/>
      <c r="S174" s="72">
        <f t="shared" si="532"/>
        <v>0</v>
      </c>
      <c r="T174" s="73"/>
      <c r="U174" s="72">
        <f t="shared" si="533"/>
        <v>0</v>
      </c>
      <c r="V174" s="73"/>
      <c r="W174" s="72">
        <f t="shared" si="534"/>
        <v>0</v>
      </c>
      <c r="X174" s="73"/>
      <c r="Y174" s="72">
        <f t="shared" si="535"/>
        <v>0</v>
      </c>
      <c r="Z174" s="73"/>
      <c r="AA174" s="72">
        <f t="shared" si="536"/>
        <v>0</v>
      </c>
      <c r="AB174" s="73"/>
      <c r="AC174" s="72">
        <f t="shared" si="537"/>
        <v>0</v>
      </c>
      <c r="AD174" s="73"/>
      <c r="AE174" s="72">
        <f t="shared" si="538"/>
        <v>0</v>
      </c>
      <c r="AF174" s="80"/>
      <c r="AG174" s="72">
        <f t="shared" si="539"/>
        <v>0</v>
      </c>
      <c r="AH174" s="73"/>
      <c r="AI174" s="72">
        <f t="shared" si="540"/>
        <v>0</v>
      </c>
      <c r="AJ174" s="73"/>
      <c r="AK174" s="73">
        <f t="shared" si="541"/>
        <v>0</v>
      </c>
      <c r="AL174" s="73"/>
      <c r="AM174" s="72">
        <f t="shared" si="542"/>
        <v>0</v>
      </c>
      <c r="AN174" s="92"/>
      <c r="AO174" s="72">
        <f t="shared" si="581"/>
        <v>0</v>
      </c>
      <c r="AP174" s="73"/>
      <c r="AQ174" s="79">
        <f t="shared" si="544"/>
        <v>0</v>
      </c>
      <c r="AR174" s="73"/>
      <c r="AS174" s="72">
        <f t="shared" si="545"/>
        <v>0</v>
      </c>
      <c r="AT174" s="73"/>
      <c r="AU174" s="73">
        <f t="shared" si="546"/>
        <v>0</v>
      </c>
      <c r="AV174" s="73"/>
      <c r="AW174" s="72">
        <f t="shared" si="547"/>
        <v>0</v>
      </c>
      <c r="AX174" s="73"/>
      <c r="AY174" s="72">
        <f t="shared" si="548"/>
        <v>0</v>
      </c>
      <c r="AZ174" s="73"/>
      <c r="BA174" s="72">
        <f t="shared" si="549"/>
        <v>0</v>
      </c>
      <c r="BB174" s="73"/>
      <c r="BC174" s="72">
        <f t="shared" si="550"/>
        <v>0</v>
      </c>
      <c r="BD174" s="73"/>
      <c r="BE174" s="72">
        <f t="shared" si="551"/>
        <v>0</v>
      </c>
      <c r="BF174" s="73"/>
      <c r="BG174" s="72">
        <f t="shared" si="552"/>
        <v>0</v>
      </c>
      <c r="BH174" s="73"/>
      <c r="BI174" s="72">
        <f t="shared" si="553"/>
        <v>0</v>
      </c>
      <c r="BJ174" s="73"/>
      <c r="BK174" s="72">
        <f t="shared" si="554"/>
        <v>0</v>
      </c>
      <c r="BL174" s="73"/>
      <c r="BM174" s="72">
        <f t="shared" si="555"/>
        <v>0</v>
      </c>
      <c r="BN174" s="73"/>
      <c r="BO174" s="72">
        <f t="shared" si="556"/>
        <v>0</v>
      </c>
      <c r="BP174" s="73"/>
      <c r="BQ174" s="72">
        <f t="shared" si="557"/>
        <v>0</v>
      </c>
      <c r="BR174" s="73"/>
      <c r="BS174" s="79">
        <f t="shared" si="558"/>
        <v>0</v>
      </c>
      <c r="BT174" s="94"/>
      <c r="BU174" s="72">
        <f t="shared" si="559"/>
        <v>0</v>
      </c>
      <c r="BV174" s="73"/>
      <c r="BW174" s="72">
        <f t="shared" si="560"/>
        <v>0</v>
      </c>
      <c r="BX174" s="73"/>
      <c r="BY174" s="72">
        <f t="shared" si="561"/>
        <v>0</v>
      </c>
      <c r="BZ174" s="73"/>
      <c r="CA174" s="72">
        <f t="shared" si="562"/>
        <v>0</v>
      </c>
      <c r="CB174" s="95"/>
      <c r="CC174" s="73">
        <f t="shared" si="563"/>
        <v>0</v>
      </c>
      <c r="CD174" s="73"/>
      <c r="CE174" s="72">
        <f t="shared" si="564"/>
        <v>0</v>
      </c>
      <c r="CF174" s="73"/>
      <c r="CG174" s="72">
        <f t="shared" si="565"/>
        <v>0</v>
      </c>
      <c r="CH174" s="73"/>
      <c r="CI174" s="72">
        <f t="shared" si="566"/>
        <v>0</v>
      </c>
      <c r="CJ174" s="73"/>
      <c r="CK174" s="72">
        <f t="shared" si="567"/>
        <v>0</v>
      </c>
      <c r="CL174" s="73"/>
      <c r="CM174" s="72">
        <f t="shared" si="568"/>
        <v>0</v>
      </c>
      <c r="CN174" s="73"/>
      <c r="CO174" s="72">
        <f t="shared" si="569"/>
        <v>0</v>
      </c>
      <c r="CP174" s="73"/>
      <c r="CQ174" s="72">
        <f t="shared" si="570"/>
        <v>0</v>
      </c>
      <c r="CR174" s="73"/>
      <c r="CS174" s="72">
        <f t="shared" si="571"/>
        <v>0</v>
      </c>
      <c r="CT174" s="73"/>
      <c r="CU174" s="72">
        <f t="shared" si="572"/>
        <v>0</v>
      </c>
      <c r="CV174" s="93"/>
      <c r="CW174" s="72">
        <f t="shared" si="573"/>
        <v>0</v>
      </c>
      <c r="CX174" s="73"/>
      <c r="CY174" s="79">
        <f t="shared" si="574"/>
        <v>0</v>
      </c>
      <c r="CZ174" s="73"/>
      <c r="DA174" s="72">
        <f t="shared" si="575"/>
        <v>0</v>
      </c>
      <c r="DB174" s="95"/>
      <c r="DC174" s="72">
        <f t="shared" si="576"/>
        <v>0</v>
      </c>
      <c r="DD174" s="73"/>
      <c r="DE174" s="72">
        <f t="shared" si="577"/>
        <v>0</v>
      </c>
      <c r="DF174" s="73"/>
      <c r="DG174" s="72">
        <f t="shared" si="578"/>
        <v>0</v>
      </c>
      <c r="DH174" s="73"/>
      <c r="DI174" s="84">
        <f t="shared" si="579"/>
        <v>0</v>
      </c>
      <c r="DJ174" s="85">
        <f t="shared" si="580"/>
        <v>2</v>
      </c>
      <c r="DK174" s="84">
        <f t="shared" si="580"/>
        <v>136186.82</v>
      </c>
    </row>
    <row r="175" spans="1:115" ht="47.25" customHeight="1" x14ac:dyDescent="0.25">
      <c r="A175" s="89"/>
      <c r="B175" s="90">
        <v>145</v>
      </c>
      <c r="C175" s="283" t="s">
        <v>683</v>
      </c>
      <c r="D175" s="65" t="s">
        <v>298</v>
      </c>
      <c r="E175" s="54">
        <v>23150</v>
      </c>
      <c r="F175" s="91">
        <v>2.88</v>
      </c>
      <c r="G175" s="67">
        <v>1</v>
      </c>
      <c r="H175" s="69">
        <v>1.4</v>
      </c>
      <c r="I175" s="69">
        <v>1.68</v>
      </c>
      <c r="J175" s="69">
        <v>2.23</v>
      </c>
      <c r="K175" s="70">
        <v>2.57</v>
      </c>
      <c r="L175" s="73">
        <v>0</v>
      </c>
      <c r="M175" s="72">
        <f t="shared" si="529"/>
        <v>0</v>
      </c>
      <c r="N175" s="73"/>
      <c r="O175" s="73">
        <f t="shared" si="530"/>
        <v>0</v>
      </c>
      <c r="P175" s="73"/>
      <c r="Q175" s="72">
        <f t="shared" si="531"/>
        <v>0</v>
      </c>
      <c r="R175" s="73"/>
      <c r="S175" s="72">
        <f t="shared" si="532"/>
        <v>0</v>
      </c>
      <c r="T175" s="73">
        <v>121</v>
      </c>
      <c r="U175" s="72">
        <f t="shared" si="533"/>
        <v>12423660.48</v>
      </c>
      <c r="V175" s="73"/>
      <c r="W175" s="72">
        <f t="shared" si="534"/>
        <v>0</v>
      </c>
      <c r="X175" s="73"/>
      <c r="Y175" s="72">
        <f t="shared" si="535"/>
        <v>0</v>
      </c>
      <c r="Z175" s="73"/>
      <c r="AA175" s="72">
        <f t="shared" si="536"/>
        <v>0</v>
      </c>
      <c r="AB175" s="73"/>
      <c r="AC175" s="72">
        <f t="shared" si="537"/>
        <v>0</v>
      </c>
      <c r="AD175" s="73"/>
      <c r="AE175" s="72">
        <f t="shared" si="538"/>
        <v>0</v>
      </c>
      <c r="AF175" s="80"/>
      <c r="AG175" s="72">
        <f t="shared" si="539"/>
        <v>0</v>
      </c>
      <c r="AH175" s="73"/>
      <c r="AI175" s="72">
        <f t="shared" si="540"/>
        <v>0</v>
      </c>
      <c r="AJ175" s="73"/>
      <c r="AK175" s="73">
        <f t="shared" si="541"/>
        <v>0</v>
      </c>
      <c r="AL175" s="73"/>
      <c r="AM175" s="72">
        <f t="shared" si="542"/>
        <v>0</v>
      </c>
      <c r="AN175" s="93"/>
      <c r="AO175" s="72">
        <f t="shared" si="581"/>
        <v>0</v>
      </c>
      <c r="AP175" s="73"/>
      <c r="AQ175" s="79">
        <f t="shared" si="544"/>
        <v>0</v>
      </c>
      <c r="AR175" s="73"/>
      <c r="AS175" s="72">
        <f t="shared" si="545"/>
        <v>0</v>
      </c>
      <c r="AT175" s="73"/>
      <c r="AU175" s="73">
        <f t="shared" si="546"/>
        <v>0</v>
      </c>
      <c r="AV175" s="73"/>
      <c r="AW175" s="72">
        <f t="shared" si="547"/>
        <v>0</v>
      </c>
      <c r="AX175" s="73"/>
      <c r="AY175" s="72">
        <f t="shared" si="548"/>
        <v>0</v>
      </c>
      <c r="AZ175" s="73"/>
      <c r="BA175" s="72">
        <f t="shared" si="549"/>
        <v>0</v>
      </c>
      <c r="BB175" s="73"/>
      <c r="BC175" s="72">
        <f t="shared" si="550"/>
        <v>0</v>
      </c>
      <c r="BD175" s="73"/>
      <c r="BE175" s="72">
        <f t="shared" si="551"/>
        <v>0</v>
      </c>
      <c r="BF175" s="73"/>
      <c r="BG175" s="72">
        <f t="shared" si="552"/>
        <v>0</v>
      </c>
      <c r="BH175" s="73"/>
      <c r="BI175" s="72">
        <f t="shared" si="553"/>
        <v>0</v>
      </c>
      <c r="BJ175" s="73"/>
      <c r="BK175" s="72">
        <f t="shared" si="554"/>
        <v>0</v>
      </c>
      <c r="BL175" s="73"/>
      <c r="BM175" s="72">
        <f t="shared" si="555"/>
        <v>0</v>
      </c>
      <c r="BN175" s="73"/>
      <c r="BO175" s="72">
        <f t="shared" si="556"/>
        <v>0</v>
      </c>
      <c r="BP175" s="73"/>
      <c r="BQ175" s="72">
        <f t="shared" si="557"/>
        <v>0</v>
      </c>
      <c r="BR175" s="73"/>
      <c r="BS175" s="79">
        <f t="shared" si="558"/>
        <v>0</v>
      </c>
      <c r="BT175" s="94"/>
      <c r="BU175" s="72">
        <f t="shared" si="559"/>
        <v>0</v>
      </c>
      <c r="BV175" s="73"/>
      <c r="BW175" s="72">
        <f t="shared" si="560"/>
        <v>0</v>
      </c>
      <c r="BX175" s="73"/>
      <c r="BY175" s="72">
        <f t="shared" si="561"/>
        <v>0</v>
      </c>
      <c r="BZ175" s="73"/>
      <c r="CA175" s="72">
        <f t="shared" si="562"/>
        <v>0</v>
      </c>
      <c r="CB175" s="95"/>
      <c r="CC175" s="73">
        <f t="shared" si="563"/>
        <v>0</v>
      </c>
      <c r="CD175" s="73"/>
      <c r="CE175" s="72">
        <f t="shared" si="564"/>
        <v>0</v>
      </c>
      <c r="CF175" s="73"/>
      <c r="CG175" s="72">
        <f t="shared" si="565"/>
        <v>0</v>
      </c>
      <c r="CH175" s="73"/>
      <c r="CI175" s="72">
        <f t="shared" si="566"/>
        <v>0</v>
      </c>
      <c r="CJ175" s="73"/>
      <c r="CK175" s="72">
        <f t="shared" si="567"/>
        <v>0</v>
      </c>
      <c r="CL175" s="73"/>
      <c r="CM175" s="72">
        <f t="shared" si="568"/>
        <v>0</v>
      </c>
      <c r="CN175" s="73"/>
      <c r="CO175" s="72">
        <f t="shared" si="569"/>
        <v>0</v>
      </c>
      <c r="CP175" s="73"/>
      <c r="CQ175" s="72">
        <f t="shared" si="570"/>
        <v>0</v>
      </c>
      <c r="CR175" s="73"/>
      <c r="CS175" s="72">
        <f t="shared" si="571"/>
        <v>0</v>
      </c>
      <c r="CT175" s="73"/>
      <c r="CU175" s="72">
        <f t="shared" si="572"/>
        <v>0</v>
      </c>
      <c r="CV175" s="93">
        <v>0</v>
      </c>
      <c r="CW175" s="72">
        <f t="shared" si="573"/>
        <v>0</v>
      </c>
      <c r="CX175" s="73"/>
      <c r="CY175" s="79">
        <f t="shared" si="574"/>
        <v>0</v>
      </c>
      <c r="CZ175" s="73"/>
      <c r="DA175" s="72">
        <f t="shared" si="575"/>
        <v>0</v>
      </c>
      <c r="DB175" s="95"/>
      <c r="DC175" s="72">
        <f t="shared" si="576"/>
        <v>0</v>
      </c>
      <c r="DD175" s="73"/>
      <c r="DE175" s="72">
        <f t="shared" si="577"/>
        <v>0</v>
      </c>
      <c r="DF175" s="73"/>
      <c r="DG175" s="72">
        <f t="shared" si="578"/>
        <v>0</v>
      </c>
      <c r="DH175" s="73"/>
      <c r="DI175" s="84">
        <f t="shared" si="579"/>
        <v>0</v>
      </c>
      <c r="DJ175" s="85">
        <f t="shared" si="580"/>
        <v>121</v>
      </c>
      <c r="DK175" s="84">
        <f t="shared" si="580"/>
        <v>12423660.48</v>
      </c>
    </row>
    <row r="176" spans="1:115" ht="48" customHeight="1" x14ac:dyDescent="0.25">
      <c r="A176" s="89"/>
      <c r="B176" s="90">
        <v>146</v>
      </c>
      <c r="C176" s="283" t="s">
        <v>684</v>
      </c>
      <c r="D176" s="65" t="s">
        <v>299</v>
      </c>
      <c r="E176" s="54">
        <v>23150</v>
      </c>
      <c r="F176" s="91">
        <v>4.25</v>
      </c>
      <c r="G176" s="67">
        <v>1</v>
      </c>
      <c r="H176" s="69">
        <v>1.4</v>
      </c>
      <c r="I176" s="69">
        <v>1.68</v>
      </c>
      <c r="J176" s="69">
        <v>2.23</v>
      </c>
      <c r="K176" s="70">
        <v>2.57</v>
      </c>
      <c r="L176" s="73">
        <v>2</v>
      </c>
      <c r="M176" s="72">
        <f t="shared" si="529"/>
        <v>303033.5</v>
      </c>
      <c r="N176" s="73"/>
      <c r="O176" s="73">
        <f t="shared" si="530"/>
        <v>0</v>
      </c>
      <c r="P176" s="73"/>
      <c r="Q176" s="72">
        <f t="shared" si="531"/>
        <v>0</v>
      </c>
      <c r="R176" s="73"/>
      <c r="S176" s="72">
        <f t="shared" si="532"/>
        <v>0</v>
      </c>
      <c r="T176" s="73">
        <v>13</v>
      </c>
      <c r="U176" s="72">
        <f t="shared" si="533"/>
        <v>1969717.7500000002</v>
      </c>
      <c r="V176" s="73"/>
      <c r="W176" s="72">
        <f t="shared" si="534"/>
        <v>0</v>
      </c>
      <c r="X176" s="73"/>
      <c r="Y176" s="72">
        <f t="shared" si="535"/>
        <v>0</v>
      </c>
      <c r="Z176" s="73"/>
      <c r="AA176" s="72">
        <f t="shared" si="536"/>
        <v>0</v>
      </c>
      <c r="AB176" s="73"/>
      <c r="AC176" s="72">
        <f t="shared" si="537"/>
        <v>0</v>
      </c>
      <c r="AD176" s="73"/>
      <c r="AE176" s="72">
        <f t="shared" si="538"/>
        <v>0</v>
      </c>
      <c r="AF176" s="80"/>
      <c r="AG176" s="72">
        <f t="shared" si="539"/>
        <v>0</v>
      </c>
      <c r="AH176" s="73"/>
      <c r="AI176" s="72">
        <f t="shared" si="540"/>
        <v>0</v>
      </c>
      <c r="AJ176" s="73"/>
      <c r="AK176" s="73">
        <f t="shared" si="541"/>
        <v>0</v>
      </c>
      <c r="AL176" s="73"/>
      <c r="AM176" s="72">
        <f t="shared" si="542"/>
        <v>0</v>
      </c>
      <c r="AN176" s="93"/>
      <c r="AO176" s="72">
        <f t="shared" si="581"/>
        <v>0</v>
      </c>
      <c r="AP176" s="73"/>
      <c r="AQ176" s="79">
        <f t="shared" si="544"/>
        <v>0</v>
      </c>
      <c r="AR176" s="73"/>
      <c r="AS176" s="72">
        <f t="shared" si="545"/>
        <v>0</v>
      </c>
      <c r="AT176" s="73"/>
      <c r="AU176" s="73">
        <f t="shared" si="546"/>
        <v>0</v>
      </c>
      <c r="AV176" s="73"/>
      <c r="AW176" s="72">
        <f t="shared" si="547"/>
        <v>0</v>
      </c>
      <c r="AX176" s="73"/>
      <c r="AY176" s="72">
        <f t="shared" si="548"/>
        <v>0</v>
      </c>
      <c r="AZ176" s="73"/>
      <c r="BA176" s="72">
        <f t="shared" si="549"/>
        <v>0</v>
      </c>
      <c r="BB176" s="73"/>
      <c r="BC176" s="72">
        <f t="shared" si="550"/>
        <v>0</v>
      </c>
      <c r="BD176" s="73"/>
      <c r="BE176" s="72">
        <f t="shared" si="551"/>
        <v>0</v>
      </c>
      <c r="BF176" s="73"/>
      <c r="BG176" s="72">
        <f t="shared" si="552"/>
        <v>0</v>
      </c>
      <c r="BH176" s="73"/>
      <c r="BI176" s="72">
        <f t="shared" si="553"/>
        <v>0</v>
      </c>
      <c r="BJ176" s="73"/>
      <c r="BK176" s="72">
        <f t="shared" si="554"/>
        <v>0</v>
      </c>
      <c r="BL176" s="73"/>
      <c r="BM176" s="72">
        <f t="shared" si="555"/>
        <v>0</v>
      </c>
      <c r="BN176" s="73"/>
      <c r="BO176" s="72">
        <f t="shared" si="556"/>
        <v>0</v>
      </c>
      <c r="BP176" s="73"/>
      <c r="BQ176" s="72">
        <f t="shared" si="557"/>
        <v>0</v>
      </c>
      <c r="BR176" s="73"/>
      <c r="BS176" s="79">
        <f t="shared" si="558"/>
        <v>0</v>
      </c>
      <c r="BT176" s="94"/>
      <c r="BU176" s="72">
        <f t="shared" si="559"/>
        <v>0</v>
      </c>
      <c r="BV176" s="73"/>
      <c r="BW176" s="72">
        <f t="shared" si="560"/>
        <v>0</v>
      </c>
      <c r="BX176" s="73"/>
      <c r="BY176" s="72">
        <f t="shared" si="561"/>
        <v>0</v>
      </c>
      <c r="BZ176" s="73"/>
      <c r="CA176" s="72">
        <f t="shared" si="562"/>
        <v>0</v>
      </c>
      <c r="CB176" s="95"/>
      <c r="CC176" s="73">
        <f t="shared" si="563"/>
        <v>0</v>
      </c>
      <c r="CD176" s="73"/>
      <c r="CE176" s="72">
        <f t="shared" si="564"/>
        <v>0</v>
      </c>
      <c r="CF176" s="73"/>
      <c r="CG176" s="72">
        <f t="shared" si="565"/>
        <v>0</v>
      </c>
      <c r="CH176" s="73"/>
      <c r="CI176" s="72">
        <f t="shared" si="566"/>
        <v>0</v>
      </c>
      <c r="CJ176" s="73"/>
      <c r="CK176" s="72">
        <f t="shared" si="567"/>
        <v>0</v>
      </c>
      <c r="CL176" s="73"/>
      <c r="CM176" s="72">
        <f t="shared" si="568"/>
        <v>0</v>
      </c>
      <c r="CN176" s="73"/>
      <c r="CO176" s="72">
        <f t="shared" si="569"/>
        <v>0</v>
      </c>
      <c r="CP176" s="73"/>
      <c r="CQ176" s="72">
        <f t="shared" si="570"/>
        <v>0</v>
      </c>
      <c r="CR176" s="73"/>
      <c r="CS176" s="72">
        <f t="shared" si="571"/>
        <v>0</v>
      </c>
      <c r="CT176" s="73"/>
      <c r="CU176" s="72">
        <f t="shared" si="572"/>
        <v>0</v>
      </c>
      <c r="CV176" s="93">
        <v>0</v>
      </c>
      <c r="CW176" s="72">
        <f t="shared" si="573"/>
        <v>0</v>
      </c>
      <c r="CX176" s="73"/>
      <c r="CY176" s="79">
        <f t="shared" si="574"/>
        <v>0</v>
      </c>
      <c r="CZ176" s="73"/>
      <c r="DA176" s="72">
        <f t="shared" si="575"/>
        <v>0</v>
      </c>
      <c r="DB176" s="95"/>
      <c r="DC176" s="72">
        <f t="shared" si="576"/>
        <v>0</v>
      </c>
      <c r="DD176" s="73"/>
      <c r="DE176" s="72">
        <f t="shared" si="577"/>
        <v>0</v>
      </c>
      <c r="DF176" s="73"/>
      <c r="DG176" s="72">
        <f t="shared" si="578"/>
        <v>0</v>
      </c>
      <c r="DH176" s="73"/>
      <c r="DI176" s="84">
        <f t="shared" si="579"/>
        <v>0</v>
      </c>
      <c r="DJ176" s="85">
        <f t="shared" si="580"/>
        <v>15</v>
      </c>
      <c r="DK176" s="84">
        <f t="shared" si="580"/>
        <v>2272751.25</v>
      </c>
    </row>
    <row r="177" spans="1:115" ht="45" customHeight="1" x14ac:dyDescent="0.25">
      <c r="A177" s="89"/>
      <c r="B177" s="90">
        <v>147</v>
      </c>
      <c r="C177" s="283" t="s">
        <v>685</v>
      </c>
      <c r="D177" s="65" t="s">
        <v>300</v>
      </c>
      <c r="E177" s="54">
        <v>23150</v>
      </c>
      <c r="F177" s="91">
        <v>2.56</v>
      </c>
      <c r="G177" s="67">
        <v>1</v>
      </c>
      <c r="H177" s="69">
        <v>1.4</v>
      </c>
      <c r="I177" s="69">
        <v>1.68</v>
      </c>
      <c r="J177" s="69">
        <v>2.23</v>
      </c>
      <c r="K177" s="70">
        <v>2.57</v>
      </c>
      <c r="L177" s="73">
        <v>0</v>
      </c>
      <c r="M177" s="72">
        <f t="shared" si="529"/>
        <v>0</v>
      </c>
      <c r="N177" s="73"/>
      <c r="O177" s="73">
        <f t="shared" si="530"/>
        <v>0</v>
      </c>
      <c r="P177" s="73"/>
      <c r="Q177" s="72">
        <f t="shared" si="531"/>
        <v>0</v>
      </c>
      <c r="R177" s="73"/>
      <c r="S177" s="72">
        <f t="shared" si="532"/>
        <v>0</v>
      </c>
      <c r="T177" s="73">
        <v>1</v>
      </c>
      <c r="U177" s="72">
        <f t="shared" si="533"/>
        <v>91266.559999999998</v>
      </c>
      <c r="V177" s="73"/>
      <c r="W177" s="72">
        <f t="shared" si="534"/>
        <v>0</v>
      </c>
      <c r="X177" s="73"/>
      <c r="Y177" s="72">
        <f t="shared" si="535"/>
        <v>0</v>
      </c>
      <c r="Z177" s="73"/>
      <c r="AA177" s="72">
        <f t="shared" si="536"/>
        <v>0</v>
      </c>
      <c r="AB177" s="73"/>
      <c r="AC177" s="72">
        <f t="shared" si="537"/>
        <v>0</v>
      </c>
      <c r="AD177" s="73"/>
      <c r="AE177" s="72">
        <f t="shared" si="538"/>
        <v>0</v>
      </c>
      <c r="AF177" s="80"/>
      <c r="AG177" s="72">
        <f t="shared" si="539"/>
        <v>0</v>
      </c>
      <c r="AH177" s="73"/>
      <c r="AI177" s="72">
        <f t="shared" si="540"/>
        <v>0</v>
      </c>
      <c r="AJ177" s="73"/>
      <c r="AK177" s="73">
        <f t="shared" si="541"/>
        <v>0</v>
      </c>
      <c r="AL177" s="73"/>
      <c r="AM177" s="72">
        <f t="shared" si="542"/>
        <v>0</v>
      </c>
      <c r="AN177" s="93"/>
      <c r="AO177" s="72">
        <f t="shared" si="581"/>
        <v>0</v>
      </c>
      <c r="AP177" s="73"/>
      <c r="AQ177" s="79">
        <f t="shared" si="544"/>
        <v>0</v>
      </c>
      <c r="AR177" s="73"/>
      <c r="AS177" s="72">
        <f t="shared" si="545"/>
        <v>0</v>
      </c>
      <c r="AT177" s="73"/>
      <c r="AU177" s="73">
        <f t="shared" si="546"/>
        <v>0</v>
      </c>
      <c r="AV177" s="73"/>
      <c r="AW177" s="72">
        <f t="shared" si="547"/>
        <v>0</v>
      </c>
      <c r="AX177" s="73"/>
      <c r="AY177" s="72">
        <f t="shared" si="548"/>
        <v>0</v>
      </c>
      <c r="AZ177" s="73"/>
      <c r="BA177" s="72">
        <f t="shared" si="549"/>
        <v>0</v>
      </c>
      <c r="BB177" s="73"/>
      <c r="BC177" s="72">
        <f t="shared" si="550"/>
        <v>0</v>
      </c>
      <c r="BD177" s="73"/>
      <c r="BE177" s="72">
        <f t="shared" si="551"/>
        <v>0</v>
      </c>
      <c r="BF177" s="73"/>
      <c r="BG177" s="72">
        <f t="shared" si="552"/>
        <v>0</v>
      </c>
      <c r="BH177" s="73"/>
      <c r="BI177" s="72">
        <f t="shared" si="553"/>
        <v>0</v>
      </c>
      <c r="BJ177" s="73"/>
      <c r="BK177" s="72">
        <f t="shared" si="554"/>
        <v>0</v>
      </c>
      <c r="BL177" s="73"/>
      <c r="BM177" s="72">
        <f t="shared" si="555"/>
        <v>0</v>
      </c>
      <c r="BN177" s="73"/>
      <c r="BO177" s="72">
        <f t="shared" si="556"/>
        <v>0</v>
      </c>
      <c r="BP177" s="73"/>
      <c r="BQ177" s="72">
        <f t="shared" si="557"/>
        <v>0</v>
      </c>
      <c r="BR177" s="73"/>
      <c r="BS177" s="79">
        <f t="shared" si="558"/>
        <v>0</v>
      </c>
      <c r="BT177" s="94"/>
      <c r="BU177" s="72">
        <f t="shared" si="559"/>
        <v>0</v>
      </c>
      <c r="BV177" s="73"/>
      <c r="BW177" s="72">
        <f t="shared" si="560"/>
        <v>0</v>
      </c>
      <c r="BX177" s="73"/>
      <c r="BY177" s="72">
        <f t="shared" si="561"/>
        <v>0</v>
      </c>
      <c r="BZ177" s="73"/>
      <c r="CA177" s="72">
        <f t="shared" si="562"/>
        <v>0</v>
      </c>
      <c r="CB177" s="95"/>
      <c r="CC177" s="73">
        <f t="shared" si="563"/>
        <v>0</v>
      </c>
      <c r="CD177" s="73"/>
      <c r="CE177" s="72">
        <f t="shared" si="564"/>
        <v>0</v>
      </c>
      <c r="CF177" s="73"/>
      <c r="CG177" s="72">
        <f t="shared" si="565"/>
        <v>0</v>
      </c>
      <c r="CH177" s="73"/>
      <c r="CI177" s="72">
        <f t="shared" si="566"/>
        <v>0</v>
      </c>
      <c r="CJ177" s="73"/>
      <c r="CK177" s="72">
        <f t="shared" si="567"/>
        <v>0</v>
      </c>
      <c r="CL177" s="73"/>
      <c r="CM177" s="72">
        <f t="shared" si="568"/>
        <v>0</v>
      </c>
      <c r="CN177" s="73"/>
      <c r="CO177" s="72">
        <f t="shared" si="569"/>
        <v>0</v>
      </c>
      <c r="CP177" s="73"/>
      <c r="CQ177" s="72">
        <f t="shared" si="570"/>
        <v>0</v>
      </c>
      <c r="CR177" s="73"/>
      <c r="CS177" s="72">
        <f t="shared" si="571"/>
        <v>0</v>
      </c>
      <c r="CT177" s="73"/>
      <c r="CU177" s="72">
        <f t="shared" si="572"/>
        <v>0</v>
      </c>
      <c r="CV177" s="93">
        <v>0</v>
      </c>
      <c r="CW177" s="72">
        <f t="shared" si="573"/>
        <v>0</v>
      </c>
      <c r="CX177" s="73"/>
      <c r="CY177" s="79">
        <f t="shared" si="574"/>
        <v>0</v>
      </c>
      <c r="CZ177" s="73"/>
      <c r="DA177" s="72">
        <f t="shared" si="575"/>
        <v>0</v>
      </c>
      <c r="DB177" s="95"/>
      <c r="DC177" s="72">
        <f t="shared" si="576"/>
        <v>0</v>
      </c>
      <c r="DD177" s="73"/>
      <c r="DE177" s="72">
        <f t="shared" si="577"/>
        <v>0</v>
      </c>
      <c r="DF177" s="73"/>
      <c r="DG177" s="72">
        <f t="shared" si="578"/>
        <v>0</v>
      </c>
      <c r="DH177" s="73"/>
      <c r="DI177" s="84">
        <f t="shared" si="579"/>
        <v>0</v>
      </c>
      <c r="DJ177" s="85">
        <f t="shared" si="580"/>
        <v>1</v>
      </c>
      <c r="DK177" s="84">
        <f t="shared" si="580"/>
        <v>91266.559999999998</v>
      </c>
    </row>
    <row r="178" spans="1:115" ht="45" customHeight="1" x14ac:dyDescent="0.25">
      <c r="A178" s="89"/>
      <c r="B178" s="90">
        <v>148</v>
      </c>
      <c r="C178" s="283" t="s">
        <v>686</v>
      </c>
      <c r="D178" s="65" t="s">
        <v>301</v>
      </c>
      <c r="E178" s="54">
        <v>23150</v>
      </c>
      <c r="F178" s="91">
        <v>3.6</v>
      </c>
      <c r="G178" s="67">
        <v>1</v>
      </c>
      <c r="H178" s="69">
        <v>1.4</v>
      </c>
      <c r="I178" s="69">
        <v>1.68</v>
      </c>
      <c r="J178" s="69">
        <v>2.23</v>
      </c>
      <c r="K178" s="70">
        <v>2.57</v>
      </c>
      <c r="L178" s="73">
        <v>5</v>
      </c>
      <c r="M178" s="72">
        <f t="shared" si="529"/>
        <v>641718</v>
      </c>
      <c r="N178" s="73"/>
      <c r="O178" s="73">
        <f t="shared" si="530"/>
        <v>0</v>
      </c>
      <c r="P178" s="73"/>
      <c r="Q178" s="72">
        <f t="shared" si="531"/>
        <v>0</v>
      </c>
      <c r="R178" s="73"/>
      <c r="S178" s="72">
        <f t="shared" si="532"/>
        <v>0</v>
      </c>
      <c r="T178" s="73">
        <v>51</v>
      </c>
      <c r="U178" s="72">
        <f t="shared" si="533"/>
        <v>6545523.6000000006</v>
      </c>
      <c r="V178" s="73"/>
      <c r="W178" s="72">
        <f t="shared" si="534"/>
        <v>0</v>
      </c>
      <c r="X178" s="73"/>
      <c r="Y178" s="72">
        <f t="shared" si="535"/>
        <v>0</v>
      </c>
      <c r="Z178" s="73"/>
      <c r="AA178" s="72">
        <f t="shared" si="536"/>
        <v>0</v>
      </c>
      <c r="AB178" s="73"/>
      <c r="AC178" s="72">
        <f t="shared" si="537"/>
        <v>0</v>
      </c>
      <c r="AD178" s="73"/>
      <c r="AE178" s="72">
        <f t="shared" si="538"/>
        <v>0</v>
      </c>
      <c r="AF178" s="80"/>
      <c r="AG178" s="72">
        <f t="shared" si="539"/>
        <v>0</v>
      </c>
      <c r="AH178" s="73">
        <v>3</v>
      </c>
      <c r="AI178" s="72">
        <f t="shared" si="540"/>
        <v>385030.80000000005</v>
      </c>
      <c r="AJ178" s="73"/>
      <c r="AK178" s="73">
        <f t="shared" si="541"/>
        <v>0</v>
      </c>
      <c r="AL178" s="73"/>
      <c r="AM178" s="72">
        <f t="shared" si="542"/>
        <v>0</v>
      </c>
      <c r="AN178" s="93"/>
      <c r="AO178" s="72">
        <f t="shared" si="581"/>
        <v>0</v>
      </c>
      <c r="AP178" s="73"/>
      <c r="AQ178" s="79">
        <f t="shared" si="544"/>
        <v>0</v>
      </c>
      <c r="AR178" s="73"/>
      <c r="AS178" s="72">
        <f t="shared" si="545"/>
        <v>0</v>
      </c>
      <c r="AT178" s="73"/>
      <c r="AU178" s="73">
        <f t="shared" si="546"/>
        <v>0</v>
      </c>
      <c r="AV178" s="73"/>
      <c r="AW178" s="72">
        <f t="shared" si="547"/>
        <v>0</v>
      </c>
      <c r="AX178" s="73"/>
      <c r="AY178" s="72">
        <f t="shared" si="548"/>
        <v>0</v>
      </c>
      <c r="AZ178" s="73"/>
      <c r="BA178" s="72">
        <f t="shared" si="549"/>
        <v>0</v>
      </c>
      <c r="BB178" s="73"/>
      <c r="BC178" s="72">
        <f t="shared" si="550"/>
        <v>0</v>
      </c>
      <c r="BD178" s="73"/>
      <c r="BE178" s="72">
        <f t="shared" si="551"/>
        <v>0</v>
      </c>
      <c r="BF178" s="73"/>
      <c r="BG178" s="72">
        <f t="shared" si="552"/>
        <v>0</v>
      </c>
      <c r="BH178" s="73"/>
      <c r="BI178" s="72">
        <f t="shared" si="553"/>
        <v>0</v>
      </c>
      <c r="BJ178" s="73"/>
      <c r="BK178" s="72">
        <f t="shared" si="554"/>
        <v>0</v>
      </c>
      <c r="BL178" s="73"/>
      <c r="BM178" s="72">
        <f t="shared" si="555"/>
        <v>0</v>
      </c>
      <c r="BN178" s="73"/>
      <c r="BO178" s="72">
        <f t="shared" si="556"/>
        <v>0</v>
      </c>
      <c r="BP178" s="73"/>
      <c r="BQ178" s="72">
        <f t="shared" si="557"/>
        <v>0</v>
      </c>
      <c r="BR178" s="73"/>
      <c r="BS178" s="79">
        <f t="shared" si="558"/>
        <v>0</v>
      </c>
      <c r="BT178" s="94"/>
      <c r="BU178" s="72">
        <f t="shared" si="559"/>
        <v>0</v>
      </c>
      <c r="BV178" s="73"/>
      <c r="BW178" s="72">
        <f t="shared" si="560"/>
        <v>0</v>
      </c>
      <c r="BX178" s="73"/>
      <c r="BY178" s="72">
        <f t="shared" si="561"/>
        <v>0</v>
      </c>
      <c r="BZ178" s="73"/>
      <c r="CA178" s="72">
        <f t="shared" si="562"/>
        <v>0</v>
      </c>
      <c r="CB178" s="95"/>
      <c r="CC178" s="73">
        <f t="shared" si="563"/>
        <v>0</v>
      </c>
      <c r="CD178" s="73"/>
      <c r="CE178" s="72">
        <f t="shared" si="564"/>
        <v>0</v>
      </c>
      <c r="CF178" s="73"/>
      <c r="CG178" s="72">
        <f t="shared" si="565"/>
        <v>0</v>
      </c>
      <c r="CH178" s="73"/>
      <c r="CI178" s="72">
        <f t="shared" si="566"/>
        <v>0</v>
      </c>
      <c r="CJ178" s="73"/>
      <c r="CK178" s="72">
        <f t="shared" si="567"/>
        <v>0</v>
      </c>
      <c r="CL178" s="73"/>
      <c r="CM178" s="72">
        <f t="shared" si="568"/>
        <v>0</v>
      </c>
      <c r="CN178" s="73"/>
      <c r="CO178" s="72">
        <f t="shared" si="569"/>
        <v>0</v>
      </c>
      <c r="CP178" s="73"/>
      <c r="CQ178" s="72">
        <f t="shared" si="570"/>
        <v>0</v>
      </c>
      <c r="CR178" s="73"/>
      <c r="CS178" s="72">
        <f t="shared" si="571"/>
        <v>0</v>
      </c>
      <c r="CT178" s="73"/>
      <c r="CU178" s="72">
        <f t="shared" si="572"/>
        <v>0</v>
      </c>
      <c r="CV178" s="93">
        <v>0</v>
      </c>
      <c r="CW178" s="72">
        <f t="shared" si="573"/>
        <v>0</v>
      </c>
      <c r="CX178" s="73"/>
      <c r="CY178" s="79">
        <f t="shared" si="574"/>
        <v>0</v>
      </c>
      <c r="CZ178" s="73"/>
      <c r="DA178" s="72">
        <f t="shared" si="575"/>
        <v>0</v>
      </c>
      <c r="DB178" s="95"/>
      <c r="DC178" s="72">
        <f t="shared" si="576"/>
        <v>0</v>
      </c>
      <c r="DD178" s="73"/>
      <c r="DE178" s="72">
        <f t="shared" si="577"/>
        <v>0</v>
      </c>
      <c r="DF178" s="73"/>
      <c r="DG178" s="72">
        <f t="shared" si="578"/>
        <v>0</v>
      </c>
      <c r="DH178" s="73"/>
      <c r="DI178" s="84">
        <f t="shared" si="579"/>
        <v>0</v>
      </c>
      <c r="DJ178" s="85">
        <f t="shared" si="580"/>
        <v>59</v>
      </c>
      <c r="DK178" s="84">
        <f t="shared" si="580"/>
        <v>7572272.4000000004</v>
      </c>
    </row>
    <row r="179" spans="1:115" ht="63" customHeight="1" x14ac:dyDescent="0.25">
      <c r="A179" s="89"/>
      <c r="B179" s="90">
        <v>149</v>
      </c>
      <c r="C179" s="283" t="s">
        <v>687</v>
      </c>
      <c r="D179" s="195" t="s">
        <v>302</v>
      </c>
      <c r="E179" s="54">
        <v>23150</v>
      </c>
      <c r="F179" s="91">
        <v>0.56999999999999995</v>
      </c>
      <c r="G179" s="67">
        <v>1</v>
      </c>
      <c r="H179" s="69">
        <v>1.4</v>
      </c>
      <c r="I179" s="69">
        <v>1.68</v>
      </c>
      <c r="J179" s="69">
        <v>2.23</v>
      </c>
      <c r="K179" s="70">
        <v>2.57</v>
      </c>
      <c r="L179" s="73">
        <v>0</v>
      </c>
      <c r="M179" s="72">
        <f t="shared" si="529"/>
        <v>0</v>
      </c>
      <c r="N179" s="73"/>
      <c r="O179" s="73">
        <f t="shared" si="530"/>
        <v>0</v>
      </c>
      <c r="P179" s="73"/>
      <c r="Q179" s="72">
        <f t="shared" si="531"/>
        <v>0</v>
      </c>
      <c r="R179" s="73"/>
      <c r="S179" s="72">
        <f t="shared" si="532"/>
        <v>0</v>
      </c>
      <c r="T179" s="73">
        <v>621</v>
      </c>
      <c r="U179" s="72">
        <f t="shared" si="533"/>
        <v>12619384.469999999</v>
      </c>
      <c r="V179" s="73">
        <v>0</v>
      </c>
      <c r="W179" s="72">
        <f t="shared" si="534"/>
        <v>0</v>
      </c>
      <c r="X179" s="73"/>
      <c r="Y179" s="72">
        <f t="shared" si="535"/>
        <v>0</v>
      </c>
      <c r="Z179" s="73">
        <v>0</v>
      </c>
      <c r="AA179" s="72">
        <f t="shared" si="536"/>
        <v>0</v>
      </c>
      <c r="AB179" s="73"/>
      <c r="AC179" s="72">
        <f t="shared" si="537"/>
        <v>0</v>
      </c>
      <c r="AD179" s="73">
        <v>0</v>
      </c>
      <c r="AE179" s="72">
        <f t="shared" si="538"/>
        <v>0</v>
      </c>
      <c r="AF179" s="80"/>
      <c r="AG179" s="72">
        <f t="shared" si="539"/>
        <v>0</v>
      </c>
      <c r="AH179" s="73"/>
      <c r="AI179" s="72">
        <f t="shared" si="540"/>
        <v>0</v>
      </c>
      <c r="AJ179" s="73"/>
      <c r="AK179" s="73">
        <f t="shared" si="541"/>
        <v>0</v>
      </c>
      <c r="AL179" s="73"/>
      <c r="AM179" s="72">
        <f t="shared" si="542"/>
        <v>0</v>
      </c>
      <c r="AN179" s="93">
        <v>668</v>
      </c>
      <c r="AO179" s="72">
        <f t="shared" si="581"/>
        <v>16289369.712000001</v>
      </c>
      <c r="AP179" s="73">
        <v>0</v>
      </c>
      <c r="AQ179" s="79">
        <f t="shared" si="544"/>
        <v>0</v>
      </c>
      <c r="AR179" s="73"/>
      <c r="AS179" s="72">
        <f t="shared" si="545"/>
        <v>0</v>
      </c>
      <c r="AT179" s="73"/>
      <c r="AU179" s="73">
        <f t="shared" si="546"/>
        <v>0</v>
      </c>
      <c r="AV179" s="73"/>
      <c r="AW179" s="72">
        <f t="shared" si="547"/>
        <v>0</v>
      </c>
      <c r="AX179" s="73">
        <v>0</v>
      </c>
      <c r="AY179" s="72">
        <f t="shared" si="548"/>
        <v>0</v>
      </c>
      <c r="AZ179" s="73">
        <v>0</v>
      </c>
      <c r="BA179" s="72">
        <f t="shared" si="549"/>
        <v>0</v>
      </c>
      <c r="BB179" s="73">
        <v>0</v>
      </c>
      <c r="BC179" s="72">
        <f t="shared" si="550"/>
        <v>0</v>
      </c>
      <c r="BD179" s="73"/>
      <c r="BE179" s="72">
        <f t="shared" si="551"/>
        <v>0</v>
      </c>
      <c r="BF179" s="73"/>
      <c r="BG179" s="72">
        <f t="shared" si="552"/>
        <v>0</v>
      </c>
      <c r="BH179" s="73">
        <v>0</v>
      </c>
      <c r="BI179" s="72">
        <f t="shared" si="553"/>
        <v>0</v>
      </c>
      <c r="BJ179" s="73">
        <v>0</v>
      </c>
      <c r="BK179" s="72">
        <f t="shared" si="554"/>
        <v>0</v>
      </c>
      <c r="BL179" s="73"/>
      <c r="BM179" s="72">
        <f t="shared" si="555"/>
        <v>0</v>
      </c>
      <c r="BN179" s="73"/>
      <c r="BO179" s="72">
        <f t="shared" si="556"/>
        <v>0</v>
      </c>
      <c r="BP179" s="73"/>
      <c r="BQ179" s="72">
        <f t="shared" si="557"/>
        <v>0</v>
      </c>
      <c r="BR179" s="73"/>
      <c r="BS179" s="79">
        <f t="shared" si="558"/>
        <v>0</v>
      </c>
      <c r="BT179" s="94">
        <v>0</v>
      </c>
      <c r="BU179" s="72">
        <f t="shared" si="559"/>
        <v>0</v>
      </c>
      <c r="BV179" s="73">
        <v>0</v>
      </c>
      <c r="BW179" s="72">
        <f t="shared" si="560"/>
        <v>0</v>
      </c>
      <c r="BX179" s="73">
        <v>0</v>
      </c>
      <c r="BY179" s="72">
        <f t="shared" si="561"/>
        <v>0</v>
      </c>
      <c r="BZ179" s="73"/>
      <c r="CA179" s="72">
        <f t="shared" si="562"/>
        <v>0</v>
      </c>
      <c r="CB179" s="95"/>
      <c r="CC179" s="73">
        <f t="shared" si="563"/>
        <v>0</v>
      </c>
      <c r="CD179" s="73">
        <v>0</v>
      </c>
      <c r="CE179" s="72">
        <f t="shared" si="564"/>
        <v>0</v>
      </c>
      <c r="CF179" s="73"/>
      <c r="CG179" s="72">
        <f t="shared" si="565"/>
        <v>0</v>
      </c>
      <c r="CH179" s="73"/>
      <c r="CI179" s="72">
        <f t="shared" si="566"/>
        <v>0</v>
      </c>
      <c r="CJ179" s="73"/>
      <c r="CK179" s="72">
        <f t="shared" si="567"/>
        <v>0</v>
      </c>
      <c r="CL179" s="73"/>
      <c r="CM179" s="72">
        <f t="shared" si="568"/>
        <v>0</v>
      </c>
      <c r="CN179" s="73"/>
      <c r="CO179" s="72">
        <f t="shared" si="569"/>
        <v>0</v>
      </c>
      <c r="CP179" s="73"/>
      <c r="CQ179" s="72">
        <f t="shared" si="570"/>
        <v>0</v>
      </c>
      <c r="CR179" s="73"/>
      <c r="CS179" s="72">
        <f t="shared" si="571"/>
        <v>0</v>
      </c>
      <c r="CT179" s="73">
        <v>0</v>
      </c>
      <c r="CU179" s="72">
        <f t="shared" si="572"/>
        <v>0</v>
      </c>
      <c r="CV179" s="93">
        <v>0</v>
      </c>
      <c r="CW179" s="72">
        <f t="shared" si="573"/>
        <v>0</v>
      </c>
      <c r="CX179" s="73">
        <v>0</v>
      </c>
      <c r="CY179" s="79">
        <f t="shared" si="574"/>
        <v>0</v>
      </c>
      <c r="CZ179" s="73">
        <v>0</v>
      </c>
      <c r="DA179" s="72">
        <f t="shared" si="575"/>
        <v>0</v>
      </c>
      <c r="DB179" s="95"/>
      <c r="DC179" s="72">
        <f t="shared" si="576"/>
        <v>0</v>
      </c>
      <c r="DD179" s="73"/>
      <c r="DE179" s="72">
        <f t="shared" si="577"/>
        <v>0</v>
      </c>
      <c r="DF179" s="73"/>
      <c r="DG179" s="72">
        <f t="shared" si="578"/>
        <v>0</v>
      </c>
      <c r="DH179" s="73"/>
      <c r="DI179" s="84">
        <f t="shared" si="579"/>
        <v>0</v>
      </c>
      <c r="DJ179" s="85">
        <f t="shared" si="580"/>
        <v>1289</v>
      </c>
      <c r="DK179" s="84">
        <f t="shared" si="580"/>
        <v>28908754.182</v>
      </c>
    </row>
    <row r="180" spans="1:115" ht="60" customHeight="1" x14ac:dyDescent="0.25">
      <c r="A180" s="89"/>
      <c r="B180" s="90">
        <v>150</v>
      </c>
      <c r="C180" s="283" t="s">
        <v>688</v>
      </c>
      <c r="D180" s="65" t="s">
        <v>303</v>
      </c>
      <c r="E180" s="54">
        <v>23150</v>
      </c>
      <c r="F180" s="91">
        <v>1</v>
      </c>
      <c r="G180" s="67">
        <v>1</v>
      </c>
      <c r="H180" s="69">
        <v>1.4</v>
      </c>
      <c r="I180" s="69">
        <v>1.68</v>
      </c>
      <c r="J180" s="69">
        <v>2.23</v>
      </c>
      <c r="K180" s="70">
        <v>2.57</v>
      </c>
      <c r="L180" s="73">
        <v>0</v>
      </c>
      <c r="M180" s="72">
        <f t="shared" si="529"/>
        <v>0</v>
      </c>
      <c r="N180" s="73"/>
      <c r="O180" s="73">
        <f t="shared" si="530"/>
        <v>0</v>
      </c>
      <c r="P180" s="73"/>
      <c r="Q180" s="72">
        <f t="shared" si="531"/>
        <v>0</v>
      </c>
      <c r="R180" s="73"/>
      <c r="S180" s="72">
        <f t="shared" si="532"/>
        <v>0</v>
      </c>
      <c r="T180" s="73">
        <v>309</v>
      </c>
      <c r="U180" s="72">
        <f t="shared" si="533"/>
        <v>11016159</v>
      </c>
      <c r="V180" s="73"/>
      <c r="W180" s="72">
        <f t="shared" si="534"/>
        <v>0</v>
      </c>
      <c r="X180" s="73"/>
      <c r="Y180" s="72">
        <f t="shared" si="535"/>
        <v>0</v>
      </c>
      <c r="Z180" s="73"/>
      <c r="AA180" s="72">
        <f t="shared" si="536"/>
        <v>0</v>
      </c>
      <c r="AB180" s="73"/>
      <c r="AC180" s="72">
        <f t="shared" si="537"/>
        <v>0</v>
      </c>
      <c r="AD180" s="73"/>
      <c r="AE180" s="72">
        <f t="shared" si="538"/>
        <v>0</v>
      </c>
      <c r="AF180" s="80"/>
      <c r="AG180" s="72">
        <f t="shared" si="539"/>
        <v>0</v>
      </c>
      <c r="AH180" s="73"/>
      <c r="AI180" s="72">
        <f t="shared" si="540"/>
        <v>0</v>
      </c>
      <c r="AJ180" s="73"/>
      <c r="AK180" s="73">
        <f t="shared" si="541"/>
        <v>0</v>
      </c>
      <c r="AL180" s="73"/>
      <c r="AM180" s="72">
        <f t="shared" si="542"/>
        <v>0</v>
      </c>
      <c r="AN180" s="93">
        <v>362</v>
      </c>
      <c r="AO180" s="72">
        <f t="shared" si="581"/>
        <v>15486794.4</v>
      </c>
      <c r="AP180" s="73"/>
      <c r="AQ180" s="79">
        <f t="shared" si="544"/>
        <v>0</v>
      </c>
      <c r="AR180" s="73"/>
      <c r="AS180" s="72">
        <f t="shared" si="545"/>
        <v>0</v>
      </c>
      <c r="AT180" s="73"/>
      <c r="AU180" s="73">
        <f t="shared" si="546"/>
        <v>0</v>
      </c>
      <c r="AV180" s="73"/>
      <c r="AW180" s="72">
        <f t="shared" si="547"/>
        <v>0</v>
      </c>
      <c r="AX180" s="73"/>
      <c r="AY180" s="72">
        <f t="shared" si="548"/>
        <v>0</v>
      </c>
      <c r="AZ180" s="73"/>
      <c r="BA180" s="72">
        <f t="shared" si="549"/>
        <v>0</v>
      </c>
      <c r="BB180" s="73"/>
      <c r="BC180" s="72">
        <f t="shared" si="550"/>
        <v>0</v>
      </c>
      <c r="BD180" s="73"/>
      <c r="BE180" s="72">
        <f t="shared" si="551"/>
        <v>0</v>
      </c>
      <c r="BF180" s="73"/>
      <c r="BG180" s="72">
        <f t="shared" si="552"/>
        <v>0</v>
      </c>
      <c r="BH180" s="73"/>
      <c r="BI180" s="72">
        <f t="shared" si="553"/>
        <v>0</v>
      </c>
      <c r="BJ180" s="73"/>
      <c r="BK180" s="72">
        <f t="shared" si="554"/>
        <v>0</v>
      </c>
      <c r="BL180" s="73"/>
      <c r="BM180" s="72">
        <f t="shared" si="555"/>
        <v>0</v>
      </c>
      <c r="BN180" s="73"/>
      <c r="BO180" s="72">
        <f t="shared" si="556"/>
        <v>0</v>
      </c>
      <c r="BP180" s="73"/>
      <c r="BQ180" s="72">
        <f t="shared" si="557"/>
        <v>0</v>
      </c>
      <c r="BR180" s="73"/>
      <c r="BS180" s="79">
        <f t="shared" si="558"/>
        <v>0</v>
      </c>
      <c r="BT180" s="94"/>
      <c r="BU180" s="72">
        <f t="shared" si="559"/>
        <v>0</v>
      </c>
      <c r="BV180" s="73"/>
      <c r="BW180" s="72">
        <f t="shared" si="560"/>
        <v>0</v>
      </c>
      <c r="BX180" s="73"/>
      <c r="BY180" s="72">
        <f t="shared" si="561"/>
        <v>0</v>
      </c>
      <c r="BZ180" s="73"/>
      <c r="CA180" s="72">
        <f t="shared" si="562"/>
        <v>0</v>
      </c>
      <c r="CB180" s="95"/>
      <c r="CC180" s="73">
        <f t="shared" si="563"/>
        <v>0</v>
      </c>
      <c r="CD180" s="73"/>
      <c r="CE180" s="72">
        <f t="shared" si="564"/>
        <v>0</v>
      </c>
      <c r="CF180" s="73"/>
      <c r="CG180" s="72">
        <f t="shared" si="565"/>
        <v>0</v>
      </c>
      <c r="CH180" s="73"/>
      <c r="CI180" s="72">
        <f t="shared" si="566"/>
        <v>0</v>
      </c>
      <c r="CJ180" s="73"/>
      <c r="CK180" s="72">
        <f t="shared" si="567"/>
        <v>0</v>
      </c>
      <c r="CL180" s="73"/>
      <c r="CM180" s="72">
        <f t="shared" si="568"/>
        <v>0</v>
      </c>
      <c r="CN180" s="73"/>
      <c r="CO180" s="72">
        <f t="shared" si="569"/>
        <v>0</v>
      </c>
      <c r="CP180" s="73"/>
      <c r="CQ180" s="72">
        <f t="shared" si="570"/>
        <v>0</v>
      </c>
      <c r="CR180" s="73"/>
      <c r="CS180" s="72">
        <f t="shared" si="571"/>
        <v>0</v>
      </c>
      <c r="CT180" s="73"/>
      <c r="CU180" s="72">
        <f t="shared" si="572"/>
        <v>0</v>
      </c>
      <c r="CV180" s="93">
        <v>0</v>
      </c>
      <c r="CW180" s="72">
        <f t="shared" si="573"/>
        <v>0</v>
      </c>
      <c r="CX180" s="73"/>
      <c r="CY180" s="79">
        <f t="shared" si="574"/>
        <v>0</v>
      </c>
      <c r="CZ180" s="73"/>
      <c r="DA180" s="72">
        <f t="shared" si="575"/>
        <v>0</v>
      </c>
      <c r="DB180" s="95"/>
      <c r="DC180" s="72">
        <f t="shared" si="576"/>
        <v>0</v>
      </c>
      <c r="DD180" s="73"/>
      <c r="DE180" s="72">
        <f t="shared" si="577"/>
        <v>0</v>
      </c>
      <c r="DF180" s="73"/>
      <c r="DG180" s="72">
        <f t="shared" si="578"/>
        <v>0</v>
      </c>
      <c r="DH180" s="73"/>
      <c r="DI180" s="84">
        <f t="shared" si="579"/>
        <v>0</v>
      </c>
      <c r="DJ180" s="85">
        <f t="shared" si="580"/>
        <v>671</v>
      </c>
      <c r="DK180" s="84">
        <f t="shared" si="580"/>
        <v>26502953.399999999</v>
      </c>
    </row>
    <row r="181" spans="1:115" ht="60" customHeight="1" x14ac:dyDescent="0.25">
      <c r="A181" s="89"/>
      <c r="B181" s="90">
        <v>151</v>
      </c>
      <c r="C181" s="283" t="s">
        <v>689</v>
      </c>
      <c r="D181" s="65" t="s">
        <v>304</v>
      </c>
      <c r="E181" s="54">
        <v>23150</v>
      </c>
      <c r="F181" s="91">
        <v>1.67</v>
      </c>
      <c r="G181" s="67">
        <v>1</v>
      </c>
      <c r="H181" s="69">
        <v>1.4</v>
      </c>
      <c r="I181" s="69">
        <v>1.68</v>
      </c>
      <c r="J181" s="69">
        <v>2.23</v>
      </c>
      <c r="K181" s="70">
        <v>2.57</v>
      </c>
      <c r="L181" s="73">
        <v>0</v>
      </c>
      <c r="M181" s="72">
        <f t="shared" si="529"/>
        <v>0</v>
      </c>
      <c r="N181" s="73"/>
      <c r="O181" s="73">
        <f t="shared" si="530"/>
        <v>0</v>
      </c>
      <c r="P181" s="73"/>
      <c r="Q181" s="72">
        <f t="shared" si="531"/>
        <v>0</v>
      </c>
      <c r="R181" s="73"/>
      <c r="S181" s="72">
        <f t="shared" si="532"/>
        <v>0</v>
      </c>
      <c r="T181" s="73">
        <v>1255</v>
      </c>
      <c r="U181" s="72">
        <f t="shared" si="533"/>
        <v>74719148.350000009</v>
      </c>
      <c r="V181" s="73"/>
      <c r="W181" s="72">
        <f t="shared" si="534"/>
        <v>0</v>
      </c>
      <c r="X181" s="73"/>
      <c r="Y181" s="72">
        <f t="shared" si="535"/>
        <v>0</v>
      </c>
      <c r="Z181" s="73"/>
      <c r="AA181" s="72">
        <f t="shared" si="536"/>
        <v>0</v>
      </c>
      <c r="AB181" s="73"/>
      <c r="AC181" s="72">
        <f t="shared" si="537"/>
        <v>0</v>
      </c>
      <c r="AD181" s="73"/>
      <c r="AE181" s="72">
        <f t="shared" si="538"/>
        <v>0</v>
      </c>
      <c r="AF181" s="80"/>
      <c r="AG181" s="72">
        <f t="shared" si="539"/>
        <v>0</v>
      </c>
      <c r="AH181" s="73"/>
      <c r="AI181" s="72">
        <f t="shared" si="540"/>
        <v>0</v>
      </c>
      <c r="AJ181" s="73"/>
      <c r="AK181" s="73">
        <f t="shared" si="541"/>
        <v>0</v>
      </c>
      <c r="AL181" s="73"/>
      <c r="AM181" s="72">
        <f t="shared" si="542"/>
        <v>0</v>
      </c>
      <c r="AN181" s="92">
        <v>309</v>
      </c>
      <c r="AO181" s="72">
        <f t="shared" si="581"/>
        <v>22076382.636</v>
      </c>
      <c r="AP181" s="73"/>
      <c r="AQ181" s="79">
        <f t="shared" si="544"/>
        <v>0</v>
      </c>
      <c r="AR181" s="73"/>
      <c r="AS181" s="72">
        <f t="shared" si="545"/>
        <v>0</v>
      </c>
      <c r="AT181" s="73"/>
      <c r="AU181" s="73">
        <f t="shared" si="546"/>
        <v>0</v>
      </c>
      <c r="AV181" s="73"/>
      <c r="AW181" s="72">
        <f t="shared" si="547"/>
        <v>0</v>
      </c>
      <c r="AX181" s="73"/>
      <c r="AY181" s="72">
        <f t="shared" si="548"/>
        <v>0</v>
      </c>
      <c r="AZ181" s="73"/>
      <c r="BA181" s="72">
        <f t="shared" si="549"/>
        <v>0</v>
      </c>
      <c r="BB181" s="73"/>
      <c r="BC181" s="72">
        <f t="shared" si="550"/>
        <v>0</v>
      </c>
      <c r="BD181" s="73"/>
      <c r="BE181" s="72">
        <f t="shared" si="551"/>
        <v>0</v>
      </c>
      <c r="BF181" s="73"/>
      <c r="BG181" s="72">
        <f t="shared" si="552"/>
        <v>0</v>
      </c>
      <c r="BH181" s="73"/>
      <c r="BI181" s="72">
        <f t="shared" si="553"/>
        <v>0</v>
      </c>
      <c r="BJ181" s="73"/>
      <c r="BK181" s="72">
        <f t="shared" si="554"/>
        <v>0</v>
      </c>
      <c r="BL181" s="73"/>
      <c r="BM181" s="72">
        <f t="shared" si="555"/>
        <v>0</v>
      </c>
      <c r="BN181" s="73"/>
      <c r="BO181" s="72">
        <f t="shared" si="556"/>
        <v>0</v>
      </c>
      <c r="BP181" s="73"/>
      <c r="BQ181" s="72">
        <f t="shared" si="557"/>
        <v>0</v>
      </c>
      <c r="BR181" s="73"/>
      <c r="BS181" s="79">
        <f t="shared" si="558"/>
        <v>0</v>
      </c>
      <c r="BT181" s="94"/>
      <c r="BU181" s="72">
        <f t="shared" si="559"/>
        <v>0</v>
      </c>
      <c r="BV181" s="73"/>
      <c r="BW181" s="72">
        <f t="shared" si="560"/>
        <v>0</v>
      </c>
      <c r="BX181" s="73"/>
      <c r="BY181" s="72">
        <f t="shared" si="561"/>
        <v>0</v>
      </c>
      <c r="BZ181" s="73"/>
      <c r="CA181" s="72">
        <f t="shared" si="562"/>
        <v>0</v>
      </c>
      <c r="CB181" s="95"/>
      <c r="CC181" s="73">
        <f t="shared" si="563"/>
        <v>0</v>
      </c>
      <c r="CD181" s="73"/>
      <c r="CE181" s="72">
        <f t="shared" si="564"/>
        <v>0</v>
      </c>
      <c r="CF181" s="73"/>
      <c r="CG181" s="72">
        <f t="shared" si="565"/>
        <v>0</v>
      </c>
      <c r="CH181" s="73"/>
      <c r="CI181" s="72">
        <f t="shared" si="566"/>
        <v>0</v>
      </c>
      <c r="CJ181" s="73"/>
      <c r="CK181" s="72">
        <f t="shared" si="567"/>
        <v>0</v>
      </c>
      <c r="CL181" s="73"/>
      <c r="CM181" s="72">
        <f t="shared" si="568"/>
        <v>0</v>
      </c>
      <c r="CN181" s="73"/>
      <c r="CO181" s="72">
        <f t="shared" si="569"/>
        <v>0</v>
      </c>
      <c r="CP181" s="73"/>
      <c r="CQ181" s="72">
        <f t="shared" si="570"/>
        <v>0</v>
      </c>
      <c r="CR181" s="73"/>
      <c r="CS181" s="72">
        <f t="shared" si="571"/>
        <v>0</v>
      </c>
      <c r="CT181" s="73"/>
      <c r="CU181" s="72">
        <f t="shared" si="572"/>
        <v>0</v>
      </c>
      <c r="CV181" s="93"/>
      <c r="CW181" s="72">
        <f t="shared" si="573"/>
        <v>0</v>
      </c>
      <c r="CX181" s="73"/>
      <c r="CY181" s="79">
        <f t="shared" si="574"/>
        <v>0</v>
      </c>
      <c r="CZ181" s="73"/>
      <c r="DA181" s="72">
        <f t="shared" si="575"/>
        <v>0</v>
      </c>
      <c r="DB181" s="95"/>
      <c r="DC181" s="72">
        <f t="shared" si="576"/>
        <v>0</v>
      </c>
      <c r="DD181" s="73"/>
      <c r="DE181" s="72">
        <f t="shared" si="577"/>
        <v>0</v>
      </c>
      <c r="DF181" s="73"/>
      <c r="DG181" s="72">
        <f t="shared" si="578"/>
        <v>0</v>
      </c>
      <c r="DH181" s="73"/>
      <c r="DI181" s="84">
        <f t="shared" si="579"/>
        <v>0</v>
      </c>
      <c r="DJ181" s="85">
        <f t="shared" si="580"/>
        <v>1564</v>
      </c>
      <c r="DK181" s="84">
        <f t="shared" si="580"/>
        <v>96795530.986000001</v>
      </c>
    </row>
    <row r="182" spans="1:115" ht="60" customHeight="1" x14ac:dyDescent="0.25">
      <c r="A182" s="89"/>
      <c r="B182" s="90">
        <v>152</v>
      </c>
      <c r="C182" s="283" t="s">
        <v>690</v>
      </c>
      <c r="D182" s="65" t="s">
        <v>305</v>
      </c>
      <c r="E182" s="54">
        <v>23150</v>
      </c>
      <c r="F182" s="91">
        <v>2.1800000000000002</v>
      </c>
      <c r="G182" s="67">
        <v>1</v>
      </c>
      <c r="H182" s="69">
        <v>1.4</v>
      </c>
      <c r="I182" s="69">
        <v>1.68</v>
      </c>
      <c r="J182" s="69">
        <v>2.23</v>
      </c>
      <c r="K182" s="70">
        <v>2.57</v>
      </c>
      <c r="L182" s="73">
        <v>0</v>
      </c>
      <c r="M182" s="72">
        <f t="shared" si="529"/>
        <v>0</v>
      </c>
      <c r="N182" s="73"/>
      <c r="O182" s="73">
        <f t="shared" si="530"/>
        <v>0</v>
      </c>
      <c r="P182" s="73"/>
      <c r="Q182" s="72">
        <f t="shared" si="531"/>
        <v>0</v>
      </c>
      <c r="R182" s="73"/>
      <c r="S182" s="72">
        <f t="shared" si="532"/>
        <v>0</v>
      </c>
      <c r="T182" s="73">
        <v>110</v>
      </c>
      <c r="U182" s="72">
        <f t="shared" si="533"/>
        <v>8549109.7999999989</v>
      </c>
      <c r="V182" s="73"/>
      <c r="W182" s="72">
        <f t="shared" si="534"/>
        <v>0</v>
      </c>
      <c r="X182" s="73"/>
      <c r="Y182" s="72">
        <f t="shared" si="535"/>
        <v>0</v>
      </c>
      <c r="Z182" s="73"/>
      <c r="AA182" s="72">
        <f t="shared" si="536"/>
        <v>0</v>
      </c>
      <c r="AB182" s="73"/>
      <c r="AC182" s="72">
        <f t="shared" si="537"/>
        <v>0</v>
      </c>
      <c r="AD182" s="73"/>
      <c r="AE182" s="72">
        <f t="shared" si="538"/>
        <v>0</v>
      </c>
      <c r="AF182" s="80"/>
      <c r="AG182" s="72">
        <f t="shared" si="539"/>
        <v>0</v>
      </c>
      <c r="AH182" s="73"/>
      <c r="AI182" s="72">
        <f t="shared" si="540"/>
        <v>0</v>
      </c>
      <c r="AJ182" s="73"/>
      <c r="AK182" s="73">
        <f t="shared" si="541"/>
        <v>0</v>
      </c>
      <c r="AL182" s="73"/>
      <c r="AM182" s="72">
        <f t="shared" si="542"/>
        <v>0</v>
      </c>
      <c r="AN182" s="93">
        <v>86</v>
      </c>
      <c r="AO182" s="72">
        <f t="shared" si="581"/>
        <v>8020619.3760000011</v>
      </c>
      <c r="AP182" s="73"/>
      <c r="AQ182" s="79">
        <f t="shared" si="544"/>
        <v>0</v>
      </c>
      <c r="AR182" s="73"/>
      <c r="AS182" s="72">
        <f t="shared" si="545"/>
        <v>0</v>
      </c>
      <c r="AT182" s="73"/>
      <c r="AU182" s="73">
        <f t="shared" si="546"/>
        <v>0</v>
      </c>
      <c r="AV182" s="73"/>
      <c r="AW182" s="72">
        <f t="shared" si="547"/>
        <v>0</v>
      </c>
      <c r="AX182" s="73"/>
      <c r="AY182" s="72">
        <f t="shared" si="548"/>
        <v>0</v>
      </c>
      <c r="AZ182" s="73"/>
      <c r="BA182" s="72">
        <f t="shared" si="549"/>
        <v>0</v>
      </c>
      <c r="BB182" s="73"/>
      <c r="BC182" s="72">
        <f t="shared" si="550"/>
        <v>0</v>
      </c>
      <c r="BD182" s="73"/>
      <c r="BE182" s="72">
        <f t="shared" si="551"/>
        <v>0</v>
      </c>
      <c r="BF182" s="73"/>
      <c r="BG182" s="72">
        <f t="shared" si="552"/>
        <v>0</v>
      </c>
      <c r="BH182" s="73"/>
      <c r="BI182" s="72">
        <f t="shared" si="553"/>
        <v>0</v>
      </c>
      <c r="BJ182" s="73"/>
      <c r="BK182" s="72">
        <f t="shared" si="554"/>
        <v>0</v>
      </c>
      <c r="BL182" s="73"/>
      <c r="BM182" s="72">
        <f t="shared" si="555"/>
        <v>0</v>
      </c>
      <c r="BN182" s="73"/>
      <c r="BO182" s="72">
        <f t="shared" si="556"/>
        <v>0</v>
      </c>
      <c r="BP182" s="73"/>
      <c r="BQ182" s="72">
        <f t="shared" si="557"/>
        <v>0</v>
      </c>
      <c r="BR182" s="73"/>
      <c r="BS182" s="79">
        <f t="shared" si="558"/>
        <v>0</v>
      </c>
      <c r="BT182" s="94"/>
      <c r="BU182" s="72">
        <f t="shared" si="559"/>
        <v>0</v>
      </c>
      <c r="BV182" s="73"/>
      <c r="BW182" s="72">
        <f t="shared" si="560"/>
        <v>0</v>
      </c>
      <c r="BX182" s="73"/>
      <c r="BY182" s="72">
        <f t="shared" si="561"/>
        <v>0</v>
      </c>
      <c r="BZ182" s="73"/>
      <c r="CA182" s="72">
        <f t="shared" si="562"/>
        <v>0</v>
      </c>
      <c r="CB182" s="95"/>
      <c r="CC182" s="73">
        <f t="shared" si="563"/>
        <v>0</v>
      </c>
      <c r="CD182" s="73"/>
      <c r="CE182" s="72">
        <f t="shared" si="564"/>
        <v>0</v>
      </c>
      <c r="CF182" s="73"/>
      <c r="CG182" s="72">
        <f t="shared" si="565"/>
        <v>0</v>
      </c>
      <c r="CH182" s="73"/>
      <c r="CI182" s="72">
        <f t="shared" si="566"/>
        <v>0</v>
      </c>
      <c r="CJ182" s="73"/>
      <c r="CK182" s="72">
        <f t="shared" si="567"/>
        <v>0</v>
      </c>
      <c r="CL182" s="73"/>
      <c r="CM182" s="72">
        <f t="shared" si="568"/>
        <v>0</v>
      </c>
      <c r="CN182" s="73"/>
      <c r="CO182" s="72">
        <f t="shared" si="569"/>
        <v>0</v>
      </c>
      <c r="CP182" s="73"/>
      <c r="CQ182" s="72">
        <f t="shared" si="570"/>
        <v>0</v>
      </c>
      <c r="CR182" s="73"/>
      <c r="CS182" s="72">
        <f t="shared" si="571"/>
        <v>0</v>
      </c>
      <c r="CT182" s="73"/>
      <c r="CU182" s="72">
        <f t="shared" si="572"/>
        <v>0</v>
      </c>
      <c r="CV182" s="93"/>
      <c r="CW182" s="72">
        <f t="shared" si="573"/>
        <v>0</v>
      </c>
      <c r="CX182" s="73"/>
      <c r="CY182" s="79">
        <f t="shared" si="574"/>
        <v>0</v>
      </c>
      <c r="CZ182" s="73"/>
      <c r="DA182" s="72">
        <f t="shared" si="575"/>
        <v>0</v>
      </c>
      <c r="DB182" s="95"/>
      <c r="DC182" s="72">
        <f t="shared" si="576"/>
        <v>0</v>
      </c>
      <c r="DD182" s="73"/>
      <c r="DE182" s="72">
        <f t="shared" si="577"/>
        <v>0</v>
      </c>
      <c r="DF182" s="73"/>
      <c r="DG182" s="72">
        <f t="shared" si="578"/>
        <v>0</v>
      </c>
      <c r="DH182" s="73"/>
      <c r="DI182" s="84">
        <f t="shared" si="579"/>
        <v>0</v>
      </c>
      <c r="DJ182" s="85">
        <f t="shared" si="580"/>
        <v>196</v>
      </c>
      <c r="DK182" s="84">
        <f t="shared" si="580"/>
        <v>16569729.175999999</v>
      </c>
    </row>
    <row r="183" spans="1:115" ht="60" customHeight="1" x14ac:dyDescent="0.25">
      <c r="A183" s="89"/>
      <c r="B183" s="90">
        <v>153</v>
      </c>
      <c r="C183" s="283" t="s">
        <v>691</v>
      </c>
      <c r="D183" s="65" t="s">
        <v>306</v>
      </c>
      <c r="E183" s="54">
        <v>23150</v>
      </c>
      <c r="F183" s="91">
        <v>2.69</v>
      </c>
      <c r="G183" s="67">
        <v>1</v>
      </c>
      <c r="H183" s="69">
        <v>1.4</v>
      </c>
      <c r="I183" s="69">
        <v>1.68</v>
      </c>
      <c r="J183" s="69">
        <v>2.23</v>
      </c>
      <c r="K183" s="70">
        <v>2.57</v>
      </c>
      <c r="L183" s="73">
        <v>0</v>
      </c>
      <c r="M183" s="72">
        <f t="shared" si="529"/>
        <v>0</v>
      </c>
      <c r="N183" s="73"/>
      <c r="O183" s="73">
        <f t="shared" si="530"/>
        <v>0</v>
      </c>
      <c r="P183" s="73"/>
      <c r="Q183" s="72">
        <f t="shared" si="531"/>
        <v>0</v>
      </c>
      <c r="R183" s="73"/>
      <c r="S183" s="72">
        <f t="shared" si="532"/>
        <v>0</v>
      </c>
      <c r="T183" s="73">
        <v>40</v>
      </c>
      <c r="U183" s="72">
        <f t="shared" si="533"/>
        <v>3836047.6</v>
      </c>
      <c r="V183" s="73"/>
      <c r="W183" s="72">
        <f t="shared" si="534"/>
        <v>0</v>
      </c>
      <c r="X183" s="73"/>
      <c r="Y183" s="72">
        <f t="shared" si="535"/>
        <v>0</v>
      </c>
      <c r="Z183" s="73"/>
      <c r="AA183" s="72">
        <f t="shared" si="536"/>
        <v>0</v>
      </c>
      <c r="AB183" s="73"/>
      <c r="AC183" s="72">
        <f t="shared" si="537"/>
        <v>0</v>
      </c>
      <c r="AD183" s="73"/>
      <c r="AE183" s="72">
        <f t="shared" si="538"/>
        <v>0</v>
      </c>
      <c r="AF183" s="80"/>
      <c r="AG183" s="72">
        <f t="shared" si="539"/>
        <v>0</v>
      </c>
      <c r="AH183" s="73"/>
      <c r="AI183" s="72">
        <f t="shared" si="540"/>
        <v>0</v>
      </c>
      <c r="AJ183" s="73"/>
      <c r="AK183" s="73">
        <f t="shared" si="541"/>
        <v>0</v>
      </c>
      <c r="AL183" s="73"/>
      <c r="AM183" s="72">
        <f t="shared" si="542"/>
        <v>0</v>
      </c>
      <c r="AN183" s="93">
        <v>16</v>
      </c>
      <c r="AO183" s="72">
        <f t="shared" si="581"/>
        <v>1841302.848</v>
      </c>
      <c r="AP183" s="73"/>
      <c r="AQ183" s="79">
        <f t="shared" si="544"/>
        <v>0</v>
      </c>
      <c r="AR183" s="73"/>
      <c r="AS183" s="72">
        <f t="shared" si="545"/>
        <v>0</v>
      </c>
      <c r="AT183" s="73"/>
      <c r="AU183" s="73">
        <f t="shared" si="546"/>
        <v>0</v>
      </c>
      <c r="AV183" s="73"/>
      <c r="AW183" s="72">
        <f t="shared" si="547"/>
        <v>0</v>
      </c>
      <c r="AX183" s="73"/>
      <c r="AY183" s="72">
        <f t="shared" si="548"/>
        <v>0</v>
      </c>
      <c r="AZ183" s="73"/>
      <c r="BA183" s="72">
        <f t="shared" si="549"/>
        <v>0</v>
      </c>
      <c r="BB183" s="73"/>
      <c r="BC183" s="72">
        <f t="shared" si="550"/>
        <v>0</v>
      </c>
      <c r="BD183" s="73"/>
      <c r="BE183" s="72">
        <f t="shared" si="551"/>
        <v>0</v>
      </c>
      <c r="BF183" s="73"/>
      <c r="BG183" s="72">
        <f t="shared" si="552"/>
        <v>0</v>
      </c>
      <c r="BH183" s="73"/>
      <c r="BI183" s="72">
        <f t="shared" si="553"/>
        <v>0</v>
      </c>
      <c r="BJ183" s="73"/>
      <c r="BK183" s="72">
        <f t="shared" si="554"/>
        <v>0</v>
      </c>
      <c r="BL183" s="73"/>
      <c r="BM183" s="72">
        <f t="shared" si="555"/>
        <v>0</v>
      </c>
      <c r="BN183" s="73"/>
      <c r="BO183" s="72">
        <f t="shared" si="556"/>
        <v>0</v>
      </c>
      <c r="BP183" s="73"/>
      <c r="BQ183" s="72">
        <f t="shared" si="557"/>
        <v>0</v>
      </c>
      <c r="BR183" s="73"/>
      <c r="BS183" s="79">
        <f t="shared" si="558"/>
        <v>0</v>
      </c>
      <c r="BT183" s="94"/>
      <c r="BU183" s="72">
        <f t="shared" si="559"/>
        <v>0</v>
      </c>
      <c r="BV183" s="73"/>
      <c r="BW183" s="72">
        <f t="shared" si="560"/>
        <v>0</v>
      </c>
      <c r="BX183" s="73"/>
      <c r="BY183" s="72">
        <f t="shared" si="561"/>
        <v>0</v>
      </c>
      <c r="BZ183" s="73"/>
      <c r="CA183" s="72">
        <f t="shared" si="562"/>
        <v>0</v>
      </c>
      <c r="CB183" s="95"/>
      <c r="CC183" s="73">
        <f t="shared" si="563"/>
        <v>0</v>
      </c>
      <c r="CD183" s="73"/>
      <c r="CE183" s="72">
        <f t="shared" si="564"/>
        <v>0</v>
      </c>
      <c r="CF183" s="73"/>
      <c r="CG183" s="72">
        <f t="shared" si="565"/>
        <v>0</v>
      </c>
      <c r="CH183" s="73"/>
      <c r="CI183" s="72">
        <f t="shared" si="566"/>
        <v>0</v>
      </c>
      <c r="CJ183" s="73"/>
      <c r="CK183" s="72">
        <f t="shared" si="567"/>
        <v>0</v>
      </c>
      <c r="CL183" s="73"/>
      <c r="CM183" s="72">
        <f t="shared" si="568"/>
        <v>0</v>
      </c>
      <c r="CN183" s="73"/>
      <c r="CO183" s="72">
        <f t="shared" si="569"/>
        <v>0</v>
      </c>
      <c r="CP183" s="73"/>
      <c r="CQ183" s="72">
        <f t="shared" si="570"/>
        <v>0</v>
      </c>
      <c r="CR183" s="73"/>
      <c r="CS183" s="72">
        <f t="shared" si="571"/>
        <v>0</v>
      </c>
      <c r="CT183" s="73"/>
      <c r="CU183" s="72">
        <f t="shared" si="572"/>
        <v>0</v>
      </c>
      <c r="CV183" s="93"/>
      <c r="CW183" s="72">
        <f t="shared" si="573"/>
        <v>0</v>
      </c>
      <c r="CX183" s="73"/>
      <c r="CY183" s="79">
        <f t="shared" si="574"/>
        <v>0</v>
      </c>
      <c r="CZ183" s="73"/>
      <c r="DA183" s="72">
        <f t="shared" si="575"/>
        <v>0</v>
      </c>
      <c r="DB183" s="95"/>
      <c r="DC183" s="72">
        <f t="shared" si="576"/>
        <v>0</v>
      </c>
      <c r="DD183" s="73"/>
      <c r="DE183" s="72">
        <f t="shared" si="577"/>
        <v>0</v>
      </c>
      <c r="DF183" s="73"/>
      <c r="DG183" s="72">
        <f t="shared" si="578"/>
        <v>0</v>
      </c>
      <c r="DH183" s="73"/>
      <c r="DI183" s="84">
        <f t="shared" si="579"/>
        <v>0</v>
      </c>
      <c r="DJ183" s="85">
        <f t="shared" si="580"/>
        <v>56</v>
      </c>
      <c r="DK183" s="84">
        <f t="shared" si="580"/>
        <v>5677350.4479999999</v>
      </c>
    </row>
    <row r="184" spans="1:115" ht="60" customHeight="1" x14ac:dyDescent="0.25">
      <c r="A184" s="89"/>
      <c r="B184" s="90">
        <v>154</v>
      </c>
      <c r="C184" s="283" t="s">
        <v>692</v>
      </c>
      <c r="D184" s="65" t="s">
        <v>307</v>
      </c>
      <c r="E184" s="54">
        <v>23150</v>
      </c>
      <c r="F184" s="91">
        <v>3.44</v>
      </c>
      <c r="G184" s="67">
        <v>1</v>
      </c>
      <c r="H184" s="69">
        <v>1.4</v>
      </c>
      <c r="I184" s="69">
        <v>1.68</v>
      </c>
      <c r="J184" s="69">
        <v>2.23</v>
      </c>
      <c r="K184" s="70">
        <v>2.57</v>
      </c>
      <c r="L184" s="73">
        <v>0</v>
      </c>
      <c r="M184" s="72">
        <f t="shared" si="529"/>
        <v>0</v>
      </c>
      <c r="N184" s="73"/>
      <c r="O184" s="73">
        <f t="shared" si="530"/>
        <v>0</v>
      </c>
      <c r="P184" s="73"/>
      <c r="Q184" s="72">
        <f t="shared" si="531"/>
        <v>0</v>
      </c>
      <c r="R184" s="73"/>
      <c r="S184" s="72">
        <f t="shared" si="532"/>
        <v>0</v>
      </c>
      <c r="T184" s="73">
        <v>150</v>
      </c>
      <c r="U184" s="72">
        <f t="shared" si="533"/>
        <v>18395916</v>
      </c>
      <c r="V184" s="73"/>
      <c r="W184" s="72">
        <f t="shared" si="534"/>
        <v>0</v>
      </c>
      <c r="X184" s="73"/>
      <c r="Y184" s="72">
        <f t="shared" si="535"/>
        <v>0</v>
      </c>
      <c r="Z184" s="73"/>
      <c r="AA184" s="72">
        <f t="shared" si="536"/>
        <v>0</v>
      </c>
      <c r="AB184" s="73"/>
      <c r="AC184" s="72">
        <f t="shared" si="537"/>
        <v>0</v>
      </c>
      <c r="AD184" s="73"/>
      <c r="AE184" s="72">
        <f t="shared" si="538"/>
        <v>0</v>
      </c>
      <c r="AF184" s="80"/>
      <c r="AG184" s="72">
        <f t="shared" si="539"/>
        <v>0</v>
      </c>
      <c r="AH184" s="73"/>
      <c r="AI184" s="72">
        <f t="shared" si="540"/>
        <v>0</v>
      </c>
      <c r="AJ184" s="73"/>
      <c r="AK184" s="73">
        <f t="shared" si="541"/>
        <v>0</v>
      </c>
      <c r="AL184" s="73"/>
      <c r="AM184" s="72">
        <f t="shared" si="542"/>
        <v>0</v>
      </c>
      <c r="AN184" s="93">
        <v>24</v>
      </c>
      <c r="AO184" s="72">
        <f t="shared" si="581"/>
        <v>3532015.8720000004</v>
      </c>
      <c r="AP184" s="73"/>
      <c r="AQ184" s="79">
        <f t="shared" si="544"/>
        <v>0</v>
      </c>
      <c r="AR184" s="73"/>
      <c r="AS184" s="72">
        <f t="shared" si="545"/>
        <v>0</v>
      </c>
      <c r="AT184" s="73"/>
      <c r="AU184" s="73">
        <f t="shared" si="546"/>
        <v>0</v>
      </c>
      <c r="AV184" s="73"/>
      <c r="AW184" s="72">
        <f t="shared" si="547"/>
        <v>0</v>
      </c>
      <c r="AX184" s="73"/>
      <c r="AY184" s="72">
        <f t="shared" si="548"/>
        <v>0</v>
      </c>
      <c r="AZ184" s="73"/>
      <c r="BA184" s="72">
        <f t="shared" si="549"/>
        <v>0</v>
      </c>
      <c r="BB184" s="73"/>
      <c r="BC184" s="72">
        <f t="shared" si="550"/>
        <v>0</v>
      </c>
      <c r="BD184" s="73"/>
      <c r="BE184" s="72">
        <f t="shared" si="551"/>
        <v>0</v>
      </c>
      <c r="BF184" s="73"/>
      <c r="BG184" s="72">
        <f t="shared" si="552"/>
        <v>0</v>
      </c>
      <c r="BH184" s="73"/>
      <c r="BI184" s="72">
        <f t="shared" si="553"/>
        <v>0</v>
      </c>
      <c r="BJ184" s="73"/>
      <c r="BK184" s="72">
        <f t="shared" si="554"/>
        <v>0</v>
      </c>
      <c r="BL184" s="73"/>
      <c r="BM184" s="72">
        <f t="shared" si="555"/>
        <v>0</v>
      </c>
      <c r="BN184" s="73"/>
      <c r="BO184" s="72">
        <f t="shared" si="556"/>
        <v>0</v>
      </c>
      <c r="BP184" s="73"/>
      <c r="BQ184" s="72">
        <f t="shared" si="557"/>
        <v>0</v>
      </c>
      <c r="BR184" s="73"/>
      <c r="BS184" s="79">
        <f t="shared" si="558"/>
        <v>0</v>
      </c>
      <c r="BT184" s="94"/>
      <c r="BU184" s="72">
        <f t="shared" si="559"/>
        <v>0</v>
      </c>
      <c r="BV184" s="73"/>
      <c r="BW184" s="72">
        <f t="shared" si="560"/>
        <v>0</v>
      </c>
      <c r="BX184" s="73"/>
      <c r="BY184" s="72">
        <f t="shared" si="561"/>
        <v>0</v>
      </c>
      <c r="BZ184" s="73"/>
      <c r="CA184" s="72">
        <f t="shared" si="562"/>
        <v>0</v>
      </c>
      <c r="CB184" s="95"/>
      <c r="CC184" s="73">
        <f t="shared" si="563"/>
        <v>0</v>
      </c>
      <c r="CD184" s="73"/>
      <c r="CE184" s="72">
        <f t="shared" si="564"/>
        <v>0</v>
      </c>
      <c r="CF184" s="73"/>
      <c r="CG184" s="72">
        <f t="shared" si="565"/>
        <v>0</v>
      </c>
      <c r="CH184" s="73"/>
      <c r="CI184" s="72">
        <f t="shared" si="566"/>
        <v>0</v>
      </c>
      <c r="CJ184" s="73"/>
      <c r="CK184" s="72">
        <f t="shared" si="567"/>
        <v>0</v>
      </c>
      <c r="CL184" s="73"/>
      <c r="CM184" s="72">
        <f t="shared" si="568"/>
        <v>0</v>
      </c>
      <c r="CN184" s="73"/>
      <c r="CO184" s="72">
        <f t="shared" si="569"/>
        <v>0</v>
      </c>
      <c r="CP184" s="73"/>
      <c r="CQ184" s="72">
        <f t="shared" si="570"/>
        <v>0</v>
      </c>
      <c r="CR184" s="73"/>
      <c r="CS184" s="72">
        <f t="shared" si="571"/>
        <v>0</v>
      </c>
      <c r="CT184" s="73"/>
      <c r="CU184" s="72">
        <f t="shared" si="572"/>
        <v>0</v>
      </c>
      <c r="CV184" s="93"/>
      <c r="CW184" s="72">
        <f t="shared" si="573"/>
        <v>0</v>
      </c>
      <c r="CX184" s="73"/>
      <c r="CY184" s="79">
        <f t="shared" si="574"/>
        <v>0</v>
      </c>
      <c r="CZ184" s="73"/>
      <c r="DA184" s="72">
        <f t="shared" si="575"/>
        <v>0</v>
      </c>
      <c r="DB184" s="95"/>
      <c r="DC184" s="72">
        <f t="shared" si="576"/>
        <v>0</v>
      </c>
      <c r="DD184" s="73"/>
      <c r="DE184" s="72">
        <f t="shared" si="577"/>
        <v>0</v>
      </c>
      <c r="DF184" s="73"/>
      <c r="DG184" s="72">
        <f t="shared" si="578"/>
        <v>0</v>
      </c>
      <c r="DH184" s="73"/>
      <c r="DI184" s="84">
        <f t="shared" si="579"/>
        <v>0</v>
      </c>
      <c r="DJ184" s="85">
        <f t="shared" si="580"/>
        <v>174</v>
      </c>
      <c r="DK184" s="84">
        <f t="shared" si="580"/>
        <v>21927931.872000001</v>
      </c>
    </row>
    <row r="185" spans="1:115" ht="60" customHeight="1" x14ac:dyDescent="0.25">
      <c r="A185" s="89"/>
      <c r="B185" s="90">
        <v>155</v>
      </c>
      <c r="C185" s="283" t="s">
        <v>693</v>
      </c>
      <c r="D185" s="65" t="s">
        <v>308</v>
      </c>
      <c r="E185" s="54">
        <v>23150</v>
      </c>
      <c r="F185" s="91">
        <v>4.42</v>
      </c>
      <c r="G185" s="67">
        <v>1</v>
      </c>
      <c r="H185" s="69">
        <v>1.4</v>
      </c>
      <c r="I185" s="69">
        <v>1.68</v>
      </c>
      <c r="J185" s="69">
        <v>2.23</v>
      </c>
      <c r="K185" s="70">
        <v>2.57</v>
      </c>
      <c r="L185" s="73">
        <v>0</v>
      </c>
      <c r="M185" s="72">
        <f t="shared" ref="M185:M207" si="582">(L185*$E185*$F185*$G185*$H185*$M$10)</f>
        <v>0</v>
      </c>
      <c r="N185" s="73"/>
      <c r="O185" s="73">
        <f t="shared" ref="O185:O207" si="583">(N185*$E185*$F185*$G185*$H185*$O$10)</f>
        <v>0</v>
      </c>
      <c r="P185" s="73"/>
      <c r="Q185" s="72">
        <f t="shared" si="531"/>
        <v>0</v>
      </c>
      <c r="R185" s="73"/>
      <c r="S185" s="72">
        <f t="shared" si="532"/>
        <v>0</v>
      </c>
      <c r="T185" s="73">
        <v>150</v>
      </c>
      <c r="U185" s="72">
        <f t="shared" ref="U185:U207" si="584">(T185*$E185*$F185*$G185*$H185*$U$10)</f>
        <v>23636613.000000004</v>
      </c>
      <c r="V185" s="73"/>
      <c r="W185" s="72">
        <f t="shared" si="534"/>
        <v>0</v>
      </c>
      <c r="X185" s="73"/>
      <c r="Y185" s="72">
        <f t="shared" si="535"/>
        <v>0</v>
      </c>
      <c r="Z185" s="73"/>
      <c r="AA185" s="72">
        <f t="shared" si="536"/>
        <v>0</v>
      </c>
      <c r="AB185" s="73"/>
      <c r="AC185" s="72">
        <f t="shared" si="537"/>
        <v>0</v>
      </c>
      <c r="AD185" s="73"/>
      <c r="AE185" s="72">
        <f t="shared" si="538"/>
        <v>0</v>
      </c>
      <c r="AF185" s="80"/>
      <c r="AG185" s="72">
        <f t="shared" si="539"/>
        <v>0</v>
      </c>
      <c r="AH185" s="73"/>
      <c r="AI185" s="72">
        <f t="shared" si="540"/>
        <v>0</v>
      </c>
      <c r="AJ185" s="73"/>
      <c r="AK185" s="73">
        <f t="shared" si="541"/>
        <v>0</v>
      </c>
      <c r="AL185" s="73"/>
      <c r="AM185" s="72">
        <f t="shared" si="542"/>
        <v>0</v>
      </c>
      <c r="AN185" s="93">
        <v>75</v>
      </c>
      <c r="AO185" s="72">
        <f t="shared" si="581"/>
        <v>14181967.800000001</v>
      </c>
      <c r="AP185" s="73"/>
      <c r="AQ185" s="79">
        <f t="shared" si="544"/>
        <v>0</v>
      </c>
      <c r="AR185" s="73"/>
      <c r="AS185" s="72">
        <f t="shared" si="545"/>
        <v>0</v>
      </c>
      <c r="AT185" s="73"/>
      <c r="AU185" s="73">
        <f t="shared" si="546"/>
        <v>0</v>
      </c>
      <c r="AV185" s="73"/>
      <c r="AW185" s="72">
        <f t="shared" si="547"/>
        <v>0</v>
      </c>
      <c r="AX185" s="73"/>
      <c r="AY185" s="72">
        <f t="shared" si="548"/>
        <v>0</v>
      </c>
      <c r="AZ185" s="73"/>
      <c r="BA185" s="72">
        <f t="shared" si="549"/>
        <v>0</v>
      </c>
      <c r="BB185" s="73"/>
      <c r="BC185" s="72">
        <f t="shared" si="550"/>
        <v>0</v>
      </c>
      <c r="BD185" s="73"/>
      <c r="BE185" s="72">
        <f t="shared" si="551"/>
        <v>0</v>
      </c>
      <c r="BF185" s="73"/>
      <c r="BG185" s="72">
        <f t="shared" si="552"/>
        <v>0</v>
      </c>
      <c r="BH185" s="73"/>
      <c r="BI185" s="72">
        <f t="shared" si="553"/>
        <v>0</v>
      </c>
      <c r="BJ185" s="73"/>
      <c r="BK185" s="72">
        <f t="shared" si="554"/>
        <v>0</v>
      </c>
      <c r="BL185" s="73"/>
      <c r="BM185" s="72">
        <f t="shared" si="555"/>
        <v>0</v>
      </c>
      <c r="BN185" s="73"/>
      <c r="BO185" s="72">
        <f t="shared" si="556"/>
        <v>0</v>
      </c>
      <c r="BP185" s="73"/>
      <c r="BQ185" s="72">
        <f t="shared" si="557"/>
        <v>0</v>
      </c>
      <c r="BR185" s="73"/>
      <c r="BS185" s="79">
        <f t="shared" si="558"/>
        <v>0</v>
      </c>
      <c r="BT185" s="94"/>
      <c r="BU185" s="72">
        <f t="shared" si="559"/>
        <v>0</v>
      </c>
      <c r="BV185" s="73"/>
      <c r="BW185" s="72">
        <f t="shared" si="560"/>
        <v>0</v>
      </c>
      <c r="BX185" s="73"/>
      <c r="BY185" s="72">
        <f t="shared" si="561"/>
        <v>0</v>
      </c>
      <c r="BZ185" s="73"/>
      <c r="CA185" s="72">
        <f t="shared" si="562"/>
        <v>0</v>
      </c>
      <c r="CB185" s="95"/>
      <c r="CC185" s="73">
        <f t="shared" si="563"/>
        <v>0</v>
      </c>
      <c r="CD185" s="73"/>
      <c r="CE185" s="72">
        <f t="shared" si="564"/>
        <v>0</v>
      </c>
      <c r="CF185" s="73"/>
      <c r="CG185" s="72">
        <f t="shared" si="565"/>
        <v>0</v>
      </c>
      <c r="CH185" s="73"/>
      <c r="CI185" s="72">
        <f t="shared" si="566"/>
        <v>0</v>
      </c>
      <c r="CJ185" s="73"/>
      <c r="CK185" s="72">
        <f t="shared" si="567"/>
        <v>0</v>
      </c>
      <c r="CL185" s="73"/>
      <c r="CM185" s="72">
        <f t="shared" si="568"/>
        <v>0</v>
      </c>
      <c r="CN185" s="73"/>
      <c r="CO185" s="72">
        <f t="shared" si="569"/>
        <v>0</v>
      </c>
      <c r="CP185" s="73"/>
      <c r="CQ185" s="72">
        <f t="shared" si="570"/>
        <v>0</v>
      </c>
      <c r="CR185" s="73"/>
      <c r="CS185" s="72">
        <f t="shared" si="571"/>
        <v>0</v>
      </c>
      <c r="CT185" s="73"/>
      <c r="CU185" s="72">
        <f t="shared" si="572"/>
        <v>0</v>
      </c>
      <c r="CV185" s="93"/>
      <c r="CW185" s="72">
        <f t="shared" si="573"/>
        <v>0</v>
      </c>
      <c r="CX185" s="73"/>
      <c r="CY185" s="79">
        <f t="shared" si="574"/>
        <v>0</v>
      </c>
      <c r="CZ185" s="73"/>
      <c r="DA185" s="72">
        <f t="shared" si="575"/>
        <v>0</v>
      </c>
      <c r="DB185" s="95"/>
      <c r="DC185" s="72">
        <f t="shared" si="576"/>
        <v>0</v>
      </c>
      <c r="DD185" s="73"/>
      <c r="DE185" s="72">
        <f t="shared" si="577"/>
        <v>0</v>
      </c>
      <c r="DF185" s="73"/>
      <c r="DG185" s="72">
        <f t="shared" si="578"/>
        <v>0</v>
      </c>
      <c r="DH185" s="73"/>
      <c r="DI185" s="84">
        <f t="shared" si="579"/>
        <v>0</v>
      </c>
      <c r="DJ185" s="85">
        <f t="shared" ref="DJ185:DK207" si="585">SUM(L185,N185,P185,R185,T185,V185,X185,Z185,AB185,AD185,AF185,AH185,AN185,AR185,AT185,BX185,AJ185,AX185,AZ185,BB185,CN185,BD185,BF185,AL185,BJ185,AP185,CP185,BL185,CR185,BN185,BP185,BR185,BZ185,BT185,BV185,CB185,CD185,CF185,CH185,CJ185,CL185,CT185,CV185,BH185,AV185,CX185,CZ185,DB185,DD185,DF185,DH185)</f>
        <v>225</v>
      </c>
      <c r="DK185" s="84">
        <f t="shared" si="585"/>
        <v>37818580.800000004</v>
      </c>
    </row>
    <row r="186" spans="1:115" ht="60" customHeight="1" x14ac:dyDescent="0.25">
      <c r="A186" s="89"/>
      <c r="B186" s="90">
        <v>156</v>
      </c>
      <c r="C186" s="283" t="s">
        <v>694</v>
      </c>
      <c r="D186" s="65" t="s">
        <v>309</v>
      </c>
      <c r="E186" s="54">
        <v>23150</v>
      </c>
      <c r="F186" s="91">
        <v>5.39</v>
      </c>
      <c r="G186" s="67">
        <v>1</v>
      </c>
      <c r="H186" s="69">
        <v>1.4</v>
      </c>
      <c r="I186" s="69">
        <v>1.68</v>
      </c>
      <c r="J186" s="69">
        <v>2.23</v>
      </c>
      <c r="K186" s="70">
        <v>2.57</v>
      </c>
      <c r="L186" s="73">
        <v>0</v>
      </c>
      <c r="M186" s="72">
        <f t="shared" si="582"/>
        <v>0</v>
      </c>
      <c r="N186" s="73"/>
      <c r="O186" s="73">
        <f t="shared" si="583"/>
        <v>0</v>
      </c>
      <c r="P186" s="73"/>
      <c r="Q186" s="72">
        <f t="shared" si="531"/>
        <v>0</v>
      </c>
      <c r="R186" s="73"/>
      <c r="S186" s="72">
        <f t="shared" si="532"/>
        <v>0</v>
      </c>
      <c r="T186" s="73">
        <v>38</v>
      </c>
      <c r="U186" s="72">
        <f t="shared" si="584"/>
        <v>7302037.8199999994</v>
      </c>
      <c r="V186" s="73"/>
      <c r="W186" s="72">
        <f t="shared" si="534"/>
        <v>0</v>
      </c>
      <c r="X186" s="73"/>
      <c r="Y186" s="72">
        <f t="shared" si="535"/>
        <v>0</v>
      </c>
      <c r="Z186" s="73"/>
      <c r="AA186" s="72">
        <f t="shared" si="536"/>
        <v>0</v>
      </c>
      <c r="AB186" s="73"/>
      <c r="AC186" s="72">
        <f t="shared" si="537"/>
        <v>0</v>
      </c>
      <c r="AD186" s="73"/>
      <c r="AE186" s="72">
        <f t="shared" si="538"/>
        <v>0</v>
      </c>
      <c r="AF186" s="80"/>
      <c r="AG186" s="72">
        <f t="shared" si="539"/>
        <v>0</v>
      </c>
      <c r="AH186" s="73"/>
      <c r="AI186" s="72">
        <f t="shared" si="540"/>
        <v>0</v>
      </c>
      <c r="AJ186" s="73"/>
      <c r="AK186" s="73">
        <f t="shared" si="541"/>
        <v>0</v>
      </c>
      <c r="AL186" s="73"/>
      <c r="AM186" s="72">
        <f t="shared" si="542"/>
        <v>0</v>
      </c>
      <c r="AN186" s="93">
        <v>15</v>
      </c>
      <c r="AO186" s="72">
        <f t="shared" si="581"/>
        <v>3458860.02</v>
      </c>
      <c r="AP186" s="73"/>
      <c r="AQ186" s="79">
        <f t="shared" si="544"/>
        <v>0</v>
      </c>
      <c r="AR186" s="73"/>
      <c r="AS186" s="72">
        <f t="shared" si="545"/>
        <v>0</v>
      </c>
      <c r="AT186" s="73"/>
      <c r="AU186" s="73">
        <f t="shared" si="546"/>
        <v>0</v>
      </c>
      <c r="AV186" s="73"/>
      <c r="AW186" s="72">
        <f t="shared" si="547"/>
        <v>0</v>
      </c>
      <c r="AX186" s="73"/>
      <c r="AY186" s="72">
        <f t="shared" si="548"/>
        <v>0</v>
      </c>
      <c r="AZ186" s="73"/>
      <c r="BA186" s="72">
        <f t="shared" si="549"/>
        <v>0</v>
      </c>
      <c r="BB186" s="73"/>
      <c r="BC186" s="72">
        <f t="shared" si="550"/>
        <v>0</v>
      </c>
      <c r="BD186" s="73"/>
      <c r="BE186" s="72">
        <f t="shared" si="551"/>
        <v>0</v>
      </c>
      <c r="BF186" s="73"/>
      <c r="BG186" s="72">
        <f t="shared" si="552"/>
        <v>0</v>
      </c>
      <c r="BH186" s="73"/>
      <c r="BI186" s="72">
        <f t="shared" si="553"/>
        <v>0</v>
      </c>
      <c r="BJ186" s="73"/>
      <c r="BK186" s="72">
        <f t="shared" si="554"/>
        <v>0</v>
      </c>
      <c r="BL186" s="73"/>
      <c r="BM186" s="72">
        <f t="shared" si="555"/>
        <v>0</v>
      </c>
      <c r="BN186" s="73"/>
      <c r="BO186" s="72">
        <f t="shared" si="556"/>
        <v>0</v>
      </c>
      <c r="BP186" s="73"/>
      <c r="BQ186" s="72">
        <f t="shared" si="557"/>
        <v>0</v>
      </c>
      <c r="BR186" s="73"/>
      <c r="BS186" s="79">
        <f t="shared" si="558"/>
        <v>0</v>
      </c>
      <c r="BT186" s="94"/>
      <c r="BU186" s="72">
        <f t="shared" si="559"/>
        <v>0</v>
      </c>
      <c r="BV186" s="73"/>
      <c r="BW186" s="72">
        <f t="shared" si="560"/>
        <v>0</v>
      </c>
      <c r="BX186" s="73"/>
      <c r="BY186" s="72">
        <f t="shared" si="561"/>
        <v>0</v>
      </c>
      <c r="BZ186" s="73"/>
      <c r="CA186" s="72">
        <f t="shared" si="562"/>
        <v>0</v>
      </c>
      <c r="CB186" s="95"/>
      <c r="CC186" s="73">
        <f t="shared" si="563"/>
        <v>0</v>
      </c>
      <c r="CD186" s="73"/>
      <c r="CE186" s="72">
        <f t="shared" si="564"/>
        <v>0</v>
      </c>
      <c r="CF186" s="73"/>
      <c r="CG186" s="72">
        <f t="shared" si="565"/>
        <v>0</v>
      </c>
      <c r="CH186" s="73"/>
      <c r="CI186" s="72">
        <f t="shared" si="566"/>
        <v>0</v>
      </c>
      <c r="CJ186" s="73"/>
      <c r="CK186" s="72">
        <f t="shared" si="567"/>
        <v>0</v>
      </c>
      <c r="CL186" s="73"/>
      <c r="CM186" s="72">
        <f t="shared" si="568"/>
        <v>0</v>
      </c>
      <c r="CN186" s="73"/>
      <c r="CO186" s="72">
        <f t="shared" si="569"/>
        <v>0</v>
      </c>
      <c r="CP186" s="73"/>
      <c r="CQ186" s="72">
        <f t="shared" si="570"/>
        <v>0</v>
      </c>
      <c r="CR186" s="73"/>
      <c r="CS186" s="72">
        <f t="shared" si="571"/>
        <v>0</v>
      </c>
      <c r="CT186" s="73"/>
      <c r="CU186" s="72">
        <f t="shared" si="572"/>
        <v>0</v>
      </c>
      <c r="CV186" s="93"/>
      <c r="CW186" s="72">
        <f t="shared" si="573"/>
        <v>0</v>
      </c>
      <c r="CX186" s="73"/>
      <c r="CY186" s="79">
        <f t="shared" si="574"/>
        <v>0</v>
      </c>
      <c r="CZ186" s="73"/>
      <c r="DA186" s="72">
        <f t="shared" si="575"/>
        <v>0</v>
      </c>
      <c r="DB186" s="95"/>
      <c r="DC186" s="72">
        <f t="shared" si="576"/>
        <v>0</v>
      </c>
      <c r="DD186" s="73"/>
      <c r="DE186" s="72">
        <f t="shared" si="577"/>
        <v>0</v>
      </c>
      <c r="DF186" s="73"/>
      <c r="DG186" s="72">
        <f t="shared" si="578"/>
        <v>0</v>
      </c>
      <c r="DH186" s="73"/>
      <c r="DI186" s="84">
        <f t="shared" si="579"/>
        <v>0</v>
      </c>
      <c r="DJ186" s="85">
        <f t="shared" si="585"/>
        <v>53</v>
      </c>
      <c r="DK186" s="84">
        <f t="shared" si="585"/>
        <v>10760897.84</v>
      </c>
    </row>
    <row r="187" spans="1:115" ht="60" customHeight="1" x14ac:dyDescent="0.25">
      <c r="A187" s="89"/>
      <c r="B187" s="90">
        <v>157</v>
      </c>
      <c r="C187" s="283" t="s">
        <v>695</v>
      </c>
      <c r="D187" s="65" t="s">
        <v>310</v>
      </c>
      <c r="E187" s="54">
        <v>23150</v>
      </c>
      <c r="F187" s="91">
        <v>8.65</v>
      </c>
      <c r="G187" s="67">
        <v>1</v>
      </c>
      <c r="H187" s="69">
        <v>1.4</v>
      </c>
      <c r="I187" s="69">
        <v>1.68</v>
      </c>
      <c r="J187" s="69">
        <v>2.23</v>
      </c>
      <c r="K187" s="70">
        <v>2.57</v>
      </c>
      <c r="L187" s="73">
        <v>0</v>
      </c>
      <c r="M187" s="72">
        <f t="shared" si="582"/>
        <v>0</v>
      </c>
      <c r="N187" s="73"/>
      <c r="O187" s="73">
        <f t="shared" si="583"/>
        <v>0</v>
      </c>
      <c r="P187" s="73"/>
      <c r="Q187" s="72">
        <f t="shared" si="531"/>
        <v>0</v>
      </c>
      <c r="R187" s="73"/>
      <c r="S187" s="72">
        <f t="shared" si="532"/>
        <v>0</v>
      </c>
      <c r="T187" s="73">
        <v>6</v>
      </c>
      <c r="U187" s="72">
        <f t="shared" si="584"/>
        <v>1850286.9000000001</v>
      </c>
      <c r="V187" s="73"/>
      <c r="W187" s="72">
        <f t="shared" si="534"/>
        <v>0</v>
      </c>
      <c r="X187" s="73"/>
      <c r="Y187" s="72">
        <f t="shared" si="535"/>
        <v>0</v>
      </c>
      <c r="Z187" s="73"/>
      <c r="AA187" s="72">
        <f t="shared" si="536"/>
        <v>0</v>
      </c>
      <c r="AB187" s="73"/>
      <c r="AC187" s="72">
        <f t="shared" si="537"/>
        <v>0</v>
      </c>
      <c r="AD187" s="73"/>
      <c r="AE187" s="72">
        <f t="shared" si="538"/>
        <v>0</v>
      </c>
      <c r="AF187" s="80"/>
      <c r="AG187" s="72">
        <f t="shared" si="539"/>
        <v>0</v>
      </c>
      <c r="AH187" s="73"/>
      <c r="AI187" s="72">
        <f t="shared" si="540"/>
        <v>0</v>
      </c>
      <c r="AJ187" s="73"/>
      <c r="AK187" s="73">
        <f t="shared" si="541"/>
        <v>0</v>
      </c>
      <c r="AL187" s="73"/>
      <c r="AM187" s="72">
        <f t="shared" si="542"/>
        <v>0</v>
      </c>
      <c r="AN187" s="93">
        <v>20</v>
      </c>
      <c r="AO187" s="72">
        <f t="shared" si="581"/>
        <v>7401147.6000000006</v>
      </c>
      <c r="AP187" s="73"/>
      <c r="AQ187" s="79">
        <f t="shared" si="544"/>
        <v>0</v>
      </c>
      <c r="AR187" s="73"/>
      <c r="AS187" s="72">
        <f t="shared" si="545"/>
        <v>0</v>
      </c>
      <c r="AT187" s="73"/>
      <c r="AU187" s="73">
        <f t="shared" si="546"/>
        <v>0</v>
      </c>
      <c r="AV187" s="73"/>
      <c r="AW187" s="72">
        <f t="shared" si="547"/>
        <v>0</v>
      </c>
      <c r="AX187" s="73"/>
      <c r="AY187" s="72">
        <f t="shared" si="548"/>
        <v>0</v>
      </c>
      <c r="AZ187" s="73"/>
      <c r="BA187" s="72">
        <f t="shared" si="549"/>
        <v>0</v>
      </c>
      <c r="BB187" s="73"/>
      <c r="BC187" s="72">
        <f t="shared" si="550"/>
        <v>0</v>
      </c>
      <c r="BD187" s="73"/>
      <c r="BE187" s="72">
        <f t="shared" si="551"/>
        <v>0</v>
      </c>
      <c r="BF187" s="73"/>
      <c r="BG187" s="72">
        <f t="shared" si="552"/>
        <v>0</v>
      </c>
      <c r="BH187" s="73"/>
      <c r="BI187" s="72">
        <f t="shared" si="553"/>
        <v>0</v>
      </c>
      <c r="BJ187" s="73"/>
      <c r="BK187" s="72">
        <f t="shared" si="554"/>
        <v>0</v>
      </c>
      <c r="BL187" s="73"/>
      <c r="BM187" s="72">
        <f t="shared" si="555"/>
        <v>0</v>
      </c>
      <c r="BN187" s="73"/>
      <c r="BO187" s="72">
        <f t="shared" si="556"/>
        <v>0</v>
      </c>
      <c r="BP187" s="73"/>
      <c r="BQ187" s="72">
        <f t="shared" si="557"/>
        <v>0</v>
      </c>
      <c r="BR187" s="73"/>
      <c r="BS187" s="79">
        <f t="shared" si="558"/>
        <v>0</v>
      </c>
      <c r="BT187" s="94"/>
      <c r="BU187" s="72">
        <f t="shared" si="559"/>
        <v>0</v>
      </c>
      <c r="BV187" s="73"/>
      <c r="BW187" s="72">
        <f t="shared" si="560"/>
        <v>0</v>
      </c>
      <c r="BX187" s="73"/>
      <c r="BY187" s="72">
        <f t="shared" si="561"/>
        <v>0</v>
      </c>
      <c r="BZ187" s="73"/>
      <c r="CA187" s="72">
        <f t="shared" si="562"/>
        <v>0</v>
      </c>
      <c r="CB187" s="95"/>
      <c r="CC187" s="73">
        <f t="shared" si="563"/>
        <v>0</v>
      </c>
      <c r="CD187" s="73"/>
      <c r="CE187" s="72">
        <f t="shared" si="564"/>
        <v>0</v>
      </c>
      <c r="CF187" s="73"/>
      <c r="CG187" s="72">
        <f t="shared" si="565"/>
        <v>0</v>
      </c>
      <c r="CH187" s="73"/>
      <c r="CI187" s="72">
        <f t="shared" si="566"/>
        <v>0</v>
      </c>
      <c r="CJ187" s="73"/>
      <c r="CK187" s="72">
        <f t="shared" si="567"/>
        <v>0</v>
      </c>
      <c r="CL187" s="73"/>
      <c r="CM187" s="72">
        <f t="shared" si="568"/>
        <v>0</v>
      </c>
      <c r="CN187" s="73"/>
      <c r="CO187" s="72">
        <f t="shared" si="569"/>
        <v>0</v>
      </c>
      <c r="CP187" s="73"/>
      <c r="CQ187" s="72">
        <f t="shared" si="570"/>
        <v>0</v>
      </c>
      <c r="CR187" s="73"/>
      <c r="CS187" s="72">
        <f t="shared" si="571"/>
        <v>0</v>
      </c>
      <c r="CT187" s="73"/>
      <c r="CU187" s="72">
        <f t="shared" si="572"/>
        <v>0</v>
      </c>
      <c r="CV187" s="93"/>
      <c r="CW187" s="72">
        <f t="shared" si="573"/>
        <v>0</v>
      </c>
      <c r="CX187" s="73"/>
      <c r="CY187" s="79">
        <f t="shared" si="574"/>
        <v>0</v>
      </c>
      <c r="CZ187" s="73"/>
      <c r="DA187" s="72">
        <f t="shared" si="575"/>
        <v>0</v>
      </c>
      <c r="DB187" s="95"/>
      <c r="DC187" s="72">
        <f t="shared" si="576"/>
        <v>0</v>
      </c>
      <c r="DD187" s="73"/>
      <c r="DE187" s="72">
        <f t="shared" si="577"/>
        <v>0</v>
      </c>
      <c r="DF187" s="73"/>
      <c r="DG187" s="72">
        <f t="shared" si="578"/>
        <v>0</v>
      </c>
      <c r="DH187" s="73"/>
      <c r="DI187" s="84">
        <f t="shared" si="579"/>
        <v>0</v>
      </c>
      <c r="DJ187" s="85">
        <f t="shared" si="585"/>
        <v>26</v>
      </c>
      <c r="DK187" s="84">
        <f t="shared" si="585"/>
        <v>9251434.5</v>
      </c>
    </row>
    <row r="188" spans="1:115" ht="60" customHeight="1" x14ac:dyDescent="0.25">
      <c r="A188" s="89"/>
      <c r="B188" s="90">
        <v>158</v>
      </c>
      <c r="C188" s="283" t="s">
        <v>696</v>
      </c>
      <c r="D188" s="65" t="s">
        <v>311</v>
      </c>
      <c r="E188" s="54">
        <v>23150</v>
      </c>
      <c r="F188" s="91">
        <v>14.64</v>
      </c>
      <c r="G188" s="67">
        <v>1</v>
      </c>
      <c r="H188" s="69">
        <v>1.4</v>
      </c>
      <c r="I188" s="69">
        <v>1.68</v>
      </c>
      <c r="J188" s="69">
        <v>2.23</v>
      </c>
      <c r="K188" s="70">
        <v>2.57</v>
      </c>
      <c r="L188" s="73">
        <v>0</v>
      </c>
      <c r="M188" s="72">
        <f t="shared" si="582"/>
        <v>0</v>
      </c>
      <c r="N188" s="73"/>
      <c r="O188" s="73">
        <f t="shared" si="583"/>
        <v>0</v>
      </c>
      <c r="P188" s="73"/>
      <c r="Q188" s="72">
        <f t="shared" si="531"/>
        <v>0</v>
      </c>
      <c r="R188" s="73"/>
      <c r="S188" s="72">
        <f t="shared" si="532"/>
        <v>0</v>
      </c>
      <c r="T188" s="73">
        <v>12</v>
      </c>
      <c r="U188" s="72">
        <f t="shared" si="584"/>
        <v>6263167.6800000006</v>
      </c>
      <c r="V188" s="73"/>
      <c r="W188" s="72">
        <f t="shared" si="534"/>
        <v>0</v>
      </c>
      <c r="X188" s="73"/>
      <c r="Y188" s="72">
        <f t="shared" si="535"/>
        <v>0</v>
      </c>
      <c r="Z188" s="73"/>
      <c r="AA188" s="72">
        <f t="shared" si="536"/>
        <v>0</v>
      </c>
      <c r="AB188" s="73"/>
      <c r="AC188" s="72">
        <f t="shared" si="537"/>
        <v>0</v>
      </c>
      <c r="AD188" s="73"/>
      <c r="AE188" s="72">
        <f t="shared" si="538"/>
        <v>0</v>
      </c>
      <c r="AF188" s="80"/>
      <c r="AG188" s="72">
        <f t="shared" si="539"/>
        <v>0</v>
      </c>
      <c r="AH188" s="73"/>
      <c r="AI188" s="72">
        <f t="shared" si="540"/>
        <v>0</v>
      </c>
      <c r="AJ188" s="73"/>
      <c r="AK188" s="73">
        <f t="shared" si="541"/>
        <v>0</v>
      </c>
      <c r="AL188" s="73"/>
      <c r="AM188" s="72">
        <f t="shared" si="542"/>
        <v>0</v>
      </c>
      <c r="AN188" s="93">
        <v>10</v>
      </c>
      <c r="AO188" s="72">
        <f t="shared" si="581"/>
        <v>6263167.6800000006</v>
      </c>
      <c r="AP188" s="73"/>
      <c r="AQ188" s="79">
        <f t="shared" si="544"/>
        <v>0</v>
      </c>
      <c r="AR188" s="73"/>
      <c r="AS188" s="72">
        <f t="shared" si="545"/>
        <v>0</v>
      </c>
      <c r="AT188" s="73"/>
      <c r="AU188" s="73">
        <f t="shared" si="546"/>
        <v>0</v>
      </c>
      <c r="AV188" s="73"/>
      <c r="AW188" s="72">
        <f t="shared" si="547"/>
        <v>0</v>
      </c>
      <c r="AX188" s="73"/>
      <c r="AY188" s="72">
        <f t="shared" si="548"/>
        <v>0</v>
      </c>
      <c r="AZ188" s="73"/>
      <c r="BA188" s="72">
        <f t="shared" si="549"/>
        <v>0</v>
      </c>
      <c r="BB188" s="73"/>
      <c r="BC188" s="72">
        <f t="shared" si="550"/>
        <v>0</v>
      </c>
      <c r="BD188" s="73"/>
      <c r="BE188" s="72">
        <f t="shared" si="551"/>
        <v>0</v>
      </c>
      <c r="BF188" s="73"/>
      <c r="BG188" s="72">
        <f t="shared" si="552"/>
        <v>0</v>
      </c>
      <c r="BH188" s="73"/>
      <c r="BI188" s="72">
        <f t="shared" si="553"/>
        <v>0</v>
      </c>
      <c r="BJ188" s="73"/>
      <c r="BK188" s="72">
        <f t="shared" si="554"/>
        <v>0</v>
      </c>
      <c r="BL188" s="73"/>
      <c r="BM188" s="72">
        <f t="shared" si="555"/>
        <v>0</v>
      </c>
      <c r="BN188" s="73"/>
      <c r="BO188" s="72">
        <f t="shared" si="556"/>
        <v>0</v>
      </c>
      <c r="BP188" s="73"/>
      <c r="BQ188" s="72">
        <f t="shared" si="557"/>
        <v>0</v>
      </c>
      <c r="BR188" s="73"/>
      <c r="BS188" s="79">
        <f t="shared" si="558"/>
        <v>0</v>
      </c>
      <c r="BT188" s="94"/>
      <c r="BU188" s="72">
        <f t="shared" si="559"/>
        <v>0</v>
      </c>
      <c r="BV188" s="73"/>
      <c r="BW188" s="72">
        <f t="shared" si="560"/>
        <v>0</v>
      </c>
      <c r="BX188" s="73"/>
      <c r="BY188" s="72">
        <f t="shared" si="561"/>
        <v>0</v>
      </c>
      <c r="BZ188" s="73"/>
      <c r="CA188" s="72">
        <f t="shared" si="562"/>
        <v>0</v>
      </c>
      <c r="CB188" s="95"/>
      <c r="CC188" s="73">
        <f t="shared" si="563"/>
        <v>0</v>
      </c>
      <c r="CD188" s="73"/>
      <c r="CE188" s="72">
        <f t="shared" si="564"/>
        <v>0</v>
      </c>
      <c r="CF188" s="73"/>
      <c r="CG188" s="72">
        <f t="shared" si="565"/>
        <v>0</v>
      </c>
      <c r="CH188" s="73"/>
      <c r="CI188" s="72">
        <f t="shared" si="566"/>
        <v>0</v>
      </c>
      <c r="CJ188" s="73"/>
      <c r="CK188" s="72">
        <f t="shared" si="567"/>
        <v>0</v>
      </c>
      <c r="CL188" s="73"/>
      <c r="CM188" s="72">
        <f t="shared" si="568"/>
        <v>0</v>
      </c>
      <c r="CN188" s="73"/>
      <c r="CO188" s="72">
        <f t="shared" si="569"/>
        <v>0</v>
      </c>
      <c r="CP188" s="73"/>
      <c r="CQ188" s="72">
        <f t="shared" si="570"/>
        <v>0</v>
      </c>
      <c r="CR188" s="73"/>
      <c r="CS188" s="72">
        <f t="shared" si="571"/>
        <v>0</v>
      </c>
      <c r="CT188" s="73"/>
      <c r="CU188" s="72">
        <f t="shared" si="572"/>
        <v>0</v>
      </c>
      <c r="CV188" s="93"/>
      <c r="CW188" s="72">
        <f t="shared" si="573"/>
        <v>0</v>
      </c>
      <c r="CX188" s="73"/>
      <c r="CY188" s="79">
        <f t="shared" si="574"/>
        <v>0</v>
      </c>
      <c r="CZ188" s="73"/>
      <c r="DA188" s="72">
        <f t="shared" si="575"/>
        <v>0</v>
      </c>
      <c r="DB188" s="95"/>
      <c r="DC188" s="72">
        <f t="shared" si="576"/>
        <v>0</v>
      </c>
      <c r="DD188" s="73"/>
      <c r="DE188" s="72">
        <f t="shared" si="577"/>
        <v>0</v>
      </c>
      <c r="DF188" s="73"/>
      <c r="DG188" s="72">
        <f t="shared" si="578"/>
        <v>0</v>
      </c>
      <c r="DH188" s="73"/>
      <c r="DI188" s="84">
        <f t="shared" si="579"/>
        <v>0</v>
      </c>
      <c r="DJ188" s="85">
        <f t="shared" si="585"/>
        <v>22</v>
      </c>
      <c r="DK188" s="84">
        <f t="shared" si="585"/>
        <v>12526335.360000001</v>
      </c>
    </row>
    <row r="189" spans="1:115" ht="68.25" customHeight="1" x14ac:dyDescent="0.25">
      <c r="A189" s="89"/>
      <c r="B189" s="90">
        <v>159</v>
      </c>
      <c r="C189" s="283" t="s">
        <v>697</v>
      </c>
      <c r="D189" s="65" t="s">
        <v>312</v>
      </c>
      <c r="E189" s="54">
        <v>23150</v>
      </c>
      <c r="F189" s="91">
        <v>3.02</v>
      </c>
      <c r="G189" s="67">
        <v>1</v>
      </c>
      <c r="H189" s="69">
        <v>1.4</v>
      </c>
      <c r="I189" s="69">
        <v>1.68</v>
      </c>
      <c r="J189" s="69">
        <v>2.23</v>
      </c>
      <c r="K189" s="70">
        <v>2.57</v>
      </c>
      <c r="L189" s="73">
        <v>0</v>
      </c>
      <c r="M189" s="72">
        <f t="shared" si="582"/>
        <v>0</v>
      </c>
      <c r="N189" s="73"/>
      <c r="O189" s="73">
        <f t="shared" si="583"/>
        <v>0</v>
      </c>
      <c r="P189" s="73"/>
      <c r="Q189" s="72">
        <f t="shared" si="531"/>
        <v>0</v>
      </c>
      <c r="R189" s="73"/>
      <c r="S189" s="72">
        <f t="shared" si="532"/>
        <v>0</v>
      </c>
      <c r="T189" s="73">
        <v>6</v>
      </c>
      <c r="U189" s="72">
        <f t="shared" si="584"/>
        <v>645996.12</v>
      </c>
      <c r="V189" s="73"/>
      <c r="W189" s="72">
        <f t="shared" si="534"/>
        <v>0</v>
      </c>
      <c r="X189" s="73"/>
      <c r="Y189" s="72">
        <f t="shared" si="535"/>
        <v>0</v>
      </c>
      <c r="Z189" s="73"/>
      <c r="AA189" s="72">
        <f t="shared" si="536"/>
        <v>0</v>
      </c>
      <c r="AB189" s="73"/>
      <c r="AC189" s="72">
        <f t="shared" si="537"/>
        <v>0</v>
      </c>
      <c r="AD189" s="73"/>
      <c r="AE189" s="72">
        <f t="shared" si="538"/>
        <v>0</v>
      </c>
      <c r="AF189" s="80"/>
      <c r="AG189" s="72">
        <f t="shared" si="539"/>
        <v>0</v>
      </c>
      <c r="AH189" s="73"/>
      <c r="AI189" s="72">
        <f t="shared" si="540"/>
        <v>0</v>
      </c>
      <c r="AJ189" s="73"/>
      <c r="AK189" s="73">
        <f t="shared" si="541"/>
        <v>0</v>
      </c>
      <c r="AL189" s="73"/>
      <c r="AM189" s="72">
        <f t="shared" si="542"/>
        <v>0</v>
      </c>
      <c r="AN189" s="92"/>
      <c r="AO189" s="72">
        <f t="shared" si="581"/>
        <v>0</v>
      </c>
      <c r="AP189" s="73"/>
      <c r="AQ189" s="79">
        <f t="shared" si="544"/>
        <v>0</v>
      </c>
      <c r="AR189" s="73"/>
      <c r="AS189" s="72">
        <f t="shared" si="545"/>
        <v>0</v>
      </c>
      <c r="AT189" s="73"/>
      <c r="AU189" s="73">
        <f t="shared" si="546"/>
        <v>0</v>
      </c>
      <c r="AV189" s="73"/>
      <c r="AW189" s="72">
        <f t="shared" si="547"/>
        <v>0</v>
      </c>
      <c r="AX189" s="73"/>
      <c r="AY189" s="72">
        <f t="shared" si="548"/>
        <v>0</v>
      </c>
      <c r="AZ189" s="73"/>
      <c r="BA189" s="72">
        <f t="shared" si="549"/>
        <v>0</v>
      </c>
      <c r="BB189" s="73"/>
      <c r="BC189" s="72">
        <f t="shared" si="550"/>
        <v>0</v>
      </c>
      <c r="BD189" s="73"/>
      <c r="BE189" s="72">
        <f t="shared" si="551"/>
        <v>0</v>
      </c>
      <c r="BF189" s="73"/>
      <c r="BG189" s="72">
        <f t="shared" si="552"/>
        <v>0</v>
      </c>
      <c r="BH189" s="73"/>
      <c r="BI189" s="72">
        <f t="shared" si="553"/>
        <v>0</v>
      </c>
      <c r="BJ189" s="73"/>
      <c r="BK189" s="72">
        <f t="shared" si="554"/>
        <v>0</v>
      </c>
      <c r="BL189" s="73"/>
      <c r="BM189" s="72">
        <f t="shared" si="555"/>
        <v>0</v>
      </c>
      <c r="BN189" s="73"/>
      <c r="BO189" s="72">
        <f t="shared" si="556"/>
        <v>0</v>
      </c>
      <c r="BP189" s="73"/>
      <c r="BQ189" s="72">
        <f t="shared" si="557"/>
        <v>0</v>
      </c>
      <c r="BR189" s="73"/>
      <c r="BS189" s="79">
        <f t="shared" si="558"/>
        <v>0</v>
      </c>
      <c r="BT189" s="94"/>
      <c r="BU189" s="72">
        <f t="shared" si="559"/>
        <v>0</v>
      </c>
      <c r="BV189" s="73"/>
      <c r="BW189" s="72">
        <f t="shared" si="560"/>
        <v>0</v>
      </c>
      <c r="BX189" s="73"/>
      <c r="BY189" s="72">
        <f t="shared" si="561"/>
        <v>0</v>
      </c>
      <c r="BZ189" s="73"/>
      <c r="CA189" s="72">
        <f t="shared" si="562"/>
        <v>0</v>
      </c>
      <c r="CB189" s="95"/>
      <c r="CC189" s="73">
        <f t="shared" si="563"/>
        <v>0</v>
      </c>
      <c r="CD189" s="73"/>
      <c r="CE189" s="72">
        <f t="shared" si="564"/>
        <v>0</v>
      </c>
      <c r="CF189" s="73"/>
      <c r="CG189" s="72">
        <f t="shared" si="565"/>
        <v>0</v>
      </c>
      <c r="CH189" s="73"/>
      <c r="CI189" s="72">
        <f t="shared" si="566"/>
        <v>0</v>
      </c>
      <c r="CJ189" s="73"/>
      <c r="CK189" s="72">
        <f t="shared" si="567"/>
        <v>0</v>
      </c>
      <c r="CL189" s="73"/>
      <c r="CM189" s="72">
        <f t="shared" si="568"/>
        <v>0</v>
      </c>
      <c r="CN189" s="73"/>
      <c r="CO189" s="72">
        <f t="shared" si="569"/>
        <v>0</v>
      </c>
      <c r="CP189" s="73"/>
      <c r="CQ189" s="72">
        <f t="shared" si="570"/>
        <v>0</v>
      </c>
      <c r="CR189" s="73"/>
      <c r="CS189" s="72">
        <f t="shared" si="571"/>
        <v>0</v>
      </c>
      <c r="CT189" s="73"/>
      <c r="CU189" s="72">
        <f t="shared" si="572"/>
        <v>0</v>
      </c>
      <c r="CV189" s="93"/>
      <c r="CW189" s="72">
        <f t="shared" si="573"/>
        <v>0</v>
      </c>
      <c r="CX189" s="73"/>
      <c r="CY189" s="79">
        <f t="shared" si="574"/>
        <v>0</v>
      </c>
      <c r="CZ189" s="73"/>
      <c r="DA189" s="72">
        <f t="shared" si="575"/>
        <v>0</v>
      </c>
      <c r="DB189" s="95"/>
      <c r="DC189" s="72">
        <f t="shared" si="576"/>
        <v>0</v>
      </c>
      <c r="DD189" s="73"/>
      <c r="DE189" s="72">
        <f t="shared" si="577"/>
        <v>0</v>
      </c>
      <c r="DF189" s="73"/>
      <c r="DG189" s="72">
        <f t="shared" si="578"/>
        <v>0</v>
      </c>
      <c r="DH189" s="73"/>
      <c r="DI189" s="84">
        <f t="shared" si="579"/>
        <v>0</v>
      </c>
      <c r="DJ189" s="85">
        <f t="shared" si="585"/>
        <v>6</v>
      </c>
      <c r="DK189" s="84">
        <f t="shared" si="585"/>
        <v>645996.12</v>
      </c>
    </row>
    <row r="190" spans="1:115" ht="66.75" customHeight="1" x14ac:dyDescent="0.25">
      <c r="A190" s="89"/>
      <c r="B190" s="90">
        <v>160</v>
      </c>
      <c r="C190" s="283" t="s">
        <v>698</v>
      </c>
      <c r="D190" s="65" t="s">
        <v>313</v>
      </c>
      <c r="E190" s="54">
        <v>23150</v>
      </c>
      <c r="F190" s="91">
        <v>1.42</v>
      </c>
      <c r="G190" s="67">
        <v>1</v>
      </c>
      <c r="H190" s="69">
        <v>1.4</v>
      </c>
      <c r="I190" s="69">
        <v>1.68</v>
      </c>
      <c r="J190" s="69">
        <v>2.23</v>
      </c>
      <c r="K190" s="70">
        <v>2.57</v>
      </c>
      <c r="L190" s="73">
        <v>0</v>
      </c>
      <c r="M190" s="72">
        <f t="shared" si="582"/>
        <v>0</v>
      </c>
      <c r="N190" s="73"/>
      <c r="O190" s="73">
        <f t="shared" si="583"/>
        <v>0</v>
      </c>
      <c r="P190" s="73">
        <v>1</v>
      </c>
      <c r="Q190" s="72">
        <f t="shared" si="531"/>
        <v>50624.42</v>
      </c>
      <c r="R190" s="73"/>
      <c r="S190" s="72">
        <f t="shared" si="532"/>
        <v>0</v>
      </c>
      <c r="T190" s="73"/>
      <c r="U190" s="72">
        <f t="shared" si="584"/>
        <v>0</v>
      </c>
      <c r="V190" s="73"/>
      <c r="W190" s="72">
        <f t="shared" si="534"/>
        <v>0</v>
      </c>
      <c r="X190" s="73"/>
      <c r="Y190" s="72">
        <f t="shared" si="535"/>
        <v>0</v>
      </c>
      <c r="Z190" s="73"/>
      <c r="AA190" s="72">
        <f t="shared" si="536"/>
        <v>0</v>
      </c>
      <c r="AB190" s="73"/>
      <c r="AC190" s="72">
        <f t="shared" si="537"/>
        <v>0</v>
      </c>
      <c r="AD190" s="73"/>
      <c r="AE190" s="72">
        <f t="shared" si="538"/>
        <v>0</v>
      </c>
      <c r="AF190" s="80"/>
      <c r="AG190" s="72">
        <f t="shared" si="539"/>
        <v>0</v>
      </c>
      <c r="AH190" s="73"/>
      <c r="AI190" s="72">
        <f t="shared" si="540"/>
        <v>0</v>
      </c>
      <c r="AJ190" s="73"/>
      <c r="AK190" s="73">
        <f t="shared" si="541"/>
        <v>0</v>
      </c>
      <c r="AL190" s="73"/>
      <c r="AM190" s="72">
        <f t="shared" si="542"/>
        <v>0</v>
      </c>
      <c r="AN190" s="93"/>
      <c r="AO190" s="72">
        <f t="shared" si="581"/>
        <v>0</v>
      </c>
      <c r="AP190" s="73"/>
      <c r="AQ190" s="79">
        <f t="shared" si="544"/>
        <v>0</v>
      </c>
      <c r="AR190" s="73"/>
      <c r="AS190" s="72">
        <f t="shared" si="545"/>
        <v>0</v>
      </c>
      <c r="AT190" s="73"/>
      <c r="AU190" s="73">
        <f t="shared" si="546"/>
        <v>0</v>
      </c>
      <c r="AV190" s="73"/>
      <c r="AW190" s="72">
        <f t="shared" si="547"/>
        <v>0</v>
      </c>
      <c r="AX190" s="73"/>
      <c r="AY190" s="72">
        <f t="shared" si="548"/>
        <v>0</v>
      </c>
      <c r="AZ190" s="73"/>
      <c r="BA190" s="72">
        <f t="shared" si="549"/>
        <v>0</v>
      </c>
      <c r="BB190" s="73"/>
      <c r="BC190" s="72">
        <f t="shared" si="550"/>
        <v>0</v>
      </c>
      <c r="BD190" s="73"/>
      <c r="BE190" s="72">
        <f t="shared" si="551"/>
        <v>0</v>
      </c>
      <c r="BF190" s="73"/>
      <c r="BG190" s="72">
        <f t="shared" si="552"/>
        <v>0</v>
      </c>
      <c r="BH190" s="73"/>
      <c r="BI190" s="72">
        <f t="shared" si="553"/>
        <v>0</v>
      </c>
      <c r="BJ190" s="73"/>
      <c r="BK190" s="72">
        <f t="shared" si="554"/>
        <v>0</v>
      </c>
      <c r="BL190" s="73"/>
      <c r="BM190" s="72">
        <f t="shared" si="555"/>
        <v>0</v>
      </c>
      <c r="BN190" s="73"/>
      <c r="BO190" s="72">
        <f t="shared" si="556"/>
        <v>0</v>
      </c>
      <c r="BP190" s="73"/>
      <c r="BQ190" s="72">
        <f t="shared" si="557"/>
        <v>0</v>
      </c>
      <c r="BR190" s="73"/>
      <c r="BS190" s="79">
        <f t="shared" si="558"/>
        <v>0</v>
      </c>
      <c r="BT190" s="94"/>
      <c r="BU190" s="72">
        <f t="shared" si="559"/>
        <v>0</v>
      </c>
      <c r="BV190" s="73"/>
      <c r="BW190" s="72">
        <f t="shared" si="560"/>
        <v>0</v>
      </c>
      <c r="BX190" s="73"/>
      <c r="BY190" s="72">
        <f t="shared" si="561"/>
        <v>0</v>
      </c>
      <c r="BZ190" s="73"/>
      <c r="CA190" s="72">
        <f t="shared" si="562"/>
        <v>0</v>
      </c>
      <c r="CB190" s="95"/>
      <c r="CC190" s="73">
        <f t="shared" si="563"/>
        <v>0</v>
      </c>
      <c r="CD190" s="73"/>
      <c r="CE190" s="72">
        <f t="shared" si="564"/>
        <v>0</v>
      </c>
      <c r="CF190" s="73"/>
      <c r="CG190" s="72">
        <f t="shared" si="565"/>
        <v>0</v>
      </c>
      <c r="CH190" s="73"/>
      <c r="CI190" s="72">
        <f t="shared" si="566"/>
        <v>0</v>
      </c>
      <c r="CJ190" s="73"/>
      <c r="CK190" s="72">
        <f t="shared" si="567"/>
        <v>0</v>
      </c>
      <c r="CL190" s="73"/>
      <c r="CM190" s="72">
        <f t="shared" si="568"/>
        <v>0</v>
      </c>
      <c r="CN190" s="73"/>
      <c r="CO190" s="72">
        <f t="shared" si="569"/>
        <v>0</v>
      </c>
      <c r="CP190" s="73"/>
      <c r="CQ190" s="72">
        <f t="shared" si="570"/>
        <v>0</v>
      </c>
      <c r="CR190" s="73"/>
      <c r="CS190" s="72">
        <f t="shared" si="571"/>
        <v>0</v>
      </c>
      <c r="CT190" s="73"/>
      <c r="CU190" s="72">
        <f t="shared" si="572"/>
        <v>0</v>
      </c>
      <c r="CV190" s="93"/>
      <c r="CW190" s="72">
        <f t="shared" si="573"/>
        <v>0</v>
      </c>
      <c r="CX190" s="73"/>
      <c r="CY190" s="79">
        <f t="shared" si="574"/>
        <v>0</v>
      </c>
      <c r="CZ190" s="73"/>
      <c r="DA190" s="72">
        <f t="shared" si="575"/>
        <v>0</v>
      </c>
      <c r="DB190" s="95"/>
      <c r="DC190" s="72">
        <f t="shared" si="576"/>
        <v>0</v>
      </c>
      <c r="DD190" s="73"/>
      <c r="DE190" s="72">
        <f t="shared" si="577"/>
        <v>0</v>
      </c>
      <c r="DF190" s="73"/>
      <c r="DG190" s="72">
        <f t="shared" si="578"/>
        <v>0</v>
      </c>
      <c r="DH190" s="73"/>
      <c r="DI190" s="84">
        <f t="shared" si="579"/>
        <v>0</v>
      </c>
      <c r="DJ190" s="85">
        <f t="shared" si="585"/>
        <v>1</v>
      </c>
      <c r="DK190" s="84">
        <f t="shared" si="585"/>
        <v>50624.42</v>
      </c>
    </row>
    <row r="191" spans="1:115" ht="15.75" customHeight="1" x14ac:dyDescent="0.25">
      <c r="A191" s="89"/>
      <c r="B191" s="90">
        <v>161</v>
      </c>
      <c r="C191" s="283" t="s">
        <v>699</v>
      </c>
      <c r="D191" s="65" t="s">
        <v>314</v>
      </c>
      <c r="E191" s="54">
        <v>23150</v>
      </c>
      <c r="F191" s="91">
        <v>1.04</v>
      </c>
      <c r="G191" s="67">
        <v>1</v>
      </c>
      <c r="H191" s="69">
        <v>1.4</v>
      </c>
      <c r="I191" s="69">
        <v>1.68</v>
      </c>
      <c r="J191" s="69">
        <v>2.23</v>
      </c>
      <c r="K191" s="70">
        <v>2.57</v>
      </c>
      <c r="L191" s="73">
        <v>4</v>
      </c>
      <c r="M191" s="72">
        <f t="shared" si="582"/>
        <v>148308.16000000003</v>
      </c>
      <c r="N191" s="73"/>
      <c r="O191" s="73">
        <f t="shared" si="583"/>
        <v>0</v>
      </c>
      <c r="P191" s="73"/>
      <c r="Q191" s="72">
        <f t="shared" si="531"/>
        <v>0</v>
      </c>
      <c r="R191" s="73"/>
      <c r="S191" s="72">
        <f t="shared" si="532"/>
        <v>0</v>
      </c>
      <c r="T191" s="73">
        <f>3+16+10</f>
        <v>29</v>
      </c>
      <c r="U191" s="72">
        <f t="shared" si="584"/>
        <v>1075234.1600000001</v>
      </c>
      <c r="V191" s="73">
        <v>0</v>
      </c>
      <c r="W191" s="72">
        <f t="shared" si="534"/>
        <v>0</v>
      </c>
      <c r="X191" s="73"/>
      <c r="Y191" s="72">
        <f t="shared" si="535"/>
        <v>0</v>
      </c>
      <c r="Z191" s="73">
        <v>0</v>
      </c>
      <c r="AA191" s="72">
        <f t="shared" si="536"/>
        <v>0</v>
      </c>
      <c r="AB191" s="73"/>
      <c r="AC191" s="72">
        <f t="shared" si="537"/>
        <v>0</v>
      </c>
      <c r="AD191" s="73">
        <v>0</v>
      </c>
      <c r="AE191" s="72">
        <f t="shared" si="538"/>
        <v>0</v>
      </c>
      <c r="AF191" s="80"/>
      <c r="AG191" s="72">
        <f t="shared" si="539"/>
        <v>0</v>
      </c>
      <c r="AH191" s="73"/>
      <c r="AI191" s="72">
        <f t="shared" si="540"/>
        <v>0</v>
      </c>
      <c r="AJ191" s="73">
        <v>0</v>
      </c>
      <c r="AK191" s="73">
        <f t="shared" si="541"/>
        <v>0</v>
      </c>
      <c r="AL191" s="73"/>
      <c r="AM191" s="72">
        <f t="shared" si="542"/>
        <v>0</v>
      </c>
      <c r="AN191" s="93">
        <v>0</v>
      </c>
      <c r="AO191" s="72">
        <f t="shared" si="581"/>
        <v>0</v>
      </c>
      <c r="AP191" s="73">
        <v>0</v>
      </c>
      <c r="AQ191" s="79">
        <f t="shared" si="544"/>
        <v>0</v>
      </c>
      <c r="AR191" s="73"/>
      <c r="AS191" s="72">
        <f t="shared" si="545"/>
        <v>0</v>
      </c>
      <c r="AT191" s="73">
        <v>0</v>
      </c>
      <c r="AU191" s="73">
        <f t="shared" si="546"/>
        <v>0</v>
      </c>
      <c r="AV191" s="73"/>
      <c r="AW191" s="72">
        <f t="shared" si="547"/>
        <v>0</v>
      </c>
      <c r="AX191" s="73">
        <v>0</v>
      </c>
      <c r="AY191" s="72">
        <f t="shared" si="548"/>
        <v>0</v>
      </c>
      <c r="AZ191" s="73">
        <v>0</v>
      </c>
      <c r="BA191" s="72">
        <f t="shared" si="549"/>
        <v>0</v>
      </c>
      <c r="BB191" s="73">
        <v>0</v>
      </c>
      <c r="BC191" s="72">
        <f t="shared" si="550"/>
        <v>0</v>
      </c>
      <c r="BD191" s="73"/>
      <c r="BE191" s="72">
        <f t="shared" si="551"/>
        <v>0</v>
      </c>
      <c r="BF191" s="73"/>
      <c r="BG191" s="72">
        <f t="shared" si="552"/>
        <v>0</v>
      </c>
      <c r="BH191" s="73">
        <v>0</v>
      </c>
      <c r="BI191" s="72">
        <f t="shared" si="553"/>
        <v>0</v>
      </c>
      <c r="BJ191" s="73">
        <v>0</v>
      </c>
      <c r="BK191" s="72">
        <f t="shared" si="554"/>
        <v>0</v>
      </c>
      <c r="BL191" s="73"/>
      <c r="BM191" s="72">
        <f t="shared" si="555"/>
        <v>0</v>
      </c>
      <c r="BN191" s="73"/>
      <c r="BO191" s="72">
        <f t="shared" si="556"/>
        <v>0</v>
      </c>
      <c r="BP191" s="73"/>
      <c r="BQ191" s="72">
        <f t="shared" si="557"/>
        <v>0</v>
      </c>
      <c r="BR191" s="73"/>
      <c r="BS191" s="79">
        <f t="shared" si="558"/>
        <v>0</v>
      </c>
      <c r="BT191" s="94">
        <v>0</v>
      </c>
      <c r="BU191" s="72">
        <f t="shared" si="559"/>
        <v>0</v>
      </c>
      <c r="BV191" s="73">
        <v>0</v>
      </c>
      <c r="BW191" s="72">
        <f t="shared" si="560"/>
        <v>0</v>
      </c>
      <c r="BX191" s="73">
        <v>0</v>
      </c>
      <c r="BY191" s="72">
        <f t="shared" si="561"/>
        <v>0</v>
      </c>
      <c r="BZ191" s="73"/>
      <c r="CA191" s="72">
        <f t="shared" si="562"/>
        <v>0</v>
      </c>
      <c r="CB191" s="95"/>
      <c r="CC191" s="73">
        <f t="shared" si="563"/>
        <v>0</v>
      </c>
      <c r="CD191" s="73">
        <v>0</v>
      </c>
      <c r="CE191" s="72">
        <f t="shared" si="564"/>
        <v>0</v>
      </c>
      <c r="CF191" s="73"/>
      <c r="CG191" s="72">
        <f t="shared" si="565"/>
        <v>0</v>
      </c>
      <c r="CH191" s="73"/>
      <c r="CI191" s="72">
        <f t="shared" si="566"/>
        <v>0</v>
      </c>
      <c r="CJ191" s="73"/>
      <c r="CK191" s="72">
        <f t="shared" si="567"/>
        <v>0</v>
      </c>
      <c r="CL191" s="73"/>
      <c r="CM191" s="72">
        <f t="shared" si="568"/>
        <v>0</v>
      </c>
      <c r="CN191" s="73"/>
      <c r="CO191" s="72">
        <f t="shared" si="569"/>
        <v>0</v>
      </c>
      <c r="CP191" s="73"/>
      <c r="CQ191" s="72">
        <f t="shared" si="570"/>
        <v>0</v>
      </c>
      <c r="CR191" s="73"/>
      <c r="CS191" s="72">
        <f t="shared" si="571"/>
        <v>0</v>
      </c>
      <c r="CT191" s="73">
        <v>0</v>
      </c>
      <c r="CU191" s="72">
        <f t="shared" si="572"/>
        <v>0</v>
      </c>
      <c r="CV191" s="93">
        <v>0</v>
      </c>
      <c r="CW191" s="72">
        <f t="shared" si="573"/>
        <v>0</v>
      </c>
      <c r="CX191" s="73">
        <v>0</v>
      </c>
      <c r="CY191" s="79">
        <f t="shared" si="574"/>
        <v>0</v>
      </c>
      <c r="CZ191" s="73">
        <v>0</v>
      </c>
      <c r="DA191" s="72">
        <f t="shared" si="575"/>
        <v>0</v>
      </c>
      <c r="DB191" s="95"/>
      <c r="DC191" s="72">
        <f t="shared" si="576"/>
        <v>0</v>
      </c>
      <c r="DD191" s="73"/>
      <c r="DE191" s="72">
        <f t="shared" si="577"/>
        <v>0</v>
      </c>
      <c r="DF191" s="73"/>
      <c r="DG191" s="72">
        <f t="shared" si="578"/>
        <v>0</v>
      </c>
      <c r="DH191" s="73"/>
      <c r="DI191" s="84">
        <f t="shared" si="579"/>
        <v>0</v>
      </c>
      <c r="DJ191" s="85">
        <f t="shared" si="585"/>
        <v>33</v>
      </c>
      <c r="DK191" s="84">
        <f t="shared" si="585"/>
        <v>1223542.3200000003</v>
      </c>
    </row>
    <row r="192" spans="1:115" ht="15.75" customHeight="1" x14ac:dyDescent="0.25">
      <c r="A192" s="89"/>
      <c r="B192" s="90">
        <v>162</v>
      </c>
      <c r="C192" s="283" t="s">
        <v>700</v>
      </c>
      <c r="D192" s="65" t="s">
        <v>315</v>
      </c>
      <c r="E192" s="54">
        <v>23150</v>
      </c>
      <c r="F192" s="91">
        <v>1.49</v>
      </c>
      <c r="G192" s="67">
        <v>1</v>
      </c>
      <c r="H192" s="69">
        <v>1.4</v>
      </c>
      <c r="I192" s="69">
        <v>1.68</v>
      </c>
      <c r="J192" s="69">
        <v>2.23</v>
      </c>
      <c r="K192" s="70">
        <v>2.57</v>
      </c>
      <c r="L192" s="73">
        <v>0</v>
      </c>
      <c r="M192" s="72">
        <f t="shared" si="582"/>
        <v>0</v>
      </c>
      <c r="N192" s="73"/>
      <c r="O192" s="73">
        <f t="shared" si="583"/>
        <v>0</v>
      </c>
      <c r="P192" s="73"/>
      <c r="Q192" s="72">
        <f t="shared" si="531"/>
        <v>0</v>
      </c>
      <c r="R192" s="73"/>
      <c r="S192" s="72">
        <f t="shared" si="532"/>
        <v>0</v>
      </c>
      <c r="T192" s="73">
        <f>40+16+20</f>
        <v>76</v>
      </c>
      <c r="U192" s="72">
        <f t="shared" si="584"/>
        <v>4037119.24</v>
      </c>
      <c r="V192" s="73">
        <v>0</v>
      </c>
      <c r="W192" s="72">
        <f t="shared" si="534"/>
        <v>0</v>
      </c>
      <c r="X192" s="73"/>
      <c r="Y192" s="72">
        <f t="shared" si="535"/>
        <v>0</v>
      </c>
      <c r="Z192" s="73">
        <v>0</v>
      </c>
      <c r="AA192" s="72">
        <f t="shared" si="536"/>
        <v>0</v>
      </c>
      <c r="AB192" s="73"/>
      <c r="AC192" s="72">
        <f t="shared" si="537"/>
        <v>0</v>
      </c>
      <c r="AD192" s="73">
        <v>0</v>
      </c>
      <c r="AE192" s="72">
        <f t="shared" si="538"/>
        <v>0</v>
      </c>
      <c r="AF192" s="80"/>
      <c r="AG192" s="72">
        <f t="shared" si="539"/>
        <v>0</v>
      </c>
      <c r="AH192" s="73"/>
      <c r="AI192" s="72">
        <f t="shared" si="540"/>
        <v>0</v>
      </c>
      <c r="AJ192" s="73">
        <v>0</v>
      </c>
      <c r="AK192" s="73">
        <f t="shared" si="541"/>
        <v>0</v>
      </c>
      <c r="AL192" s="73"/>
      <c r="AM192" s="72">
        <f t="shared" si="542"/>
        <v>0</v>
      </c>
      <c r="AN192" s="93">
        <v>0</v>
      </c>
      <c r="AO192" s="72">
        <f t="shared" si="581"/>
        <v>0</v>
      </c>
      <c r="AP192" s="73">
        <v>0</v>
      </c>
      <c r="AQ192" s="79">
        <f t="shared" si="544"/>
        <v>0</v>
      </c>
      <c r="AR192" s="73"/>
      <c r="AS192" s="72">
        <f t="shared" si="545"/>
        <v>0</v>
      </c>
      <c r="AT192" s="73">
        <v>0</v>
      </c>
      <c r="AU192" s="73">
        <f t="shared" si="546"/>
        <v>0</v>
      </c>
      <c r="AV192" s="73"/>
      <c r="AW192" s="72">
        <f t="shared" si="547"/>
        <v>0</v>
      </c>
      <c r="AX192" s="73">
        <v>0</v>
      </c>
      <c r="AY192" s="72">
        <f t="shared" si="548"/>
        <v>0</v>
      </c>
      <c r="AZ192" s="73">
        <v>0</v>
      </c>
      <c r="BA192" s="72">
        <f t="shared" si="549"/>
        <v>0</v>
      </c>
      <c r="BB192" s="73">
        <v>0</v>
      </c>
      <c r="BC192" s="72">
        <f t="shared" si="550"/>
        <v>0</v>
      </c>
      <c r="BD192" s="73"/>
      <c r="BE192" s="72">
        <f t="shared" si="551"/>
        <v>0</v>
      </c>
      <c r="BF192" s="73"/>
      <c r="BG192" s="72">
        <f t="shared" si="552"/>
        <v>0</v>
      </c>
      <c r="BH192" s="73">
        <v>0</v>
      </c>
      <c r="BI192" s="72">
        <f t="shared" si="553"/>
        <v>0</v>
      </c>
      <c r="BJ192" s="73">
        <v>0</v>
      </c>
      <c r="BK192" s="72">
        <f t="shared" si="554"/>
        <v>0</v>
      </c>
      <c r="BL192" s="73"/>
      <c r="BM192" s="72">
        <f t="shared" si="555"/>
        <v>0</v>
      </c>
      <c r="BN192" s="73"/>
      <c r="BO192" s="72">
        <f t="shared" si="556"/>
        <v>0</v>
      </c>
      <c r="BP192" s="73"/>
      <c r="BQ192" s="72">
        <f t="shared" si="557"/>
        <v>0</v>
      </c>
      <c r="BR192" s="73"/>
      <c r="BS192" s="79">
        <f t="shared" si="558"/>
        <v>0</v>
      </c>
      <c r="BT192" s="94">
        <v>0</v>
      </c>
      <c r="BU192" s="72">
        <f t="shared" si="559"/>
        <v>0</v>
      </c>
      <c r="BV192" s="73">
        <v>0</v>
      </c>
      <c r="BW192" s="72">
        <f t="shared" si="560"/>
        <v>0</v>
      </c>
      <c r="BX192" s="73">
        <v>0</v>
      </c>
      <c r="BY192" s="72">
        <f t="shared" si="561"/>
        <v>0</v>
      </c>
      <c r="BZ192" s="73"/>
      <c r="CA192" s="72">
        <f t="shared" si="562"/>
        <v>0</v>
      </c>
      <c r="CB192" s="95"/>
      <c r="CC192" s="73">
        <f t="shared" si="563"/>
        <v>0</v>
      </c>
      <c r="CD192" s="73">
        <v>0</v>
      </c>
      <c r="CE192" s="72">
        <f t="shared" si="564"/>
        <v>0</v>
      </c>
      <c r="CF192" s="73"/>
      <c r="CG192" s="72">
        <f t="shared" si="565"/>
        <v>0</v>
      </c>
      <c r="CH192" s="73"/>
      <c r="CI192" s="72">
        <f t="shared" si="566"/>
        <v>0</v>
      </c>
      <c r="CJ192" s="73"/>
      <c r="CK192" s="72">
        <f t="shared" si="567"/>
        <v>0</v>
      </c>
      <c r="CL192" s="73"/>
      <c r="CM192" s="72">
        <f t="shared" si="568"/>
        <v>0</v>
      </c>
      <c r="CN192" s="73"/>
      <c r="CO192" s="72">
        <f t="shared" si="569"/>
        <v>0</v>
      </c>
      <c r="CP192" s="73"/>
      <c r="CQ192" s="72">
        <f t="shared" si="570"/>
        <v>0</v>
      </c>
      <c r="CR192" s="73"/>
      <c r="CS192" s="72">
        <f t="shared" si="571"/>
        <v>0</v>
      </c>
      <c r="CT192" s="73">
        <v>0</v>
      </c>
      <c r="CU192" s="72">
        <f t="shared" si="572"/>
        <v>0</v>
      </c>
      <c r="CV192" s="93">
        <v>0</v>
      </c>
      <c r="CW192" s="72">
        <f t="shared" si="573"/>
        <v>0</v>
      </c>
      <c r="CX192" s="73">
        <v>0</v>
      </c>
      <c r="CY192" s="79">
        <f t="shared" si="574"/>
        <v>0</v>
      </c>
      <c r="CZ192" s="73">
        <v>0</v>
      </c>
      <c r="DA192" s="72">
        <f t="shared" si="575"/>
        <v>0</v>
      </c>
      <c r="DB192" s="95"/>
      <c r="DC192" s="72">
        <f t="shared" si="576"/>
        <v>0</v>
      </c>
      <c r="DD192" s="73"/>
      <c r="DE192" s="72">
        <f t="shared" si="577"/>
        <v>0</v>
      </c>
      <c r="DF192" s="73"/>
      <c r="DG192" s="72">
        <f t="shared" si="578"/>
        <v>0</v>
      </c>
      <c r="DH192" s="73"/>
      <c r="DI192" s="84">
        <f t="shared" si="579"/>
        <v>0</v>
      </c>
      <c r="DJ192" s="85">
        <f t="shared" si="585"/>
        <v>76</v>
      </c>
      <c r="DK192" s="84">
        <f t="shared" si="585"/>
        <v>4037119.24</v>
      </c>
    </row>
    <row r="193" spans="1:115" ht="15.75" customHeight="1" x14ac:dyDescent="0.25">
      <c r="A193" s="89"/>
      <c r="B193" s="90">
        <v>163</v>
      </c>
      <c r="C193" s="283" t="s">
        <v>701</v>
      </c>
      <c r="D193" s="65" t="s">
        <v>316</v>
      </c>
      <c r="E193" s="54">
        <v>23150</v>
      </c>
      <c r="F193" s="91">
        <v>4.1500000000000004</v>
      </c>
      <c r="G193" s="67">
        <v>1</v>
      </c>
      <c r="H193" s="69">
        <v>1.4</v>
      </c>
      <c r="I193" s="69">
        <v>1.68</v>
      </c>
      <c r="J193" s="69">
        <v>2.23</v>
      </c>
      <c r="K193" s="70">
        <v>2.57</v>
      </c>
      <c r="L193" s="73">
        <v>0</v>
      </c>
      <c r="M193" s="72">
        <f t="shared" si="582"/>
        <v>0</v>
      </c>
      <c r="N193" s="73"/>
      <c r="O193" s="73">
        <f t="shared" si="583"/>
        <v>0</v>
      </c>
      <c r="P193" s="73"/>
      <c r="Q193" s="72">
        <f t="shared" si="531"/>
        <v>0</v>
      </c>
      <c r="R193" s="73"/>
      <c r="S193" s="72">
        <f t="shared" si="532"/>
        <v>0</v>
      </c>
      <c r="T193" s="73">
        <f>160+18+20+48</f>
        <v>246</v>
      </c>
      <c r="U193" s="72">
        <f t="shared" si="584"/>
        <v>36396105.900000006</v>
      </c>
      <c r="V193" s="73">
        <v>0</v>
      </c>
      <c r="W193" s="72">
        <f t="shared" si="534"/>
        <v>0</v>
      </c>
      <c r="X193" s="73"/>
      <c r="Y193" s="72">
        <f t="shared" si="535"/>
        <v>0</v>
      </c>
      <c r="Z193" s="73">
        <v>0</v>
      </c>
      <c r="AA193" s="72">
        <f t="shared" si="536"/>
        <v>0</v>
      </c>
      <c r="AB193" s="73"/>
      <c r="AC193" s="72">
        <f t="shared" si="537"/>
        <v>0</v>
      </c>
      <c r="AD193" s="73">
        <v>0</v>
      </c>
      <c r="AE193" s="72">
        <f t="shared" si="538"/>
        <v>0</v>
      </c>
      <c r="AF193" s="80"/>
      <c r="AG193" s="72">
        <f t="shared" si="539"/>
        <v>0</v>
      </c>
      <c r="AH193" s="73"/>
      <c r="AI193" s="72">
        <f t="shared" si="540"/>
        <v>0</v>
      </c>
      <c r="AJ193" s="73">
        <v>0</v>
      </c>
      <c r="AK193" s="73">
        <f t="shared" si="541"/>
        <v>0</v>
      </c>
      <c r="AL193" s="73"/>
      <c r="AM193" s="72">
        <f t="shared" si="542"/>
        <v>0</v>
      </c>
      <c r="AN193" s="93">
        <v>0</v>
      </c>
      <c r="AO193" s="72">
        <f t="shared" si="581"/>
        <v>0</v>
      </c>
      <c r="AP193" s="73">
        <v>0</v>
      </c>
      <c r="AQ193" s="79">
        <f t="shared" si="544"/>
        <v>0</v>
      </c>
      <c r="AR193" s="73"/>
      <c r="AS193" s="72">
        <f t="shared" si="545"/>
        <v>0</v>
      </c>
      <c r="AT193" s="73">
        <v>0</v>
      </c>
      <c r="AU193" s="73">
        <f t="shared" si="546"/>
        <v>0</v>
      </c>
      <c r="AV193" s="73"/>
      <c r="AW193" s="72">
        <f t="shared" si="547"/>
        <v>0</v>
      </c>
      <c r="AX193" s="73">
        <v>0</v>
      </c>
      <c r="AY193" s="72">
        <f t="shared" si="548"/>
        <v>0</v>
      </c>
      <c r="AZ193" s="73">
        <v>0</v>
      </c>
      <c r="BA193" s="72">
        <f t="shared" si="549"/>
        <v>0</v>
      </c>
      <c r="BB193" s="73">
        <v>0</v>
      </c>
      <c r="BC193" s="72">
        <f t="shared" si="550"/>
        <v>0</v>
      </c>
      <c r="BD193" s="73"/>
      <c r="BE193" s="72">
        <f t="shared" si="551"/>
        <v>0</v>
      </c>
      <c r="BF193" s="73"/>
      <c r="BG193" s="72">
        <f t="shared" si="552"/>
        <v>0</v>
      </c>
      <c r="BH193" s="73">
        <v>0</v>
      </c>
      <c r="BI193" s="72">
        <f t="shared" si="553"/>
        <v>0</v>
      </c>
      <c r="BJ193" s="73">
        <v>0</v>
      </c>
      <c r="BK193" s="72">
        <f t="shared" si="554"/>
        <v>0</v>
      </c>
      <c r="BL193" s="73"/>
      <c r="BM193" s="72">
        <f t="shared" si="555"/>
        <v>0</v>
      </c>
      <c r="BN193" s="73"/>
      <c r="BO193" s="72">
        <f t="shared" si="556"/>
        <v>0</v>
      </c>
      <c r="BP193" s="73"/>
      <c r="BQ193" s="72">
        <f t="shared" si="557"/>
        <v>0</v>
      </c>
      <c r="BR193" s="73"/>
      <c r="BS193" s="79">
        <f t="shared" si="558"/>
        <v>0</v>
      </c>
      <c r="BT193" s="94">
        <v>0</v>
      </c>
      <c r="BU193" s="72">
        <f t="shared" si="559"/>
        <v>0</v>
      </c>
      <c r="BV193" s="73">
        <v>0</v>
      </c>
      <c r="BW193" s="72">
        <f t="shared" si="560"/>
        <v>0</v>
      </c>
      <c r="BX193" s="73">
        <v>0</v>
      </c>
      <c r="BY193" s="72">
        <f t="shared" si="561"/>
        <v>0</v>
      </c>
      <c r="BZ193" s="73"/>
      <c r="CA193" s="72">
        <f t="shared" si="562"/>
        <v>0</v>
      </c>
      <c r="CB193" s="95"/>
      <c r="CC193" s="73">
        <f t="shared" si="563"/>
        <v>0</v>
      </c>
      <c r="CD193" s="73">
        <v>0</v>
      </c>
      <c r="CE193" s="72">
        <f t="shared" si="564"/>
        <v>0</v>
      </c>
      <c r="CF193" s="73"/>
      <c r="CG193" s="72">
        <f t="shared" si="565"/>
        <v>0</v>
      </c>
      <c r="CH193" s="73"/>
      <c r="CI193" s="72">
        <f t="shared" si="566"/>
        <v>0</v>
      </c>
      <c r="CJ193" s="73"/>
      <c r="CK193" s="72">
        <f t="shared" si="567"/>
        <v>0</v>
      </c>
      <c r="CL193" s="73"/>
      <c r="CM193" s="72">
        <f t="shared" si="568"/>
        <v>0</v>
      </c>
      <c r="CN193" s="73"/>
      <c r="CO193" s="72">
        <f t="shared" si="569"/>
        <v>0</v>
      </c>
      <c r="CP193" s="73"/>
      <c r="CQ193" s="72">
        <f t="shared" si="570"/>
        <v>0</v>
      </c>
      <c r="CR193" s="73"/>
      <c r="CS193" s="72">
        <f t="shared" si="571"/>
        <v>0</v>
      </c>
      <c r="CT193" s="73">
        <v>0</v>
      </c>
      <c r="CU193" s="72">
        <f t="shared" si="572"/>
        <v>0</v>
      </c>
      <c r="CV193" s="93">
        <v>0</v>
      </c>
      <c r="CW193" s="72">
        <f t="shared" si="573"/>
        <v>0</v>
      </c>
      <c r="CX193" s="73">
        <v>0</v>
      </c>
      <c r="CY193" s="79">
        <f t="shared" si="574"/>
        <v>0</v>
      </c>
      <c r="CZ193" s="73">
        <v>0</v>
      </c>
      <c r="DA193" s="72">
        <f t="shared" si="575"/>
        <v>0</v>
      </c>
      <c r="DB193" s="95"/>
      <c r="DC193" s="72">
        <f t="shared" si="576"/>
        <v>0</v>
      </c>
      <c r="DD193" s="73"/>
      <c r="DE193" s="72">
        <f t="shared" si="577"/>
        <v>0</v>
      </c>
      <c r="DF193" s="73"/>
      <c r="DG193" s="72">
        <f t="shared" si="578"/>
        <v>0</v>
      </c>
      <c r="DH193" s="73"/>
      <c r="DI193" s="84">
        <f t="shared" si="579"/>
        <v>0</v>
      </c>
      <c r="DJ193" s="85">
        <f t="shared" si="585"/>
        <v>246</v>
      </c>
      <c r="DK193" s="84">
        <f t="shared" si="585"/>
        <v>36396105.900000006</v>
      </c>
    </row>
    <row r="194" spans="1:115" ht="15.75" customHeight="1" x14ac:dyDescent="0.25">
      <c r="A194" s="89"/>
      <c r="B194" s="90">
        <v>164</v>
      </c>
      <c r="C194" s="283" t="s">
        <v>702</v>
      </c>
      <c r="D194" s="204" t="s">
        <v>317</v>
      </c>
      <c r="E194" s="54">
        <v>23150</v>
      </c>
      <c r="F194" s="100">
        <v>4.32</v>
      </c>
      <c r="G194" s="67">
        <v>1</v>
      </c>
      <c r="H194" s="205">
        <v>1.4</v>
      </c>
      <c r="I194" s="205">
        <v>1.68</v>
      </c>
      <c r="J194" s="205">
        <v>2.23</v>
      </c>
      <c r="K194" s="206">
        <v>2.57</v>
      </c>
      <c r="L194" s="73"/>
      <c r="M194" s="72">
        <f t="shared" si="582"/>
        <v>0</v>
      </c>
      <c r="N194" s="73"/>
      <c r="O194" s="73">
        <f t="shared" si="583"/>
        <v>0</v>
      </c>
      <c r="P194" s="73"/>
      <c r="Q194" s="72"/>
      <c r="R194" s="73"/>
      <c r="S194" s="72"/>
      <c r="T194" s="73">
        <v>88</v>
      </c>
      <c r="U194" s="72">
        <f t="shared" si="584"/>
        <v>13553084.16</v>
      </c>
      <c r="V194" s="73"/>
      <c r="W194" s="72"/>
      <c r="X194" s="73"/>
      <c r="Y194" s="72"/>
      <c r="Z194" s="73"/>
      <c r="AA194" s="72"/>
      <c r="AB194" s="73"/>
      <c r="AC194" s="72"/>
      <c r="AD194" s="73"/>
      <c r="AE194" s="72"/>
      <c r="AF194" s="80"/>
      <c r="AG194" s="72"/>
      <c r="AH194" s="73"/>
      <c r="AI194" s="72"/>
      <c r="AJ194" s="73"/>
      <c r="AK194" s="73"/>
      <c r="AL194" s="73"/>
      <c r="AM194" s="72"/>
      <c r="AN194" s="93"/>
      <c r="AO194" s="72"/>
      <c r="AP194" s="73"/>
      <c r="AQ194" s="79"/>
      <c r="AR194" s="73"/>
      <c r="AS194" s="72"/>
      <c r="AT194" s="73"/>
      <c r="AU194" s="73"/>
      <c r="AV194" s="73"/>
      <c r="AW194" s="72"/>
      <c r="AX194" s="73"/>
      <c r="AY194" s="72"/>
      <c r="AZ194" s="73"/>
      <c r="BA194" s="72"/>
      <c r="BB194" s="73"/>
      <c r="BC194" s="72"/>
      <c r="BD194" s="73"/>
      <c r="BE194" s="72"/>
      <c r="BF194" s="73"/>
      <c r="BG194" s="72"/>
      <c r="BH194" s="73"/>
      <c r="BI194" s="72"/>
      <c r="BJ194" s="73"/>
      <c r="BK194" s="72"/>
      <c r="BL194" s="73"/>
      <c r="BM194" s="72"/>
      <c r="BN194" s="73"/>
      <c r="BO194" s="72"/>
      <c r="BP194" s="73"/>
      <c r="BQ194" s="72"/>
      <c r="BR194" s="73"/>
      <c r="BS194" s="79"/>
      <c r="BT194" s="94"/>
      <c r="BU194" s="72"/>
      <c r="BV194" s="73"/>
      <c r="BW194" s="72"/>
      <c r="BX194" s="73"/>
      <c r="BY194" s="72"/>
      <c r="BZ194" s="73"/>
      <c r="CA194" s="72"/>
      <c r="CB194" s="95"/>
      <c r="CC194" s="73"/>
      <c r="CD194" s="73"/>
      <c r="CE194" s="72"/>
      <c r="CF194" s="73"/>
      <c r="CG194" s="72"/>
      <c r="CH194" s="73"/>
      <c r="CI194" s="72"/>
      <c r="CJ194" s="73"/>
      <c r="CK194" s="72"/>
      <c r="CL194" s="73"/>
      <c r="CM194" s="72"/>
      <c r="CN194" s="73"/>
      <c r="CO194" s="72"/>
      <c r="CP194" s="73"/>
      <c r="CQ194" s="72"/>
      <c r="CR194" s="73"/>
      <c r="CS194" s="72"/>
      <c r="CT194" s="73"/>
      <c r="CU194" s="72"/>
      <c r="CV194" s="93"/>
      <c r="CW194" s="72"/>
      <c r="CX194" s="73"/>
      <c r="CY194" s="79"/>
      <c r="CZ194" s="73"/>
      <c r="DA194" s="72"/>
      <c r="DB194" s="95"/>
      <c r="DC194" s="72"/>
      <c r="DD194" s="73"/>
      <c r="DE194" s="72"/>
      <c r="DF194" s="73"/>
      <c r="DG194" s="72"/>
      <c r="DH194" s="73"/>
      <c r="DI194" s="79"/>
      <c r="DJ194" s="85">
        <f t="shared" si="585"/>
        <v>88</v>
      </c>
      <c r="DK194" s="84">
        <f t="shared" si="585"/>
        <v>13553084.16</v>
      </c>
    </row>
    <row r="195" spans="1:115" ht="15.75" customHeight="1" x14ac:dyDescent="0.25">
      <c r="A195" s="89"/>
      <c r="B195" s="90">
        <v>165</v>
      </c>
      <c r="C195" s="283" t="s">
        <v>703</v>
      </c>
      <c r="D195" s="204" t="s">
        <v>318</v>
      </c>
      <c r="E195" s="54">
        <v>23150</v>
      </c>
      <c r="F195" s="100">
        <v>4.68</v>
      </c>
      <c r="G195" s="67">
        <v>1</v>
      </c>
      <c r="H195" s="205">
        <v>1.4</v>
      </c>
      <c r="I195" s="205">
        <v>1.68</v>
      </c>
      <c r="J195" s="205">
        <v>2.23</v>
      </c>
      <c r="K195" s="206">
        <v>2.57</v>
      </c>
      <c r="L195" s="73"/>
      <c r="M195" s="72">
        <f t="shared" si="582"/>
        <v>0</v>
      </c>
      <c r="N195" s="73"/>
      <c r="O195" s="73">
        <f t="shared" si="583"/>
        <v>0</v>
      </c>
      <c r="P195" s="73"/>
      <c r="Q195" s="72"/>
      <c r="R195" s="73"/>
      <c r="S195" s="72"/>
      <c r="T195" s="73">
        <v>157</v>
      </c>
      <c r="U195" s="72">
        <f t="shared" si="584"/>
        <v>26194928.759999998</v>
      </c>
      <c r="V195" s="73"/>
      <c r="W195" s="72"/>
      <c r="X195" s="73"/>
      <c r="Y195" s="72"/>
      <c r="Z195" s="73"/>
      <c r="AA195" s="72"/>
      <c r="AB195" s="73"/>
      <c r="AC195" s="72"/>
      <c r="AD195" s="73"/>
      <c r="AE195" s="72"/>
      <c r="AF195" s="80"/>
      <c r="AG195" s="72"/>
      <c r="AH195" s="73"/>
      <c r="AI195" s="72"/>
      <c r="AJ195" s="73"/>
      <c r="AK195" s="73"/>
      <c r="AL195" s="73"/>
      <c r="AM195" s="72"/>
      <c r="AN195" s="93"/>
      <c r="AO195" s="72"/>
      <c r="AP195" s="73"/>
      <c r="AQ195" s="79"/>
      <c r="AR195" s="73"/>
      <c r="AS195" s="72"/>
      <c r="AT195" s="73"/>
      <c r="AU195" s="73"/>
      <c r="AV195" s="73"/>
      <c r="AW195" s="72"/>
      <c r="AX195" s="73"/>
      <c r="AY195" s="72"/>
      <c r="AZ195" s="73"/>
      <c r="BA195" s="72"/>
      <c r="BB195" s="73"/>
      <c r="BC195" s="72"/>
      <c r="BD195" s="73"/>
      <c r="BE195" s="72"/>
      <c r="BF195" s="73"/>
      <c r="BG195" s="72"/>
      <c r="BH195" s="73"/>
      <c r="BI195" s="72"/>
      <c r="BJ195" s="73"/>
      <c r="BK195" s="72"/>
      <c r="BL195" s="73"/>
      <c r="BM195" s="72"/>
      <c r="BN195" s="73"/>
      <c r="BO195" s="72"/>
      <c r="BP195" s="73"/>
      <c r="BQ195" s="72"/>
      <c r="BR195" s="73"/>
      <c r="BS195" s="79"/>
      <c r="BT195" s="94"/>
      <c r="BU195" s="72"/>
      <c r="BV195" s="73"/>
      <c r="BW195" s="72"/>
      <c r="BX195" s="73"/>
      <c r="BY195" s="72"/>
      <c r="BZ195" s="73"/>
      <c r="CA195" s="72"/>
      <c r="CB195" s="95"/>
      <c r="CC195" s="73"/>
      <c r="CD195" s="73"/>
      <c r="CE195" s="72"/>
      <c r="CF195" s="73"/>
      <c r="CG195" s="72"/>
      <c r="CH195" s="73"/>
      <c r="CI195" s="72"/>
      <c r="CJ195" s="73"/>
      <c r="CK195" s="72"/>
      <c r="CL195" s="73"/>
      <c r="CM195" s="72"/>
      <c r="CN195" s="73"/>
      <c r="CO195" s="72"/>
      <c r="CP195" s="73"/>
      <c r="CQ195" s="72"/>
      <c r="CR195" s="73"/>
      <c r="CS195" s="72"/>
      <c r="CT195" s="73"/>
      <c r="CU195" s="72"/>
      <c r="CV195" s="93"/>
      <c r="CW195" s="72"/>
      <c r="CX195" s="73"/>
      <c r="CY195" s="79"/>
      <c r="CZ195" s="73"/>
      <c r="DA195" s="72"/>
      <c r="DB195" s="95"/>
      <c r="DC195" s="72"/>
      <c r="DD195" s="73"/>
      <c r="DE195" s="72"/>
      <c r="DF195" s="73"/>
      <c r="DG195" s="72"/>
      <c r="DH195" s="73"/>
      <c r="DI195" s="79"/>
      <c r="DJ195" s="85">
        <f t="shared" si="585"/>
        <v>157</v>
      </c>
      <c r="DK195" s="84">
        <f t="shared" si="585"/>
        <v>26194928.759999998</v>
      </c>
    </row>
    <row r="196" spans="1:115" ht="15.75" customHeight="1" x14ac:dyDescent="0.25">
      <c r="A196" s="89"/>
      <c r="B196" s="90">
        <v>166</v>
      </c>
      <c r="C196" s="283" t="s">
        <v>704</v>
      </c>
      <c r="D196" s="204" t="s">
        <v>319</v>
      </c>
      <c r="E196" s="54">
        <v>23150</v>
      </c>
      <c r="F196" s="100">
        <v>7.47</v>
      </c>
      <c r="G196" s="67">
        <v>1</v>
      </c>
      <c r="H196" s="205">
        <v>1.4</v>
      </c>
      <c r="I196" s="205">
        <v>1.68</v>
      </c>
      <c r="J196" s="205">
        <v>2.23</v>
      </c>
      <c r="K196" s="206">
        <v>2.57</v>
      </c>
      <c r="L196" s="73"/>
      <c r="M196" s="72">
        <f t="shared" si="582"/>
        <v>0</v>
      </c>
      <c r="N196" s="73"/>
      <c r="O196" s="73">
        <f t="shared" si="583"/>
        <v>0</v>
      </c>
      <c r="P196" s="73"/>
      <c r="Q196" s="72"/>
      <c r="R196" s="73"/>
      <c r="S196" s="72"/>
      <c r="T196" s="73">
        <f>186-16</f>
        <v>170</v>
      </c>
      <c r="U196" s="72">
        <f t="shared" si="584"/>
        <v>45273204.900000006</v>
      </c>
      <c r="V196" s="73"/>
      <c r="W196" s="72"/>
      <c r="X196" s="73"/>
      <c r="Y196" s="72"/>
      <c r="Z196" s="73"/>
      <c r="AA196" s="72"/>
      <c r="AB196" s="73"/>
      <c r="AC196" s="72"/>
      <c r="AD196" s="73"/>
      <c r="AE196" s="72"/>
      <c r="AF196" s="80"/>
      <c r="AG196" s="72"/>
      <c r="AH196" s="73"/>
      <c r="AI196" s="72"/>
      <c r="AJ196" s="73"/>
      <c r="AK196" s="73"/>
      <c r="AL196" s="73"/>
      <c r="AM196" s="72"/>
      <c r="AN196" s="93"/>
      <c r="AO196" s="72"/>
      <c r="AP196" s="73"/>
      <c r="AQ196" s="79"/>
      <c r="AR196" s="73"/>
      <c r="AS196" s="72"/>
      <c r="AT196" s="73"/>
      <c r="AU196" s="73"/>
      <c r="AV196" s="73"/>
      <c r="AW196" s="72"/>
      <c r="AX196" s="73"/>
      <c r="AY196" s="72"/>
      <c r="AZ196" s="73"/>
      <c r="BA196" s="72"/>
      <c r="BB196" s="73"/>
      <c r="BC196" s="72"/>
      <c r="BD196" s="73"/>
      <c r="BE196" s="72"/>
      <c r="BF196" s="73"/>
      <c r="BG196" s="72"/>
      <c r="BH196" s="73"/>
      <c r="BI196" s="72"/>
      <c r="BJ196" s="73"/>
      <c r="BK196" s="72"/>
      <c r="BL196" s="73"/>
      <c r="BM196" s="72"/>
      <c r="BN196" s="73"/>
      <c r="BO196" s="72"/>
      <c r="BP196" s="73"/>
      <c r="BQ196" s="72"/>
      <c r="BR196" s="73"/>
      <c r="BS196" s="79"/>
      <c r="BT196" s="94"/>
      <c r="BU196" s="72"/>
      <c r="BV196" s="73"/>
      <c r="BW196" s="72"/>
      <c r="BX196" s="73"/>
      <c r="BY196" s="72"/>
      <c r="BZ196" s="73"/>
      <c r="CA196" s="72"/>
      <c r="CB196" s="95"/>
      <c r="CC196" s="73"/>
      <c r="CD196" s="73"/>
      <c r="CE196" s="72"/>
      <c r="CF196" s="73"/>
      <c r="CG196" s="72"/>
      <c r="CH196" s="73"/>
      <c r="CI196" s="72"/>
      <c r="CJ196" s="73"/>
      <c r="CK196" s="72"/>
      <c r="CL196" s="73"/>
      <c r="CM196" s="72"/>
      <c r="CN196" s="73"/>
      <c r="CO196" s="72"/>
      <c r="CP196" s="73"/>
      <c r="CQ196" s="72"/>
      <c r="CR196" s="73"/>
      <c r="CS196" s="72"/>
      <c r="CT196" s="73"/>
      <c r="CU196" s="72"/>
      <c r="CV196" s="93"/>
      <c r="CW196" s="72"/>
      <c r="CX196" s="73"/>
      <c r="CY196" s="79"/>
      <c r="CZ196" s="73"/>
      <c r="DA196" s="72"/>
      <c r="DB196" s="95"/>
      <c r="DC196" s="72"/>
      <c r="DD196" s="73"/>
      <c r="DE196" s="72"/>
      <c r="DF196" s="73"/>
      <c r="DG196" s="72"/>
      <c r="DH196" s="73"/>
      <c r="DI196" s="79"/>
      <c r="DJ196" s="85">
        <f t="shared" si="585"/>
        <v>170</v>
      </c>
      <c r="DK196" s="84">
        <f t="shared" si="585"/>
        <v>45273204.900000006</v>
      </c>
    </row>
    <row r="197" spans="1:115" ht="15.75" customHeight="1" x14ac:dyDescent="0.25">
      <c r="A197" s="89"/>
      <c r="B197" s="90">
        <v>167</v>
      </c>
      <c r="C197" s="283" t="s">
        <v>705</v>
      </c>
      <c r="D197" s="204" t="s">
        <v>320</v>
      </c>
      <c r="E197" s="54">
        <v>23150</v>
      </c>
      <c r="F197" s="100">
        <v>8.7100000000000009</v>
      </c>
      <c r="G197" s="67">
        <v>1</v>
      </c>
      <c r="H197" s="205">
        <v>1.4</v>
      </c>
      <c r="I197" s="205">
        <v>1.68</v>
      </c>
      <c r="J197" s="205">
        <v>2.23</v>
      </c>
      <c r="K197" s="206">
        <v>2.57</v>
      </c>
      <c r="L197" s="73"/>
      <c r="M197" s="72">
        <f t="shared" si="582"/>
        <v>0</v>
      </c>
      <c r="N197" s="73"/>
      <c r="O197" s="73">
        <f t="shared" si="583"/>
        <v>0</v>
      </c>
      <c r="P197" s="73"/>
      <c r="Q197" s="72"/>
      <c r="R197" s="73"/>
      <c r="S197" s="72"/>
      <c r="T197" s="73"/>
      <c r="U197" s="72">
        <f t="shared" si="584"/>
        <v>0</v>
      </c>
      <c r="V197" s="73"/>
      <c r="W197" s="72"/>
      <c r="X197" s="73"/>
      <c r="Y197" s="72"/>
      <c r="Z197" s="73"/>
      <c r="AA197" s="72"/>
      <c r="AB197" s="73"/>
      <c r="AC197" s="72"/>
      <c r="AD197" s="73"/>
      <c r="AE197" s="72"/>
      <c r="AF197" s="80"/>
      <c r="AG197" s="72"/>
      <c r="AH197" s="73"/>
      <c r="AI197" s="72"/>
      <c r="AJ197" s="73"/>
      <c r="AK197" s="73"/>
      <c r="AL197" s="73"/>
      <c r="AM197" s="72"/>
      <c r="AN197" s="93"/>
      <c r="AO197" s="72"/>
      <c r="AP197" s="73"/>
      <c r="AQ197" s="79"/>
      <c r="AR197" s="73"/>
      <c r="AS197" s="72"/>
      <c r="AT197" s="73"/>
      <c r="AU197" s="73"/>
      <c r="AV197" s="73"/>
      <c r="AW197" s="72"/>
      <c r="AX197" s="73"/>
      <c r="AY197" s="72"/>
      <c r="AZ197" s="73"/>
      <c r="BA197" s="72"/>
      <c r="BB197" s="73"/>
      <c r="BC197" s="72"/>
      <c r="BD197" s="73"/>
      <c r="BE197" s="72"/>
      <c r="BF197" s="73"/>
      <c r="BG197" s="72"/>
      <c r="BH197" s="73"/>
      <c r="BI197" s="72"/>
      <c r="BJ197" s="73"/>
      <c r="BK197" s="72"/>
      <c r="BL197" s="73"/>
      <c r="BM197" s="72"/>
      <c r="BN197" s="73"/>
      <c r="BO197" s="72"/>
      <c r="BP197" s="73"/>
      <c r="BQ197" s="72"/>
      <c r="BR197" s="73"/>
      <c r="BS197" s="79"/>
      <c r="BT197" s="94"/>
      <c r="BU197" s="72"/>
      <c r="BV197" s="73"/>
      <c r="BW197" s="72"/>
      <c r="BX197" s="73"/>
      <c r="BY197" s="72"/>
      <c r="BZ197" s="73"/>
      <c r="CA197" s="72"/>
      <c r="CB197" s="95"/>
      <c r="CC197" s="73"/>
      <c r="CD197" s="73"/>
      <c r="CE197" s="72"/>
      <c r="CF197" s="73"/>
      <c r="CG197" s="72"/>
      <c r="CH197" s="73"/>
      <c r="CI197" s="72"/>
      <c r="CJ197" s="73"/>
      <c r="CK197" s="72"/>
      <c r="CL197" s="73"/>
      <c r="CM197" s="72"/>
      <c r="CN197" s="73"/>
      <c r="CO197" s="72"/>
      <c r="CP197" s="73"/>
      <c r="CQ197" s="72"/>
      <c r="CR197" s="73"/>
      <c r="CS197" s="72"/>
      <c r="CT197" s="73"/>
      <c r="CU197" s="72"/>
      <c r="CV197" s="93"/>
      <c r="CW197" s="72"/>
      <c r="CX197" s="73"/>
      <c r="CY197" s="79"/>
      <c r="CZ197" s="73"/>
      <c r="DA197" s="72"/>
      <c r="DB197" s="95"/>
      <c r="DC197" s="72"/>
      <c r="DD197" s="73"/>
      <c r="DE197" s="72"/>
      <c r="DF197" s="73"/>
      <c r="DG197" s="72"/>
      <c r="DH197" s="73"/>
      <c r="DI197" s="79"/>
      <c r="DJ197" s="85">
        <f t="shared" si="585"/>
        <v>0</v>
      </c>
      <c r="DK197" s="84">
        <f t="shared" si="585"/>
        <v>0</v>
      </c>
    </row>
    <row r="198" spans="1:115" ht="15.75" customHeight="1" x14ac:dyDescent="0.25">
      <c r="A198" s="89"/>
      <c r="B198" s="90">
        <v>168</v>
      </c>
      <c r="C198" s="283" t="s">
        <v>706</v>
      </c>
      <c r="D198" s="204" t="s">
        <v>321</v>
      </c>
      <c r="E198" s="54">
        <v>23150</v>
      </c>
      <c r="F198" s="100">
        <v>9.42</v>
      </c>
      <c r="G198" s="67">
        <v>1</v>
      </c>
      <c r="H198" s="205">
        <v>1.4</v>
      </c>
      <c r="I198" s="205">
        <v>1.68</v>
      </c>
      <c r="J198" s="205">
        <v>2.23</v>
      </c>
      <c r="K198" s="206">
        <v>2.57</v>
      </c>
      <c r="L198" s="73"/>
      <c r="M198" s="72">
        <f t="shared" si="582"/>
        <v>0</v>
      </c>
      <c r="N198" s="73"/>
      <c r="O198" s="73">
        <f t="shared" si="583"/>
        <v>0</v>
      </c>
      <c r="P198" s="73"/>
      <c r="Q198" s="72"/>
      <c r="R198" s="73"/>
      <c r="S198" s="72"/>
      <c r="T198" s="73">
        <v>22</v>
      </c>
      <c r="U198" s="72">
        <f t="shared" si="584"/>
        <v>7388313.2400000002</v>
      </c>
      <c r="V198" s="73"/>
      <c r="W198" s="72"/>
      <c r="X198" s="73"/>
      <c r="Y198" s="72"/>
      <c r="Z198" s="73"/>
      <c r="AA198" s="72"/>
      <c r="AB198" s="73"/>
      <c r="AC198" s="72"/>
      <c r="AD198" s="73"/>
      <c r="AE198" s="72"/>
      <c r="AF198" s="80"/>
      <c r="AG198" s="72"/>
      <c r="AH198" s="73"/>
      <c r="AI198" s="72"/>
      <c r="AJ198" s="73"/>
      <c r="AK198" s="73"/>
      <c r="AL198" s="73"/>
      <c r="AM198" s="72"/>
      <c r="AN198" s="93"/>
      <c r="AO198" s="72"/>
      <c r="AP198" s="73"/>
      <c r="AQ198" s="79"/>
      <c r="AR198" s="73"/>
      <c r="AS198" s="72"/>
      <c r="AT198" s="73"/>
      <c r="AU198" s="73"/>
      <c r="AV198" s="73"/>
      <c r="AW198" s="72"/>
      <c r="AX198" s="73"/>
      <c r="AY198" s="72"/>
      <c r="AZ198" s="73"/>
      <c r="BA198" s="72"/>
      <c r="BB198" s="73"/>
      <c r="BC198" s="72"/>
      <c r="BD198" s="73"/>
      <c r="BE198" s="72"/>
      <c r="BF198" s="73"/>
      <c r="BG198" s="72"/>
      <c r="BH198" s="73"/>
      <c r="BI198" s="72"/>
      <c r="BJ198" s="73"/>
      <c r="BK198" s="72"/>
      <c r="BL198" s="73"/>
      <c r="BM198" s="72"/>
      <c r="BN198" s="73"/>
      <c r="BO198" s="72"/>
      <c r="BP198" s="73"/>
      <c r="BQ198" s="72"/>
      <c r="BR198" s="73"/>
      <c r="BS198" s="79"/>
      <c r="BT198" s="94"/>
      <c r="BU198" s="72"/>
      <c r="BV198" s="73"/>
      <c r="BW198" s="72"/>
      <c r="BX198" s="73"/>
      <c r="BY198" s="72"/>
      <c r="BZ198" s="73"/>
      <c r="CA198" s="72"/>
      <c r="CB198" s="95"/>
      <c r="CC198" s="73"/>
      <c r="CD198" s="73"/>
      <c r="CE198" s="72"/>
      <c r="CF198" s="73"/>
      <c r="CG198" s="72"/>
      <c r="CH198" s="73"/>
      <c r="CI198" s="72"/>
      <c r="CJ198" s="73"/>
      <c r="CK198" s="72"/>
      <c r="CL198" s="73"/>
      <c r="CM198" s="72"/>
      <c r="CN198" s="73"/>
      <c r="CO198" s="72"/>
      <c r="CP198" s="73"/>
      <c r="CQ198" s="72"/>
      <c r="CR198" s="73"/>
      <c r="CS198" s="72"/>
      <c r="CT198" s="73"/>
      <c r="CU198" s="72"/>
      <c r="CV198" s="93"/>
      <c r="CW198" s="72"/>
      <c r="CX198" s="73"/>
      <c r="CY198" s="79"/>
      <c r="CZ198" s="73"/>
      <c r="DA198" s="72"/>
      <c r="DB198" s="95"/>
      <c r="DC198" s="72"/>
      <c r="DD198" s="73"/>
      <c r="DE198" s="72"/>
      <c r="DF198" s="73"/>
      <c r="DG198" s="72"/>
      <c r="DH198" s="73"/>
      <c r="DI198" s="79"/>
      <c r="DJ198" s="85">
        <f t="shared" si="585"/>
        <v>22</v>
      </c>
      <c r="DK198" s="84">
        <f t="shared" si="585"/>
        <v>7388313.2400000002</v>
      </c>
    </row>
    <row r="199" spans="1:115" ht="15.75" customHeight="1" x14ac:dyDescent="0.25">
      <c r="A199" s="89"/>
      <c r="B199" s="90">
        <v>169</v>
      </c>
      <c r="C199" s="283" t="s">
        <v>707</v>
      </c>
      <c r="D199" s="204" t="s">
        <v>322</v>
      </c>
      <c r="E199" s="54">
        <v>23150</v>
      </c>
      <c r="F199" s="100">
        <v>12.87</v>
      </c>
      <c r="G199" s="67">
        <v>1</v>
      </c>
      <c r="H199" s="205">
        <v>1.4</v>
      </c>
      <c r="I199" s="205">
        <v>1.68</v>
      </c>
      <c r="J199" s="205">
        <v>2.23</v>
      </c>
      <c r="K199" s="206">
        <v>2.57</v>
      </c>
      <c r="L199" s="73"/>
      <c r="M199" s="72">
        <f t="shared" si="582"/>
        <v>0</v>
      </c>
      <c r="N199" s="73"/>
      <c r="O199" s="73">
        <f t="shared" si="583"/>
        <v>0</v>
      </c>
      <c r="P199" s="73"/>
      <c r="Q199" s="72"/>
      <c r="R199" s="73"/>
      <c r="S199" s="72"/>
      <c r="T199" s="73">
        <f>76-16</f>
        <v>60</v>
      </c>
      <c r="U199" s="72">
        <f t="shared" si="584"/>
        <v>27529702.200000003</v>
      </c>
      <c r="V199" s="73"/>
      <c r="W199" s="72"/>
      <c r="X199" s="73"/>
      <c r="Y199" s="72"/>
      <c r="Z199" s="73"/>
      <c r="AA199" s="72"/>
      <c r="AB199" s="73"/>
      <c r="AC199" s="72"/>
      <c r="AD199" s="73"/>
      <c r="AE199" s="72"/>
      <c r="AF199" s="80"/>
      <c r="AG199" s="72"/>
      <c r="AH199" s="73"/>
      <c r="AI199" s="72"/>
      <c r="AJ199" s="73"/>
      <c r="AK199" s="73"/>
      <c r="AL199" s="73"/>
      <c r="AM199" s="72"/>
      <c r="AN199" s="93"/>
      <c r="AO199" s="72"/>
      <c r="AP199" s="73"/>
      <c r="AQ199" s="79"/>
      <c r="AR199" s="73"/>
      <c r="AS199" s="72"/>
      <c r="AT199" s="73"/>
      <c r="AU199" s="73"/>
      <c r="AV199" s="73"/>
      <c r="AW199" s="72"/>
      <c r="AX199" s="73"/>
      <c r="AY199" s="72"/>
      <c r="AZ199" s="73"/>
      <c r="BA199" s="72"/>
      <c r="BB199" s="73"/>
      <c r="BC199" s="72"/>
      <c r="BD199" s="73"/>
      <c r="BE199" s="72"/>
      <c r="BF199" s="73"/>
      <c r="BG199" s="72"/>
      <c r="BH199" s="73"/>
      <c r="BI199" s="72"/>
      <c r="BJ199" s="73"/>
      <c r="BK199" s="72"/>
      <c r="BL199" s="73"/>
      <c r="BM199" s="72"/>
      <c r="BN199" s="73"/>
      <c r="BO199" s="72"/>
      <c r="BP199" s="73"/>
      <c r="BQ199" s="72"/>
      <c r="BR199" s="73"/>
      <c r="BS199" s="79"/>
      <c r="BT199" s="94"/>
      <c r="BU199" s="72"/>
      <c r="BV199" s="73"/>
      <c r="BW199" s="72"/>
      <c r="BX199" s="73"/>
      <c r="BY199" s="72"/>
      <c r="BZ199" s="73"/>
      <c r="CA199" s="72"/>
      <c r="CB199" s="95"/>
      <c r="CC199" s="73"/>
      <c r="CD199" s="73"/>
      <c r="CE199" s="72"/>
      <c r="CF199" s="73"/>
      <c r="CG199" s="72"/>
      <c r="CH199" s="73"/>
      <c r="CI199" s="72"/>
      <c r="CJ199" s="73"/>
      <c r="CK199" s="72"/>
      <c r="CL199" s="73"/>
      <c r="CM199" s="72"/>
      <c r="CN199" s="73"/>
      <c r="CO199" s="72"/>
      <c r="CP199" s="73"/>
      <c r="CQ199" s="72"/>
      <c r="CR199" s="73"/>
      <c r="CS199" s="72"/>
      <c r="CT199" s="73"/>
      <c r="CU199" s="72"/>
      <c r="CV199" s="93"/>
      <c r="CW199" s="72"/>
      <c r="CX199" s="73"/>
      <c r="CY199" s="79"/>
      <c r="CZ199" s="73"/>
      <c r="DA199" s="72"/>
      <c r="DB199" s="95"/>
      <c r="DC199" s="72"/>
      <c r="DD199" s="73"/>
      <c r="DE199" s="72"/>
      <c r="DF199" s="73"/>
      <c r="DG199" s="72"/>
      <c r="DH199" s="73"/>
      <c r="DI199" s="79"/>
      <c r="DJ199" s="85">
        <f t="shared" si="585"/>
        <v>60</v>
      </c>
      <c r="DK199" s="84">
        <f t="shared" si="585"/>
        <v>27529702.200000003</v>
      </c>
    </row>
    <row r="200" spans="1:115" ht="15.75" customHeight="1" x14ac:dyDescent="0.25">
      <c r="A200" s="89"/>
      <c r="B200" s="90">
        <v>170</v>
      </c>
      <c r="C200" s="283" t="s">
        <v>708</v>
      </c>
      <c r="D200" s="204" t="s">
        <v>323</v>
      </c>
      <c r="E200" s="54">
        <v>23150</v>
      </c>
      <c r="F200" s="100">
        <v>19.73</v>
      </c>
      <c r="G200" s="67">
        <v>1</v>
      </c>
      <c r="H200" s="205">
        <v>1.4</v>
      </c>
      <c r="I200" s="205">
        <v>1.68</v>
      </c>
      <c r="J200" s="205">
        <v>2.23</v>
      </c>
      <c r="K200" s="206">
        <v>2.57</v>
      </c>
      <c r="L200" s="73"/>
      <c r="M200" s="72">
        <f t="shared" si="582"/>
        <v>0</v>
      </c>
      <c r="N200" s="73"/>
      <c r="O200" s="73">
        <f t="shared" si="583"/>
        <v>0</v>
      </c>
      <c r="P200" s="73"/>
      <c r="Q200" s="72"/>
      <c r="R200" s="73"/>
      <c r="S200" s="72"/>
      <c r="T200" s="73"/>
      <c r="U200" s="72">
        <f t="shared" si="584"/>
        <v>0</v>
      </c>
      <c r="V200" s="73"/>
      <c r="W200" s="72"/>
      <c r="X200" s="73"/>
      <c r="Y200" s="72"/>
      <c r="Z200" s="73"/>
      <c r="AA200" s="72"/>
      <c r="AB200" s="73"/>
      <c r="AC200" s="72"/>
      <c r="AD200" s="73"/>
      <c r="AE200" s="72"/>
      <c r="AF200" s="80"/>
      <c r="AG200" s="72"/>
      <c r="AH200" s="73"/>
      <c r="AI200" s="72"/>
      <c r="AJ200" s="73"/>
      <c r="AK200" s="73"/>
      <c r="AL200" s="73"/>
      <c r="AM200" s="72"/>
      <c r="AN200" s="93"/>
      <c r="AO200" s="72"/>
      <c r="AP200" s="73"/>
      <c r="AQ200" s="79"/>
      <c r="AR200" s="73"/>
      <c r="AS200" s="72"/>
      <c r="AT200" s="73"/>
      <c r="AU200" s="73"/>
      <c r="AV200" s="73"/>
      <c r="AW200" s="72"/>
      <c r="AX200" s="73"/>
      <c r="AY200" s="72"/>
      <c r="AZ200" s="73"/>
      <c r="BA200" s="72"/>
      <c r="BB200" s="73"/>
      <c r="BC200" s="72"/>
      <c r="BD200" s="73"/>
      <c r="BE200" s="72"/>
      <c r="BF200" s="73"/>
      <c r="BG200" s="72"/>
      <c r="BH200" s="73"/>
      <c r="BI200" s="72"/>
      <c r="BJ200" s="73"/>
      <c r="BK200" s="72"/>
      <c r="BL200" s="73"/>
      <c r="BM200" s="72"/>
      <c r="BN200" s="73"/>
      <c r="BO200" s="72"/>
      <c r="BP200" s="73"/>
      <c r="BQ200" s="72"/>
      <c r="BR200" s="73"/>
      <c r="BS200" s="79"/>
      <c r="BT200" s="94"/>
      <c r="BU200" s="72"/>
      <c r="BV200" s="73"/>
      <c r="BW200" s="72"/>
      <c r="BX200" s="73"/>
      <c r="BY200" s="72"/>
      <c r="BZ200" s="73"/>
      <c r="CA200" s="72"/>
      <c r="CB200" s="95"/>
      <c r="CC200" s="73"/>
      <c r="CD200" s="73"/>
      <c r="CE200" s="72"/>
      <c r="CF200" s="73"/>
      <c r="CG200" s="72"/>
      <c r="CH200" s="73"/>
      <c r="CI200" s="72"/>
      <c r="CJ200" s="73"/>
      <c r="CK200" s="72"/>
      <c r="CL200" s="73"/>
      <c r="CM200" s="72"/>
      <c r="CN200" s="73"/>
      <c r="CO200" s="72"/>
      <c r="CP200" s="73"/>
      <c r="CQ200" s="72"/>
      <c r="CR200" s="73"/>
      <c r="CS200" s="72"/>
      <c r="CT200" s="73"/>
      <c r="CU200" s="72"/>
      <c r="CV200" s="93"/>
      <c r="CW200" s="72"/>
      <c r="CX200" s="73"/>
      <c r="CY200" s="79"/>
      <c r="CZ200" s="73"/>
      <c r="DA200" s="72"/>
      <c r="DB200" s="95"/>
      <c r="DC200" s="72"/>
      <c r="DD200" s="73"/>
      <c r="DE200" s="72"/>
      <c r="DF200" s="73"/>
      <c r="DG200" s="72"/>
      <c r="DH200" s="73"/>
      <c r="DI200" s="79"/>
      <c r="DJ200" s="85">
        <f t="shared" si="585"/>
        <v>0</v>
      </c>
      <c r="DK200" s="84">
        <f t="shared" si="585"/>
        <v>0</v>
      </c>
    </row>
    <row r="201" spans="1:115" ht="30" x14ac:dyDescent="0.25">
      <c r="A201" s="89"/>
      <c r="B201" s="90">
        <v>171</v>
      </c>
      <c r="C201" s="283" t="s">
        <v>709</v>
      </c>
      <c r="D201" s="204" t="s">
        <v>324</v>
      </c>
      <c r="E201" s="54">
        <v>23150</v>
      </c>
      <c r="F201" s="100">
        <v>3.85</v>
      </c>
      <c r="G201" s="67">
        <v>1</v>
      </c>
      <c r="H201" s="205">
        <v>1.4</v>
      </c>
      <c r="I201" s="205">
        <v>1.68</v>
      </c>
      <c r="J201" s="205">
        <v>2.23</v>
      </c>
      <c r="K201" s="206">
        <v>2.57</v>
      </c>
      <c r="L201" s="73"/>
      <c r="M201" s="72">
        <f t="shared" si="582"/>
        <v>0</v>
      </c>
      <c r="N201" s="73"/>
      <c r="O201" s="73">
        <f t="shared" si="583"/>
        <v>0</v>
      </c>
      <c r="P201" s="73"/>
      <c r="Q201" s="72"/>
      <c r="R201" s="73"/>
      <c r="S201" s="72"/>
      <c r="T201" s="73"/>
      <c r="U201" s="72">
        <f t="shared" si="584"/>
        <v>0</v>
      </c>
      <c r="V201" s="73"/>
      <c r="W201" s="72"/>
      <c r="X201" s="73"/>
      <c r="Y201" s="72"/>
      <c r="Z201" s="73"/>
      <c r="AA201" s="72"/>
      <c r="AB201" s="73"/>
      <c r="AC201" s="72"/>
      <c r="AD201" s="73"/>
      <c r="AE201" s="72"/>
      <c r="AF201" s="80"/>
      <c r="AG201" s="72"/>
      <c r="AH201" s="73"/>
      <c r="AI201" s="72"/>
      <c r="AJ201" s="73"/>
      <c r="AK201" s="73"/>
      <c r="AL201" s="73"/>
      <c r="AM201" s="72"/>
      <c r="AN201" s="93"/>
      <c r="AO201" s="72"/>
      <c r="AP201" s="73"/>
      <c r="AQ201" s="79"/>
      <c r="AR201" s="73"/>
      <c r="AS201" s="72"/>
      <c r="AT201" s="73"/>
      <c r="AU201" s="73"/>
      <c r="AV201" s="73"/>
      <c r="AW201" s="72"/>
      <c r="AX201" s="73"/>
      <c r="AY201" s="72"/>
      <c r="AZ201" s="73"/>
      <c r="BA201" s="72"/>
      <c r="BB201" s="73"/>
      <c r="BC201" s="72"/>
      <c r="BD201" s="73"/>
      <c r="BE201" s="72"/>
      <c r="BF201" s="73"/>
      <c r="BG201" s="72"/>
      <c r="BH201" s="73"/>
      <c r="BI201" s="72"/>
      <c r="BJ201" s="73"/>
      <c r="BK201" s="72"/>
      <c r="BL201" s="73"/>
      <c r="BM201" s="72"/>
      <c r="BN201" s="73"/>
      <c r="BO201" s="72"/>
      <c r="BP201" s="73"/>
      <c r="BQ201" s="72"/>
      <c r="BR201" s="73"/>
      <c r="BS201" s="79"/>
      <c r="BT201" s="94"/>
      <c r="BU201" s="72"/>
      <c r="BV201" s="73"/>
      <c r="BW201" s="72"/>
      <c r="BX201" s="73"/>
      <c r="BY201" s="72"/>
      <c r="BZ201" s="73"/>
      <c r="CA201" s="72"/>
      <c r="CB201" s="95"/>
      <c r="CC201" s="73"/>
      <c r="CD201" s="73"/>
      <c r="CE201" s="72"/>
      <c r="CF201" s="73"/>
      <c r="CG201" s="72"/>
      <c r="CH201" s="73"/>
      <c r="CI201" s="72"/>
      <c r="CJ201" s="73"/>
      <c r="CK201" s="72"/>
      <c r="CL201" s="73"/>
      <c r="CM201" s="72"/>
      <c r="CN201" s="73"/>
      <c r="CO201" s="72"/>
      <c r="CP201" s="73"/>
      <c r="CQ201" s="72"/>
      <c r="CR201" s="73"/>
      <c r="CS201" s="72"/>
      <c r="CT201" s="73"/>
      <c r="CU201" s="72"/>
      <c r="CV201" s="93"/>
      <c r="CW201" s="72"/>
      <c r="CX201" s="73"/>
      <c r="CY201" s="79"/>
      <c r="CZ201" s="73"/>
      <c r="DA201" s="72"/>
      <c r="DB201" s="95"/>
      <c r="DC201" s="72"/>
      <c r="DD201" s="73"/>
      <c r="DE201" s="72"/>
      <c r="DF201" s="73"/>
      <c r="DG201" s="72"/>
      <c r="DH201" s="73"/>
      <c r="DI201" s="79"/>
      <c r="DJ201" s="85">
        <f t="shared" si="585"/>
        <v>0</v>
      </c>
      <c r="DK201" s="84">
        <f t="shared" si="585"/>
        <v>0</v>
      </c>
    </row>
    <row r="202" spans="1:115" ht="30" x14ac:dyDescent="0.25">
      <c r="A202" s="89"/>
      <c r="B202" s="90">
        <v>172</v>
      </c>
      <c r="C202" s="283" t="s">
        <v>710</v>
      </c>
      <c r="D202" s="204" t="s">
        <v>325</v>
      </c>
      <c r="E202" s="54">
        <v>23150</v>
      </c>
      <c r="F202" s="100">
        <v>9.4700000000000006</v>
      </c>
      <c r="G202" s="67">
        <v>1</v>
      </c>
      <c r="H202" s="205">
        <v>1.4</v>
      </c>
      <c r="I202" s="205">
        <v>1.68</v>
      </c>
      <c r="J202" s="205">
        <v>2.23</v>
      </c>
      <c r="K202" s="206">
        <v>2.57</v>
      </c>
      <c r="L202" s="73"/>
      <c r="M202" s="72">
        <f t="shared" si="582"/>
        <v>0</v>
      </c>
      <c r="N202" s="73"/>
      <c r="O202" s="73">
        <f t="shared" si="583"/>
        <v>0</v>
      </c>
      <c r="P202" s="73"/>
      <c r="Q202" s="72"/>
      <c r="R202" s="73"/>
      <c r="S202" s="72"/>
      <c r="T202" s="73">
        <f>128-28</f>
        <v>100</v>
      </c>
      <c r="U202" s="72">
        <f t="shared" si="584"/>
        <v>33761497</v>
      </c>
      <c r="V202" s="73"/>
      <c r="W202" s="72"/>
      <c r="X202" s="73"/>
      <c r="Y202" s="72"/>
      <c r="Z202" s="73"/>
      <c r="AA202" s="72"/>
      <c r="AB202" s="73"/>
      <c r="AC202" s="72"/>
      <c r="AD202" s="73"/>
      <c r="AE202" s="72"/>
      <c r="AF202" s="80"/>
      <c r="AG202" s="72"/>
      <c r="AH202" s="73"/>
      <c r="AI202" s="72"/>
      <c r="AJ202" s="73"/>
      <c r="AK202" s="73"/>
      <c r="AL202" s="73"/>
      <c r="AM202" s="72"/>
      <c r="AN202" s="93"/>
      <c r="AO202" s="72"/>
      <c r="AP202" s="73"/>
      <c r="AQ202" s="79"/>
      <c r="AR202" s="73"/>
      <c r="AS202" s="72"/>
      <c r="AT202" s="73"/>
      <c r="AU202" s="73"/>
      <c r="AV202" s="73"/>
      <c r="AW202" s="72"/>
      <c r="AX202" s="73"/>
      <c r="AY202" s="72"/>
      <c r="AZ202" s="73"/>
      <c r="BA202" s="72"/>
      <c r="BB202" s="73"/>
      <c r="BC202" s="72"/>
      <c r="BD202" s="73"/>
      <c r="BE202" s="72"/>
      <c r="BF202" s="73"/>
      <c r="BG202" s="72"/>
      <c r="BH202" s="73"/>
      <c r="BI202" s="72"/>
      <c r="BJ202" s="73"/>
      <c r="BK202" s="72"/>
      <c r="BL202" s="73"/>
      <c r="BM202" s="72"/>
      <c r="BN202" s="73"/>
      <c r="BO202" s="72"/>
      <c r="BP202" s="73"/>
      <c r="BQ202" s="72"/>
      <c r="BR202" s="73"/>
      <c r="BS202" s="79"/>
      <c r="BT202" s="94"/>
      <c r="BU202" s="72"/>
      <c r="BV202" s="73"/>
      <c r="BW202" s="72"/>
      <c r="BX202" s="73"/>
      <c r="BY202" s="72"/>
      <c r="BZ202" s="73"/>
      <c r="CA202" s="72"/>
      <c r="CB202" s="95"/>
      <c r="CC202" s="73"/>
      <c r="CD202" s="73"/>
      <c r="CE202" s="72"/>
      <c r="CF202" s="73"/>
      <c r="CG202" s="72"/>
      <c r="CH202" s="73"/>
      <c r="CI202" s="72"/>
      <c r="CJ202" s="73"/>
      <c r="CK202" s="72"/>
      <c r="CL202" s="73"/>
      <c r="CM202" s="72"/>
      <c r="CN202" s="73"/>
      <c r="CO202" s="72"/>
      <c r="CP202" s="73"/>
      <c r="CQ202" s="72"/>
      <c r="CR202" s="73"/>
      <c r="CS202" s="72"/>
      <c r="CT202" s="73"/>
      <c r="CU202" s="72"/>
      <c r="CV202" s="93"/>
      <c r="CW202" s="72"/>
      <c r="CX202" s="73"/>
      <c r="CY202" s="79"/>
      <c r="CZ202" s="73"/>
      <c r="DA202" s="72"/>
      <c r="DB202" s="95"/>
      <c r="DC202" s="72"/>
      <c r="DD202" s="73"/>
      <c r="DE202" s="72"/>
      <c r="DF202" s="73"/>
      <c r="DG202" s="72"/>
      <c r="DH202" s="73"/>
      <c r="DI202" s="79"/>
      <c r="DJ202" s="85">
        <f t="shared" si="585"/>
        <v>100</v>
      </c>
      <c r="DK202" s="84">
        <f t="shared" si="585"/>
        <v>33761497</v>
      </c>
    </row>
    <row r="203" spans="1:115" ht="30" x14ac:dyDescent="0.25">
      <c r="A203" s="89"/>
      <c r="B203" s="90">
        <v>173</v>
      </c>
      <c r="C203" s="283" t="s">
        <v>711</v>
      </c>
      <c r="D203" s="204" t="s">
        <v>326</v>
      </c>
      <c r="E203" s="54">
        <v>23150</v>
      </c>
      <c r="F203" s="100">
        <v>10.95</v>
      </c>
      <c r="G203" s="67">
        <v>1</v>
      </c>
      <c r="H203" s="205">
        <v>1.4</v>
      </c>
      <c r="I203" s="205">
        <v>1.68</v>
      </c>
      <c r="J203" s="205">
        <v>2.23</v>
      </c>
      <c r="K203" s="206">
        <v>2.57</v>
      </c>
      <c r="L203" s="73"/>
      <c r="M203" s="72">
        <f t="shared" si="582"/>
        <v>0</v>
      </c>
      <c r="N203" s="73"/>
      <c r="O203" s="73">
        <f t="shared" si="583"/>
        <v>0</v>
      </c>
      <c r="P203" s="73"/>
      <c r="Q203" s="72"/>
      <c r="R203" s="73"/>
      <c r="S203" s="72"/>
      <c r="T203" s="73">
        <v>5</v>
      </c>
      <c r="U203" s="72">
        <f t="shared" si="584"/>
        <v>1951892.2500000002</v>
      </c>
      <c r="V203" s="73"/>
      <c r="W203" s="72"/>
      <c r="X203" s="73"/>
      <c r="Y203" s="72"/>
      <c r="Z203" s="73"/>
      <c r="AA203" s="72"/>
      <c r="AB203" s="73"/>
      <c r="AC203" s="72"/>
      <c r="AD203" s="73"/>
      <c r="AE203" s="72"/>
      <c r="AF203" s="80"/>
      <c r="AG203" s="72"/>
      <c r="AH203" s="73"/>
      <c r="AI203" s="72"/>
      <c r="AJ203" s="73"/>
      <c r="AK203" s="73"/>
      <c r="AL203" s="73"/>
      <c r="AM203" s="72"/>
      <c r="AN203" s="93"/>
      <c r="AO203" s="72"/>
      <c r="AP203" s="73"/>
      <c r="AQ203" s="79"/>
      <c r="AR203" s="73"/>
      <c r="AS203" s="72"/>
      <c r="AT203" s="73"/>
      <c r="AU203" s="73"/>
      <c r="AV203" s="73"/>
      <c r="AW203" s="72"/>
      <c r="AX203" s="73"/>
      <c r="AY203" s="72"/>
      <c r="AZ203" s="73"/>
      <c r="BA203" s="72"/>
      <c r="BB203" s="73"/>
      <c r="BC203" s="72"/>
      <c r="BD203" s="73"/>
      <c r="BE203" s="72"/>
      <c r="BF203" s="73"/>
      <c r="BG203" s="72"/>
      <c r="BH203" s="73"/>
      <c r="BI203" s="72"/>
      <c r="BJ203" s="73"/>
      <c r="BK203" s="72"/>
      <c r="BL203" s="73"/>
      <c r="BM203" s="72"/>
      <c r="BN203" s="73"/>
      <c r="BO203" s="72"/>
      <c r="BP203" s="73"/>
      <c r="BQ203" s="72"/>
      <c r="BR203" s="73"/>
      <c r="BS203" s="79"/>
      <c r="BT203" s="94"/>
      <c r="BU203" s="72"/>
      <c r="BV203" s="73"/>
      <c r="BW203" s="72"/>
      <c r="BX203" s="73"/>
      <c r="BY203" s="72"/>
      <c r="BZ203" s="73"/>
      <c r="CA203" s="72"/>
      <c r="CB203" s="95"/>
      <c r="CC203" s="73"/>
      <c r="CD203" s="73"/>
      <c r="CE203" s="72"/>
      <c r="CF203" s="73"/>
      <c r="CG203" s="72"/>
      <c r="CH203" s="73"/>
      <c r="CI203" s="72"/>
      <c r="CJ203" s="73"/>
      <c r="CK203" s="72"/>
      <c r="CL203" s="73"/>
      <c r="CM203" s="72"/>
      <c r="CN203" s="73"/>
      <c r="CO203" s="72"/>
      <c r="CP203" s="73"/>
      <c r="CQ203" s="72"/>
      <c r="CR203" s="73"/>
      <c r="CS203" s="72"/>
      <c r="CT203" s="73"/>
      <c r="CU203" s="72"/>
      <c r="CV203" s="93"/>
      <c r="CW203" s="72"/>
      <c r="CX203" s="73"/>
      <c r="CY203" s="79"/>
      <c r="CZ203" s="73"/>
      <c r="DA203" s="72"/>
      <c r="DB203" s="95"/>
      <c r="DC203" s="72"/>
      <c r="DD203" s="73"/>
      <c r="DE203" s="72"/>
      <c r="DF203" s="73"/>
      <c r="DG203" s="72"/>
      <c r="DH203" s="73"/>
      <c r="DI203" s="79"/>
      <c r="DJ203" s="85">
        <f t="shared" si="585"/>
        <v>5</v>
      </c>
      <c r="DK203" s="84">
        <f t="shared" si="585"/>
        <v>1951892.2500000002</v>
      </c>
    </row>
    <row r="204" spans="1:115" ht="30" x14ac:dyDescent="0.25">
      <c r="A204" s="89"/>
      <c r="B204" s="90">
        <v>174</v>
      </c>
      <c r="C204" s="283" t="s">
        <v>712</v>
      </c>
      <c r="D204" s="204" t="s">
        <v>327</v>
      </c>
      <c r="E204" s="54">
        <v>23150</v>
      </c>
      <c r="F204" s="100">
        <v>13.16</v>
      </c>
      <c r="G204" s="67">
        <v>1</v>
      </c>
      <c r="H204" s="205">
        <v>1.4</v>
      </c>
      <c r="I204" s="205">
        <v>1.68</v>
      </c>
      <c r="J204" s="205">
        <v>2.23</v>
      </c>
      <c r="K204" s="206">
        <v>2.57</v>
      </c>
      <c r="L204" s="73"/>
      <c r="M204" s="72">
        <f t="shared" si="582"/>
        <v>0</v>
      </c>
      <c r="N204" s="73"/>
      <c r="O204" s="73">
        <f t="shared" si="583"/>
        <v>0</v>
      </c>
      <c r="P204" s="73"/>
      <c r="Q204" s="72"/>
      <c r="R204" s="73"/>
      <c r="S204" s="72"/>
      <c r="T204" s="73">
        <f>153-53-20</f>
        <v>80</v>
      </c>
      <c r="U204" s="72">
        <f t="shared" si="584"/>
        <v>37533372.800000004</v>
      </c>
      <c r="V204" s="73"/>
      <c r="W204" s="72"/>
      <c r="X204" s="73"/>
      <c r="Y204" s="72"/>
      <c r="Z204" s="73"/>
      <c r="AA204" s="72"/>
      <c r="AB204" s="73"/>
      <c r="AC204" s="72"/>
      <c r="AD204" s="73"/>
      <c r="AE204" s="72"/>
      <c r="AF204" s="80"/>
      <c r="AG204" s="72"/>
      <c r="AH204" s="73"/>
      <c r="AI204" s="72"/>
      <c r="AJ204" s="73"/>
      <c r="AK204" s="73"/>
      <c r="AL204" s="73"/>
      <c r="AM204" s="72"/>
      <c r="AN204" s="93"/>
      <c r="AO204" s="72"/>
      <c r="AP204" s="73"/>
      <c r="AQ204" s="79"/>
      <c r="AR204" s="73"/>
      <c r="AS204" s="72"/>
      <c r="AT204" s="73"/>
      <c r="AU204" s="73"/>
      <c r="AV204" s="73"/>
      <c r="AW204" s="72"/>
      <c r="AX204" s="73"/>
      <c r="AY204" s="72"/>
      <c r="AZ204" s="73"/>
      <c r="BA204" s="72"/>
      <c r="BB204" s="73"/>
      <c r="BC204" s="72"/>
      <c r="BD204" s="73"/>
      <c r="BE204" s="72"/>
      <c r="BF204" s="73"/>
      <c r="BG204" s="72"/>
      <c r="BH204" s="73"/>
      <c r="BI204" s="72"/>
      <c r="BJ204" s="73"/>
      <c r="BK204" s="72"/>
      <c r="BL204" s="73"/>
      <c r="BM204" s="72"/>
      <c r="BN204" s="73"/>
      <c r="BO204" s="72"/>
      <c r="BP204" s="73"/>
      <c r="BQ204" s="72"/>
      <c r="BR204" s="73"/>
      <c r="BS204" s="79"/>
      <c r="BT204" s="94"/>
      <c r="BU204" s="72"/>
      <c r="BV204" s="73"/>
      <c r="BW204" s="72"/>
      <c r="BX204" s="73"/>
      <c r="BY204" s="72"/>
      <c r="BZ204" s="73"/>
      <c r="CA204" s="72"/>
      <c r="CB204" s="95"/>
      <c r="CC204" s="73"/>
      <c r="CD204" s="73"/>
      <c r="CE204" s="72"/>
      <c r="CF204" s="73"/>
      <c r="CG204" s="72"/>
      <c r="CH204" s="73"/>
      <c r="CI204" s="72"/>
      <c r="CJ204" s="73"/>
      <c r="CK204" s="72"/>
      <c r="CL204" s="73"/>
      <c r="CM204" s="72"/>
      <c r="CN204" s="73"/>
      <c r="CO204" s="72"/>
      <c r="CP204" s="73"/>
      <c r="CQ204" s="72"/>
      <c r="CR204" s="73"/>
      <c r="CS204" s="72"/>
      <c r="CT204" s="73"/>
      <c r="CU204" s="72"/>
      <c r="CV204" s="93"/>
      <c r="CW204" s="72"/>
      <c r="CX204" s="73"/>
      <c r="CY204" s="79"/>
      <c r="CZ204" s="73"/>
      <c r="DA204" s="72"/>
      <c r="DB204" s="95"/>
      <c r="DC204" s="72"/>
      <c r="DD204" s="73"/>
      <c r="DE204" s="72"/>
      <c r="DF204" s="73"/>
      <c r="DG204" s="72"/>
      <c r="DH204" s="73"/>
      <c r="DI204" s="79"/>
      <c r="DJ204" s="85">
        <f t="shared" si="585"/>
        <v>80</v>
      </c>
      <c r="DK204" s="84">
        <f t="shared" si="585"/>
        <v>37533372.800000004</v>
      </c>
    </row>
    <row r="205" spans="1:115" ht="30" x14ac:dyDescent="0.25">
      <c r="A205" s="89"/>
      <c r="B205" s="90">
        <v>175</v>
      </c>
      <c r="C205" s="283" t="s">
        <v>713</v>
      </c>
      <c r="D205" s="204" t="s">
        <v>328</v>
      </c>
      <c r="E205" s="54">
        <v>23150</v>
      </c>
      <c r="F205" s="100">
        <v>14.63</v>
      </c>
      <c r="G205" s="67">
        <v>1</v>
      </c>
      <c r="H205" s="205">
        <v>1.4</v>
      </c>
      <c r="I205" s="205">
        <v>1.68</v>
      </c>
      <c r="J205" s="205">
        <v>2.23</v>
      </c>
      <c r="K205" s="206">
        <v>2.57</v>
      </c>
      <c r="L205" s="73"/>
      <c r="M205" s="72">
        <f t="shared" si="582"/>
        <v>0</v>
      </c>
      <c r="N205" s="73"/>
      <c r="O205" s="73">
        <f t="shared" si="583"/>
        <v>0</v>
      </c>
      <c r="P205" s="73"/>
      <c r="Q205" s="72"/>
      <c r="R205" s="73"/>
      <c r="S205" s="72"/>
      <c r="T205" s="73">
        <v>2</v>
      </c>
      <c r="U205" s="72">
        <f t="shared" si="584"/>
        <v>1043148.26</v>
      </c>
      <c r="V205" s="73"/>
      <c r="W205" s="72"/>
      <c r="X205" s="73"/>
      <c r="Y205" s="72"/>
      <c r="Z205" s="73"/>
      <c r="AA205" s="72"/>
      <c r="AB205" s="73"/>
      <c r="AC205" s="72"/>
      <c r="AD205" s="73"/>
      <c r="AE205" s="72"/>
      <c r="AF205" s="80"/>
      <c r="AG205" s="72"/>
      <c r="AH205" s="73"/>
      <c r="AI205" s="72"/>
      <c r="AJ205" s="73"/>
      <c r="AK205" s="73"/>
      <c r="AL205" s="73"/>
      <c r="AM205" s="72"/>
      <c r="AN205" s="93"/>
      <c r="AO205" s="72"/>
      <c r="AP205" s="73"/>
      <c r="AQ205" s="79"/>
      <c r="AR205" s="73"/>
      <c r="AS205" s="72"/>
      <c r="AT205" s="73"/>
      <c r="AU205" s="73"/>
      <c r="AV205" s="73"/>
      <c r="AW205" s="72"/>
      <c r="AX205" s="73"/>
      <c r="AY205" s="72"/>
      <c r="AZ205" s="73"/>
      <c r="BA205" s="72"/>
      <c r="BB205" s="73"/>
      <c r="BC205" s="72"/>
      <c r="BD205" s="73"/>
      <c r="BE205" s="72"/>
      <c r="BF205" s="73"/>
      <c r="BG205" s="72"/>
      <c r="BH205" s="73"/>
      <c r="BI205" s="72"/>
      <c r="BJ205" s="73"/>
      <c r="BK205" s="72"/>
      <c r="BL205" s="73"/>
      <c r="BM205" s="72"/>
      <c r="BN205" s="73"/>
      <c r="BO205" s="72"/>
      <c r="BP205" s="73"/>
      <c r="BQ205" s="72"/>
      <c r="BR205" s="73"/>
      <c r="BS205" s="79"/>
      <c r="BT205" s="94"/>
      <c r="BU205" s="72"/>
      <c r="BV205" s="73"/>
      <c r="BW205" s="72"/>
      <c r="BX205" s="73"/>
      <c r="BY205" s="72"/>
      <c r="BZ205" s="73"/>
      <c r="CA205" s="72"/>
      <c r="CB205" s="95"/>
      <c r="CC205" s="73"/>
      <c r="CD205" s="73"/>
      <c r="CE205" s="72"/>
      <c r="CF205" s="73"/>
      <c r="CG205" s="72"/>
      <c r="CH205" s="73"/>
      <c r="CI205" s="72"/>
      <c r="CJ205" s="73"/>
      <c r="CK205" s="72"/>
      <c r="CL205" s="73"/>
      <c r="CM205" s="72"/>
      <c r="CN205" s="73"/>
      <c r="CO205" s="72"/>
      <c r="CP205" s="73"/>
      <c r="CQ205" s="72"/>
      <c r="CR205" s="73"/>
      <c r="CS205" s="72"/>
      <c r="CT205" s="73"/>
      <c r="CU205" s="72"/>
      <c r="CV205" s="93"/>
      <c r="CW205" s="72"/>
      <c r="CX205" s="73"/>
      <c r="CY205" s="79"/>
      <c r="CZ205" s="73"/>
      <c r="DA205" s="72"/>
      <c r="DB205" s="95"/>
      <c r="DC205" s="72"/>
      <c r="DD205" s="73"/>
      <c r="DE205" s="72"/>
      <c r="DF205" s="73"/>
      <c r="DG205" s="72"/>
      <c r="DH205" s="73"/>
      <c r="DI205" s="79"/>
      <c r="DJ205" s="85">
        <f t="shared" si="585"/>
        <v>2</v>
      </c>
      <c r="DK205" s="84">
        <f t="shared" si="585"/>
        <v>1043148.26</v>
      </c>
    </row>
    <row r="206" spans="1:115" ht="30" x14ac:dyDescent="0.25">
      <c r="A206" s="89"/>
      <c r="B206" s="90">
        <v>176</v>
      </c>
      <c r="C206" s="283" t="s">
        <v>714</v>
      </c>
      <c r="D206" s="204" t="s">
        <v>329</v>
      </c>
      <c r="E206" s="54">
        <v>23150</v>
      </c>
      <c r="F206" s="100">
        <v>19.170000000000002</v>
      </c>
      <c r="G206" s="67">
        <v>1</v>
      </c>
      <c r="H206" s="205">
        <v>1.4</v>
      </c>
      <c r="I206" s="205">
        <v>1.68</v>
      </c>
      <c r="J206" s="205">
        <v>2.23</v>
      </c>
      <c r="K206" s="206">
        <v>2.57</v>
      </c>
      <c r="L206" s="73"/>
      <c r="M206" s="72">
        <f t="shared" si="582"/>
        <v>0</v>
      </c>
      <c r="N206" s="73"/>
      <c r="O206" s="73">
        <f t="shared" si="583"/>
        <v>0</v>
      </c>
      <c r="P206" s="73"/>
      <c r="Q206" s="72"/>
      <c r="R206" s="73"/>
      <c r="S206" s="72"/>
      <c r="T206" s="73"/>
      <c r="U206" s="72">
        <f t="shared" si="584"/>
        <v>0</v>
      </c>
      <c r="V206" s="73"/>
      <c r="W206" s="72"/>
      <c r="X206" s="73"/>
      <c r="Y206" s="72"/>
      <c r="Z206" s="73"/>
      <c r="AA206" s="72"/>
      <c r="AB206" s="73"/>
      <c r="AC206" s="72"/>
      <c r="AD206" s="73"/>
      <c r="AE206" s="72"/>
      <c r="AF206" s="80"/>
      <c r="AG206" s="72"/>
      <c r="AH206" s="73"/>
      <c r="AI206" s="72"/>
      <c r="AJ206" s="73"/>
      <c r="AK206" s="73"/>
      <c r="AL206" s="73"/>
      <c r="AM206" s="72"/>
      <c r="AN206" s="93"/>
      <c r="AO206" s="72"/>
      <c r="AP206" s="73"/>
      <c r="AQ206" s="79"/>
      <c r="AR206" s="73"/>
      <c r="AS206" s="72"/>
      <c r="AT206" s="73"/>
      <c r="AU206" s="73"/>
      <c r="AV206" s="73"/>
      <c r="AW206" s="72"/>
      <c r="AX206" s="73"/>
      <c r="AY206" s="72"/>
      <c r="AZ206" s="73"/>
      <c r="BA206" s="72"/>
      <c r="BB206" s="73"/>
      <c r="BC206" s="72"/>
      <c r="BD206" s="73"/>
      <c r="BE206" s="72"/>
      <c r="BF206" s="73"/>
      <c r="BG206" s="72"/>
      <c r="BH206" s="73"/>
      <c r="BI206" s="72"/>
      <c r="BJ206" s="73"/>
      <c r="BK206" s="72"/>
      <c r="BL206" s="73"/>
      <c r="BM206" s="72"/>
      <c r="BN206" s="73"/>
      <c r="BO206" s="72"/>
      <c r="BP206" s="73"/>
      <c r="BQ206" s="72"/>
      <c r="BR206" s="73"/>
      <c r="BS206" s="79"/>
      <c r="BT206" s="94"/>
      <c r="BU206" s="72"/>
      <c r="BV206" s="73"/>
      <c r="BW206" s="72"/>
      <c r="BX206" s="73"/>
      <c r="BY206" s="72"/>
      <c r="BZ206" s="73"/>
      <c r="CA206" s="72"/>
      <c r="CB206" s="95"/>
      <c r="CC206" s="73"/>
      <c r="CD206" s="73"/>
      <c r="CE206" s="72"/>
      <c r="CF206" s="73"/>
      <c r="CG206" s="72"/>
      <c r="CH206" s="73"/>
      <c r="CI206" s="72"/>
      <c r="CJ206" s="73"/>
      <c r="CK206" s="72"/>
      <c r="CL206" s="73"/>
      <c r="CM206" s="72"/>
      <c r="CN206" s="73"/>
      <c r="CO206" s="72"/>
      <c r="CP206" s="73"/>
      <c r="CQ206" s="72"/>
      <c r="CR206" s="73"/>
      <c r="CS206" s="72"/>
      <c r="CT206" s="73"/>
      <c r="CU206" s="72"/>
      <c r="CV206" s="93"/>
      <c r="CW206" s="72"/>
      <c r="CX206" s="73"/>
      <c r="CY206" s="79"/>
      <c r="CZ206" s="73"/>
      <c r="DA206" s="72"/>
      <c r="DB206" s="95"/>
      <c r="DC206" s="72"/>
      <c r="DD206" s="73"/>
      <c r="DE206" s="72"/>
      <c r="DF206" s="73"/>
      <c r="DG206" s="72"/>
      <c r="DH206" s="73"/>
      <c r="DI206" s="79"/>
      <c r="DJ206" s="85">
        <f t="shared" si="585"/>
        <v>0</v>
      </c>
      <c r="DK206" s="84">
        <f t="shared" si="585"/>
        <v>0</v>
      </c>
    </row>
    <row r="207" spans="1:115" ht="30" x14ac:dyDescent="0.25">
      <c r="A207" s="89"/>
      <c r="B207" s="90">
        <v>177</v>
      </c>
      <c r="C207" s="283" t="s">
        <v>715</v>
      </c>
      <c r="D207" s="204" t="s">
        <v>330</v>
      </c>
      <c r="E207" s="54">
        <v>23150</v>
      </c>
      <c r="F207" s="100">
        <v>31.29</v>
      </c>
      <c r="G207" s="67">
        <v>1</v>
      </c>
      <c r="H207" s="205">
        <v>1.4</v>
      </c>
      <c r="I207" s="205">
        <v>1.68</v>
      </c>
      <c r="J207" s="205">
        <v>2.23</v>
      </c>
      <c r="K207" s="206">
        <v>2.57</v>
      </c>
      <c r="L207" s="73"/>
      <c r="M207" s="72">
        <f t="shared" si="582"/>
        <v>0</v>
      </c>
      <c r="N207" s="73"/>
      <c r="O207" s="73">
        <f t="shared" si="583"/>
        <v>0</v>
      </c>
      <c r="P207" s="73"/>
      <c r="Q207" s="72"/>
      <c r="R207" s="73"/>
      <c r="S207" s="72"/>
      <c r="T207" s="73">
        <f>20-15</f>
        <v>5</v>
      </c>
      <c r="U207" s="72">
        <f t="shared" si="584"/>
        <v>5577598.9500000002</v>
      </c>
      <c r="V207" s="73"/>
      <c r="W207" s="72"/>
      <c r="X207" s="73"/>
      <c r="Y207" s="72"/>
      <c r="Z207" s="73"/>
      <c r="AA207" s="72"/>
      <c r="AB207" s="73"/>
      <c r="AC207" s="72"/>
      <c r="AD207" s="73"/>
      <c r="AE207" s="72"/>
      <c r="AF207" s="80"/>
      <c r="AG207" s="72"/>
      <c r="AH207" s="73"/>
      <c r="AI207" s="72"/>
      <c r="AJ207" s="73"/>
      <c r="AK207" s="73"/>
      <c r="AL207" s="73"/>
      <c r="AM207" s="72"/>
      <c r="AN207" s="93"/>
      <c r="AO207" s="72"/>
      <c r="AP207" s="73"/>
      <c r="AQ207" s="79"/>
      <c r="AR207" s="73"/>
      <c r="AS207" s="72"/>
      <c r="AT207" s="73"/>
      <c r="AU207" s="73"/>
      <c r="AV207" s="73"/>
      <c r="AW207" s="72"/>
      <c r="AX207" s="73"/>
      <c r="AY207" s="72"/>
      <c r="AZ207" s="73"/>
      <c r="BA207" s="72"/>
      <c r="BB207" s="73"/>
      <c r="BC207" s="72"/>
      <c r="BD207" s="73"/>
      <c r="BE207" s="72"/>
      <c r="BF207" s="73"/>
      <c r="BG207" s="72"/>
      <c r="BH207" s="73"/>
      <c r="BI207" s="72"/>
      <c r="BJ207" s="73"/>
      <c r="BK207" s="72"/>
      <c r="BL207" s="73"/>
      <c r="BM207" s="72"/>
      <c r="BN207" s="73"/>
      <c r="BO207" s="72"/>
      <c r="BP207" s="73"/>
      <c r="BQ207" s="72"/>
      <c r="BR207" s="73"/>
      <c r="BS207" s="79"/>
      <c r="BT207" s="94"/>
      <c r="BU207" s="72"/>
      <c r="BV207" s="73"/>
      <c r="BW207" s="72"/>
      <c r="BX207" s="73"/>
      <c r="BY207" s="72"/>
      <c r="BZ207" s="73"/>
      <c r="CA207" s="72"/>
      <c r="CB207" s="95"/>
      <c r="CC207" s="73"/>
      <c r="CD207" s="73"/>
      <c r="CE207" s="72"/>
      <c r="CF207" s="73"/>
      <c r="CG207" s="72"/>
      <c r="CH207" s="73"/>
      <c r="CI207" s="72"/>
      <c r="CJ207" s="73"/>
      <c r="CK207" s="72"/>
      <c r="CL207" s="73"/>
      <c r="CM207" s="72"/>
      <c r="CN207" s="73"/>
      <c r="CO207" s="72"/>
      <c r="CP207" s="73"/>
      <c r="CQ207" s="72"/>
      <c r="CR207" s="73"/>
      <c r="CS207" s="72"/>
      <c r="CT207" s="73"/>
      <c r="CU207" s="72"/>
      <c r="CV207" s="93"/>
      <c r="CW207" s="72"/>
      <c r="CX207" s="73"/>
      <c r="CY207" s="79"/>
      <c r="CZ207" s="73"/>
      <c r="DA207" s="72"/>
      <c r="DB207" s="95"/>
      <c r="DC207" s="72"/>
      <c r="DD207" s="73"/>
      <c r="DE207" s="72"/>
      <c r="DF207" s="73"/>
      <c r="DG207" s="72"/>
      <c r="DH207" s="73"/>
      <c r="DI207" s="79"/>
      <c r="DJ207" s="85">
        <f t="shared" si="585"/>
        <v>5</v>
      </c>
      <c r="DK207" s="84">
        <f t="shared" si="585"/>
        <v>5577598.9500000002</v>
      </c>
    </row>
    <row r="208" spans="1:115" s="194" customFormat="1" ht="15.75" customHeight="1" x14ac:dyDescent="0.25">
      <c r="A208" s="89">
        <v>20</v>
      </c>
      <c r="B208" s="98"/>
      <c r="C208" s="98"/>
      <c r="D208" s="53" t="s">
        <v>331</v>
      </c>
      <c r="E208" s="54">
        <v>23150</v>
      </c>
      <c r="F208" s="99">
        <v>0.87</v>
      </c>
      <c r="G208" s="86">
        <v>1</v>
      </c>
      <c r="H208" s="87">
        <v>1.4</v>
      </c>
      <c r="I208" s="87">
        <v>1.68</v>
      </c>
      <c r="J208" s="87">
        <v>2.23</v>
      </c>
      <c r="K208" s="88">
        <v>2.57</v>
      </c>
      <c r="L208" s="59">
        <f>SUM(L209:L218)</f>
        <v>954</v>
      </c>
      <c r="M208" s="59">
        <f t="shared" ref="M208:BX208" si="586">SUM(M209:M218)</f>
        <v>28904333.458000001</v>
      </c>
      <c r="N208" s="59">
        <f t="shared" si="586"/>
        <v>0</v>
      </c>
      <c r="O208" s="59">
        <f t="shared" si="586"/>
        <v>0</v>
      </c>
      <c r="P208" s="59">
        <f t="shared" si="586"/>
        <v>0</v>
      </c>
      <c r="Q208" s="59">
        <f t="shared" si="586"/>
        <v>0</v>
      </c>
      <c r="R208" s="59">
        <f t="shared" si="586"/>
        <v>0</v>
      </c>
      <c r="S208" s="59">
        <f t="shared" si="586"/>
        <v>0</v>
      </c>
      <c r="T208" s="59">
        <f t="shared" si="586"/>
        <v>0</v>
      </c>
      <c r="U208" s="59">
        <f t="shared" si="586"/>
        <v>0</v>
      </c>
      <c r="V208" s="59">
        <f t="shared" si="586"/>
        <v>280</v>
      </c>
      <c r="W208" s="59">
        <f t="shared" si="586"/>
        <v>28946019.199999996</v>
      </c>
      <c r="X208" s="59">
        <f t="shared" si="586"/>
        <v>0</v>
      </c>
      <c r="Y208" s="59">
        <f t="shared" si="586"/>
        <v>0</v>
      </c>
      <c r="Z208" s="59">
        <f t="shared" si="586"/>
        <v>0</v>
      </c>
      <c r="AA208" s="59">
        <f t="shared" si="586"/>
        <v>0</v>
      </c>
      <c r="AB208" s="59">
        <f t="shared" si="586"/>
        <v>0</v>
      </c>
      <c r="AC208" s="59">
        <f t="shared" si="586"/>
        <v>0</v>
      </c>
      <c r="AD208" s="59">
        <f t="shared" si="586"/>
        <v>0</v>
      </c>
      <c r="AE208" s="59">
        <f t="shared" si="586"/>
        <v>0</v>
      </c>
      <c r="AF208" s="59">
        <f t="shared" si="586"/>
        <v>2230</v>
      </c>
      <c r="AG208" s="59">
        <f t="shared" si="586"/>
        <v>53413183.824000008</v>
      </c>
      <c r="AH208" s="59">
        <f t="shared" si="586"/>
        <v>2</v>
      </c>
      <c r="AI208" s="59">
        <f t="shared" si="586"/>
        <v>50624.42</v>
      </c>
      <c r="AJ208" s="59">
        <f t="shared" si="586"/>
        <v>0</v>
      </c>
      <c r="AK208" s="59">
        <f t="shared" si="586"/>
        <v>0</v>
      </c>
      <c r="AL208" s="59">
        <f t="shared" si="586"/>
        <v>0</v>
      </c>
      <c r="AM208" s="59">
        <f t="shared" si="586"/>
        <v>0</v>
      </c>
      <c r="AN208" s="59">
        <f t="shared" si="586"/>
        <v>0</v>
      </c>
      <c r="AO208" s="59">
        <f t="shared" si="586"/>
        <v>0</v>
      </c>
      <c r="AP208" s="59">
        <f t="shared" si="586"/>
        <v>8</v>
      </c>
      <c r="AQ208" s="59">
        <f t="shared" si="586"/>
        <v>208943.38080000001</v>
      </c>
      <c r="AR208" s="59">
        <f t="shared" si="586"/>
        <v>2</v>
      </c>
      <c r="AS208" s="59">
        <f t="shared" si="586"/>
        <v>46022.2</v>
      </c>
      <c r="AT208" s="59">
        <f t="shared" si="586"/>
        <v>20</v>
      </c>
      <c r="AU208" s="59">
        <f t="shared" si="586"/>
        <v>542543.4</v>
      </c>
      <c r="AV208" s="59">
        <f>SUM(AV209:AV218)</f>
        <v>0</v>
      </c>
      <c r="AW208" s="59">
        <f>SUM(AW209:AW218)</f>
        <v>0</v>
      </c>
      <c r="AX208" s="59">
        <f t="shared" ref="AX208" si="587">SUM(AX209:AX218)</f>
        <v>0</v>
      </c>
      <c r="AY208" s="59">
        <f t="shared" si="586"/>
        <v>0</v>
      </c>
      <c r="AZ208" s="59">
        <f t="shared" si="586"/>
        <v>0</v>
      </c>
      <c r="BA208" s="59">
        <f t="shared" si="586"/>
        <v>0</v>
      </c>
      <c r="BB208" s="59">
        <f t="shared" si="586"/>
        <v>0</v>
      </c>
      <c r="BC208" s="59">
        <f t="shared" si="586"/>
        <v>0</v>
      </c>
      <c r="BD208" s="59">
        <f t="shared" si="586"/>
        <v>42</v>
      </c>
      <c r="BE208" s="59">
        <f t="shared" si="586"/>
        <v>818909.95199999993</v>
      </c>
      <c r="BF208" s="59">
        <f t="shared" si="586"/>
        <v>0</v>
      </c>
      <c r="BG208" s="59">
        <f t="shared" si="586"/>
        <v>0</v>
      </c>
      <c r="BH208" s="59">
        <f t="shared" si="586"/>
        <v>0</v>
      </c>
      <c r="BI208" s="59">
        <f t="shared" si="586"/>
        <v>0</v>
      </c>
      <c r="BJ208" s="59">
        <f t="shared" si="586"/>
        <v>0</v>
      </c>
      <c r="BK208" s="59">
        <f t="shared" si="586"/>
        <v>0</v>
      </c>
      <c r="BL208" s="59">
        <f t="shared" si="586"/>
        <v>40</v>
      </c>
      <c r="BM208" s="59">
        <f t="shared" si="586"/>
        <v>824510.39999999991</v>
      </c>
      <c r="BN208" s="59">
        <f t="shared" si="586"/>
        <v>21</v>
      </c>
      <c r="BO208" s="59">
        <f t="shared" si="586"/>
        <v>380340.42479999998</v>
      </c>
      <c r="BP208" s="59">
        <f t="shared" si="586"/>
        <v>52</v>
      </c>
      <c r="BQ208" s="59">
        <f t="shared" si="586"/>
        <v>1597795.3689600001</v>
      </c>
      <c r="BR208" s="59">
        <f t="shared" si="586"/>
        <v>17</v>
      </c>
      <c r="BS208" s="61">
        <f t="shared" si="586"/>
        <v>486336.68160000001</v>
      </c>
      <c r="BT208" s="62">
        <f t="shared" si="586"/>
        <v>15</v>
      </c>
      <c r="BU208" s="59">
        <f t="shared" si="586"/>
        <v>383134.81500000006</v>
      </c>
      <c r="BV208" s="59">
        <f t="shared" si="586"/>
        <v>0</v>
      </c>
      <c r="BW208" s="59">
        <f t="shared" si="586"/>
        <v>0</v>
      </c>
      <c r="BX208" s="59">
        <f t="shared" si="586"/>
        <v>0</v>
      </c>
      <c r="BY208" s="59">
        <f t="shared" ref="BY208:DK208" si="588">SUM(BY209:BY218)</f>
        <v>0</v>
      </c>
      <c r="BZ208" s="59">
        <f>SUM(BZ209:BZ218)</f>
        <v>3</v>
      </c>
      <c r="CA208" s="59">
        <f>SUM(CA209:CA218)</f>
        <v>73505.88</v>
      </c>
      <c r="CB208" s="63">
        <f t="shared" si="588"/>
        <v>0</v>
      </c>
      <c r="CC208" s="59">
        <f t="shared" si="588"/>
        <v>0</v>
      </c>
      <c r="CD208" s="59">
        <f t="shared" si="588"/>
        <v>5</v>
      </c>
      <c r="CE208" s="59">
        <f t="shared" si="588"/>
        <v>53314.45</v>
      </c>
      <c r="CF208" s="59">
        <f t="shared" si="588"/>
        <v>0</v>
      </c>
      <c r="CG208" s="59">
        <f t="shared" si="588"/>
        <v>0</v>
      </c>
      <c r="CH208" s="59">
        <f t="shared" si="588"/>
        <v>0</v>
      </c>
      <c r="CI208" s="59">
        <f t="shared" si="588"/>
        <v>0</v>
      </c>
      <c r="CJ208" s="59">
        <f t="shared" si="588"/>
        <v>20</v>
      </c>
      <c r="CK208" s="59">
        <f t="shared" si="588"/>
        <v>444457.77600000001</v>
      </c>
      <c r="CL208" s="59">
        <f t="shared" si="588"/>
        <v>12</v>
      </c>
      <c r="CM208" s="59">
        <f t="shared" si="588"/>
        <v>238407.96</v>
      </c>
      <c r="CN208" s="59">
        <f t="shared" si="588"/>
        <v>14</v>
      </c>
      <c r="CO208" s="59">
        <f t="shared" si="588"/>
        <v>296434.82399999996</v>
      </c>
      <c r="CP208" s="59">
        <f t="shared" si="588"/>
        <v>195</v>
      </c>
      <c r="CQ208" s="59">
        <f t="shared" si="588"/>
        <v>5573694.1931999996</v>
      </c>
      <c r="CR208" s="59">
        <f t="shared" si="588"/>
        <v>20</v>
      </c>
      <c r="CS208" s="59">
        <f t="shared" si="588"/>
        <v>562658.34239999996</v>
      </c>
      <c r="CT208" s="59">
        <f t="shared" si="588"/>
        <v>0</v>
      </c>
      <c r="CU208" s="59">
        <f t="shared" si="588"/>
        <v>0</v>
      </c>
      <c r="CV208" s="59">
        <f t="shared" si="588"/>
        <v>1430</v>
      </c>
      <c r="CW208" s="59">
        <f t="shared" si="588"/>
        <v>40040682.998399995</v>
      </c>
      <c r="CX208" s="59">
        <f t="shared" si="588"/>
        <v>0</v>
      </c>
      <c r="CY208" s="59">
        <f t="shared" si="588"/>
        <v>0</v>
      </c>
      <c r="CZ208" s="59">
        <f t="shared" si="588"/>
        <v>0</v>
      </c>
      <c r="DA208" s="59">
        <f t="shared" si="588"/>
        <v>0</v>
      </c>
      <c r="DB208" s="59">
        <f t="shared" si="588"/>
        <v>7</v>
      </c>
      <c r="DC208" s="59">
        <f t="shared" si="588"/>
        <v>148022.95199999999</v>
      </c>
      <c r="DD208" s="59">
        <f t="shared" si="588"/>
        <v>11</v>
      </c>
      <c r="DE208" s="59">
        <f t="shared" si="588"/>
        <v>286089.55199999997</v>
      </c>
      <c r="DF208" s="59">
        <f t="shared" si="588"/>
        <v>0</v>
      </c>
      <c r="DG208" s="59">
        <f t="shared" si="588"/>
        <v>0</v>
      </c>
      <c r="DH208" s="59">
        <f t="shared" si="588"/>
        <v>10</v>
      </c>
      <c r="DI208" s="59">
        <f t="shared" si="588"/>
        <v>374843.06837999995</v>
      </c>
      <c r="DJ208" s="59">
        <f t="shared" si="588"/>
        <v>5410</v>
      </c>
      <c r="DK208" s="59">
        <f t="shared" si="588"/>
        <v>164694809.52154002</v>
      </c>
    </row>
    <row r="209" spans="1:115" ht="45" customHeight="1" x14ac:dyDescent="0.25">
      <c r="A209" s="89"/>
      <c r="B209" s="90">
        <v>178</v>
      </c>
      <c r="C209" s="283" t="s">
        <v>716</v>
      </c>
      <c r="D209" s="65" t="s">
        <v>332</v>
      </c>
      <c r="E209" s="54">
        <v>23150</v>
      </c>
      <c r="F209" s="91">
        <v>0.66</v>
      </c>
      <c r="G209" s="67">
        <v>1</v>
      </c>
      <c r="H209" s="69">
        <v>1.4</v>
      </c>
      <c r="I209" s="69">
        <v>1.68</v>
      </c>
      <c r="J209" s="69">
        <v>2.23</v>
      </c>
      <c r="K209" s="70">
        <v>2.57</v>
      </c>
      <c r="L209" s="73">
        <v>20</v>
      </c>
      <c r="M209" s="72">
        <f t="shared" ref="M209:M217" si="589">(L209*$E209*$F209*$G209*$H209*$M$10)</f>
        <v>470593.2</v>
      </c>
      <c r="N209" s="73"/>
      <c r="O209" s="73">
        <f t="shared" ref="O209:O217" si="590">(N209*$E209*$F209*$G209*$H209*$O$10)</f>
        <v>0</v>
      </c>
      <c r="P209" s="73"/>
      <c r="Q209" s="72">
        <f t="shared" ref="Q209:Q217" si="591">(P209*$E209*$F209*$G209*$H209*$Q$10)</f>
        <v>0</v>
      </c>
      <c r="R209" s="73"/>
      <c r="S209" s="72">
        <f t="shared" ref="S209:S217" si="592">(R209*$E209*$F209*$G209*$H209*$S$10)</f>
        <v>0</v>
      </c>
      <c r="T209" s="73">
        <v>0</v>
      </c>
      <c r="U209" s="72">
        <f t="shared" ref="U209:U217" si="593">(T209*$E209*$F209*$G209*$H209*$U$10)</f>
        <v>0</v>
      </c>
      <c r="V209" s="73"/>
      <c r="W209" s="72">
        <f t="shared" ref="W209:W217" si="594">(V209*$E209*$F209*$G209*$H209*$W$10)</f>
        <v>0</v>
      </c>
      <c r="X209" s="73"/>
      <c r="Y209" s="72">
        <f t="shared" ref="Y209:Y217" si="595">(X209*$E209*$F209*$G209*$H209*$Y$10)</f>
        <v>0</v>
      </c>
      <c r="Z209" s="73">
        <v>0</v>
      </c>
      <c r="AA209" s="72">
        <f t="shared" ref="AA209:AA217" si="596">(Z209*$E209*$F209*$G209*$H209*$AA$10)</f>
        <v>0</v>
      </c>
      <c r="AB209" s="73"/>
      <c r="AC209" s="72">
        <f t="shared" ref="AC209:AC217" si="597">(AB209*$E209*$F209*$G209*$H209*$AC$10)</f>
        <v>0</v>
      </c>
      <c r="AD209" s="73">
        <v>0</v>
      </c>
      <c r="AE209" s="72">
        <f t="shared" ref="AE209:AE217" si="598">(AD209*$E209*$F209*$G209*$H209*$AE$10)</f>
        <v>0</v>
      </c>
      <c r="AF209" s="80">
        <v>20</v>
      </c>
      <c r="AG209" s="72">
        <f t="shared" ref="AG209:AG217" si="599">(AF209*$E209*$F209*$G209*$H209*$AG$10)</f>
        <v>470593.2</v>
      </c>
      <c r="AH209" s="73"/>
      <c r="AI209" s="72">
        <f t="shared" ref="AI209:AI217" si="600">(AH209*$E209*$F209*$G209*$H209*$AI$10)</f>
        <v>0</v>
      </c>
      <c r="AJ209" s="73"/>
      <c r="AK209" s="73">
        <f t="shared" ref="AK209:AK217" si="601">(AJ209*$E209*$F209*$G209*$H209*$AK$10)</f>
        <v>0</v>
      </c>
      <c r="AL209" s="73"/>
      <c r="AM209" s="72">
        <f t="shared" ref="AM209:AM217" si="602">(AL209*$E209*$F209*$G209*$I209*$AM$10)</f>
        <v>0</v>
      </c>
      <c r="AN209" s="93">
        <v>0</v>
      </c>
      <c r="AO209" s="72">
        <f t="shared" ref="AO209:AO217" si="603">(AN209*$E209*$F209*$G209*$I209*$AO$10)</f>
        <v>0</v>
      </c>
      <c r="AP209" s="73">
        <v>0</v>
      </c>
      <c r="AQ209" s="79">
        <f t="shared" ref="AQ209:AQ217" si="604">(AP209*$E209*$F209*$G209*$I209*$AQ$10)</f>
        <v>0</v>
      </c>
      <c r="AR209" s="73"/>
      <c r="AS209" s="72">
        <f t="shared" ref="AS209:AS217" si="605">(AR209*$E209*$F209*$G209*$H209*$AS$10)</f>
        <v>0</v>
      </c>
      <c r="AT209" s="73"/>
      <c r="AU209" s="73">
        <f t="shared" ref="AU209:AU217" si="606">(AT209*$E209*$F209*$G209*$H209*$AU$10)</f>
        <v>0</v>
      </c>
      <c r="AV209" s="73"/>
      <c r="AW209" s="72">
        <f t="shared" ref="AW209:AW217" si="607">(AV209*$E209*$F209*$G209*$H209*$AW$10)</f>
        <v>0</v>
      </c>
      <c r="AX209" s="73">
        <v>0</v>
      </c>
      <c r="AY209" s="72">
        <f t="shared" ref="AY209:AY217" si="608">(AX209*$E209*$F209*$G209*$H209*$AY$10)</f>
        <v>0</v>
      </c>
      <c r="AZ209" s="73">
        <v>0</v>
      </c>
      <c r="BA209" s="72">
        <f t="shared" ref="BA209:BA217" si="609">(AZ209*$E209*$F209*$G209*$H209*$BA$10)</f>
        <v>0</v>
      </c>
      <c r="BB209" s="73">
        <v>0</v>
      </c>
      <c r="BC209" s="72">
        <f t="shared" ref="BC209:BC217" si="610">(BB209*$E209*$F209*$G209*$H209*$BC$10)</f>
        <v>0</v>
      </c>
      <c r="BD209" s="73"/>
      <c r="BE209" s="72">
        <f t="shared" ref="BE209:BE217" si="611">(BD209*$E209*$F209*$G209*$H209*$BE$10)</f>
        <v>0</v>
      </c>
      <c r="BF209" s="73"/>
      <c r="BG209" s="72">
        <f t="shared" ref="BG209:BG217" si="612">(BF209*$E209*$F209*$G209*$I209*$BG$10)</f>
        <v>0</v>
      </c>
      <c r="BH209" s="73">
        <v>0</v>
      </c>
      <c r="BI209" s="72">
        <f t="shared" ref="BI209:BI217" si="613">(BH209*$E209*$F209*$G209*$I209*$BI$10)</f>
        <v>0</v>
      </c>
      <c r="BJ209" s="73">
        <v>0</v>
      </c>
      <c r="BK209" s="72">
        <f t="shared" ref="BK209:BK217" si="614">(BJ209*$E209*$F209*$G209*$I209*$BK$10)</f>
        <v>0</v>
      </c>
      <c r="BL209" s="73"/>
      <c r="BM209" s="72">
        <f t="shared" ref="BM209:BM217" si="615">(BL209*$E209*$F209*$G209*$I209*$BM$10)</f>
        <v>0</v>
      </c>
      <c r="BN209" s="73"/>
      <c r="BO209" s="72">
        <f t="shared" ref="BO209:BO217" si="616">(BN209*$E209*$F209*$G209*$I209*$BO$10)</f>
        <v>0</v>
      </c>
      <c r="BP209" s="73"/>
      <c r="BQ209" s="72">
        <f t="shared" ref="BQ209:BQ217" si="617">(BP209*$E209*$F209*$G209*$I209*$BQ$10)</f>
        <v>0</v>
      </c>
      <c r="BR209" s="73"/>
      <c r="BS209" s="79">
        <f t="shared" ref="BS209:BS217" si="618">(BR209*$E209*$F209*$G209*$I209*$BS$10)</f>
        <v>0</v>
      </c>
      <c r="BT209" s="94">
        <v>0</v>
      </c>
      <c r="BU209" s="72">
        <f t="shared" ref="BU209:BU217" si="619">(BT209*$E209*$F209*$G209*$H209*$BU$10)</f>
        <v>0</v>
      </c>
      <c r="BV209" s="73">
        <v>0</v>
      </c>
      <c r="BW209" s="72">
        <f t="shared" ref="BW209:BW217" si="620">(BV209*$E209*$F209*$G209*$H209*$BW$10)</f>
        <v>0</v>
      </c>
      <c r="BX209" s="73">
        <v>0</v>
      </c>
      <c r="BY209" s="72">
        <f t="shared" ref="BY209:BY217" si="621">(BX209*$E209*$F209*$G209*$H209*$BY$10)</f>
        <v>0</v>
      </c>
      <c r="BZ209" s="73"/>
      <c r="CA209" s="72">
        <f t="shared" ref="CA209:CA217" si="622">(BZ209*$E209*$F209*$G209*$I209*$CA$10)</f>
        <v>0</v>
      </c>
      <c r="CB209" s="95"/>
      <c r="CC209" s="73">
        <f t="shared" ref="CC209:CC217" si="623">(CB209*$E209*$F209*$G209*$H209*$CC$10)</f>
        <v>0</v>
      </c>
      <c r="CD209" s="73"/>
      <c r="CE209" s="72">
        <f t="shared" ref="CE209:CE217" si="624">(CD209*$E209*$F209*$G209*$H209*$CE$10)</f>
        <v>0</v>
      </c>
      <c r="CF209" s="73"/>
      <c r="CG209" s="72">
        <f t="shared" ref="CG209:CG217" si="625">(CF209*$E209*$F209*$G209*$H209*$CG$10)</f>
        <v>0</v>
      </c>
      <c r="CH209" s="73"/>
      <c r="CI209" s="72">
        <f>(CH209*$E209*$F209*$G209*$H209*$CI$10)</f>
        <v>0</v>
      </c>
      <c r="CJ209" s="73"/>
      <c r="CK209" s="72">
        <f t="shared" ref="CK209:CK217" si="626">(CJ209*$E209*$F209*$G209*$H209*$CK$10)</f>
        <v>0</v>
      </c>
      <c r="CL209" s="73"/>
      <c r="CM209" s="72">
        <f t="shared" ref="CM209:CM217" si="627">(CL209*$E209*$F209*$G209*$H209*$CM$10)</f>
        <v>0</v>
      </c>
      <c r="CN209" s="73"/>
      <c r="CO209" s="72">
        <f t="shared" ref="CO209:CO217" si="628">(CN209*$E209*$F209*$G209*$H209*$CO$10)</f>
        <v>0</v>
      </c>
      <c r="CP209" s="73"/>
      <c r="CQ209" s="72">
        <f t="shared" ref="CQ209:CQ217" si="629">(CP209*$E209*$F209*$G209*$I209*$CQ$10)</f>
        <v>0</v>
      </c>
      <c r="CR209" s="73"/>
      <c r="CS209" s="72">
        <f t="shared" ref="CS209:CS217" si="630">(CR209*$E209*$F209*$G209*$I209*$CS$10)</f>
        <v>0</v>
      </c>
      <c r="CT209" s="73">
        <v>0</v>
      </c>
      <c r="CU209" s="72">
        <f t="shared" ref="CU209:CU217" si="631">(CT209*$E209*$F209*$G209*$I209*$CU$10)</f>
        <v>0</v>
      </c>
      <c r="CV209" s="93">
        <v>5</v>
      </c>
      <c r="CW209" s="72">
        <f t="shared" ref="CW209:CW217" si="632">(CV209*$E209*$F209*$G209*$I209*$CW$10)</f>
        <v>115509.23999999999</v>
      </c>
      <c r="CX209" s="73">
        <v>0</v>
      </c>
      <c r="CY209" s="79">
        <f t="shared" ref="CY209:CY217" si="633">(CX209*$E209*$F209*$G209*$I209*$CY$10)</f>
        <v>0</v>
      </c>
      <c r="CZ209" s="73">
        <v>0</v>
      </c>
      <c r="DA209" s="72">
        <f t="shared" ref="DA209:DA217" si="634">(CZ209*$E209*$F209*$G209*$I209*$DA$10)</f>
        <v>0</v>
      </c>
      <c r="DB209" s="95"/>
      <c r="DC209" s="72">
        <f t="shared" ref="DC209:DC217" si="635">(DB209*$E209*$F209*$G209*$I209*$DC$10)</f>
        <v>0</v>
      </c>
      <c r="DD209" s="73"/>
      <c r="DE209" s="72">
        <f t="shared" ref="DE209:DE217" si="636">(DD209*$E209*$F209*$G209*$I209*$DE$10)</f>
        <v>0</v>
      </c>
      <c r="DF209" s="73"/>
      <c r="DG209" s="72">
        <f t="shared" ref="DG209:DG217" si="637">(DF209*$E209*$F209*$G209*$J209*$DG$10)</f>
        <v>0</v>
      </c>
      <c r="DH209" s="73"/>
      <c r="DI209" s="84">
        <f t="shared" ref="DI209:DI217" si="638">(DH209*$E209*$F209*$G209*$K209*$DI$10)</f>
        <v>0</v>
      </c>
      <c r="DJ209" s="85">
        <f t="shared" ref="DJ209:DK218" si="639">SUM(L209,N209,P209,R209,T209,V209,X209,Z209,AB209,AD209,AF209,AH209,AN209,AR209,AT209,BX209,AJ209,AX209,AZ209,BB209,CN209,BD209,BF209,AL209,BJ209,AP209,CP209,BL209,CR209,BN209,BP209,BR209,BZ209,BT209,BV209,CB209,CD209,CF209,CH209,CJ209,CL209,CT209,CV209,BH209,AV209,CX209,CZ209,DB209,DD209,DF209,DH209)</f>
        <v>45</v>
      </c>
      <c r="DK209" s="84">
        <f t="shared" si="639"/>
        <v>1056695.6400000001</v>
      </c>
    </row>
    <row r="210" spans="1:115" ht="30" customHeight="1" x14ac:dyDescent="0.25">
      <c r="A210" s="89"/>
      <c r="B210" s="90">
        <v>179</v>
      </c>
      <c r="C210" s="283" t="s">
        <v>717</v>
      </c>
      <c r="D210" s="65" t="s">
        <v>333</v>
      </c>
      <c r="E210" s="54">
        <v>23150</v>
      </c>
      <c r="F210" s="91">
        <v>0.47</v>
      </c>
      <c r="G210" s="67">
        <v>1</v>
      </c>
      <c r="H210" s="69">
        <v>1.4</v>
      </c>
      <c r="I210" s="69">
        <v>1.68</v>
      </c>
      <c r="J210" s="69">
        <v>2.23</v>
      </c>
      <c r="K210" s="70">
        <v>2.57</v>
      </c>
      <c r="L210" s="73">
        <v>138</v>
      </c>
      <c r="M210" s="72">
        <f t="shared" si="589"/>
        <v>2312323.8600000003</v>
      </c>
      <c r="N210" s="73"/>
      <c r="O210" s="73">
        <f t="shared" si="590"/>
        <v>0</v>
      </c>
      <c r="P210" s="73"/>
      <c r="Q210" s="72">
        <f t="shared" si="591"/>
        <v>0</v>
      </c>
      <c r="R210" s="73"/>
      <c r="S210" s="72">
        <f t="shared" si="592"/>
        <v>0</v>
      </c>
      <c r="T210" s="73">
        <v>0</v>
      </c>
      <c r="U210" s="72">
        <f t="shared" si="593"/>
        <v>0</v>
      </c>
      <c r="V210" s="73"/>
      <c r="W210" s="72">
        <f t="shared" si="594"/>
        <v>0</v>
      </c>
      <c r="X210" s="73"/>
      <c r="Y210" s="72">
        <f t="shared" si="595"/>
        <v>0</v>
      </c>
      <c r="Z210" s="73">
        <v>0</v>
      </c>
      <c r="AA210" s="72">
        <f t="shared" si="596"/>
        <v>0</v>
      </c>
      <c r="AB210" s="73"/>
      <c r="AC210" s="72">
        <f t="shared" si="597"/>
        <v>0</v>
      </c>
      <c r="AD210" s="73">
        <v>0</v>
      </c>
      <c r="AE210" s="72">
        <f t="shared" si="598"/>
        <v>0</v>
      </c>
      <c r="AF210" s="80">
        <v>500</v>
      </c>
      <c r="AG210" s="72">
        <f t="shared" si="599"/>
        <v>8377985</v>
      </c>
      <c r="AH210" s="73"/>
      <c r="AI210" s="72">
        <f t="shared" si="600"/>
        <v>0</v>
      </c>
      <c r="AJ210" s="73"/>
      <c r="AK210" s="73">
        <f t="shared" si="601"/>
        <v>0</v>
      </c>
      <c r="AL210" s="73"/>
      <c r="AM210" s="72">
        <f t="shared" si="602"/>
        <v>0</v>
      </c>
      <c r="AN210" s="93">
        <v>0</v>
      </c>
      <c r="AO210" s="72">
        <f t="shared" si="603"/>
        <v>0</v>
      </c>
      <c r="AP210" s="73">
        <v>3</v>
      </c>
      <c r="AQ210" s="79">
        <f t="shared" si="604"/>
        <v>60321.491999999998</v>
      </c>
      <c r="AR210" s="73"/>
      <c r="AS210" s="72">
        <f t="shared" si="605"/>
        <v>0</v>
      </c>
      <c r="AT210" s="73"/>
      <c r="AU210" s="73">
        <f t="shared" si="606"/>
        <v>0</v>
      </c>
      <c r="AV210" s="73"/>
      <c r="AW210" s="72">
        <f t="shared" si="607"/>
        <v>0</v>
      </c>
      <c r="AX210" s="73">
        <v>0</v>
      </c>
      <c r="AY210" s="72">
        <f t="shared" si="608"/>
        <v>0</v>
      </c>
      <c r="AZ210" s="73">
        <v>0</v>
      </c>
      <c r="BA210" s="72">
        <f t="shared" si="609"/>
        <v>0</v>
      </c>
      <c r="BB210" s="73">
        <v>0</v>
      </c>
      <c r="BC210" s="72">
        <f t="shared" si="610"/>
        <v>0</v>
      </c>
      <c r="BD210" s="73">
        <v>42</v>
      </c>
      <c r="BE210" s="72">
        <f t="shared" si="611"/>
        <v>818909.95199999993</v>
      </c>
      <c r="BF210" s="73"/>
      <c r="BG210" s="72">
        <f t="shared" si="612"/>
        <v>0</v>
      </c>
      <c r="BH210" s="73">
        <v>0</v>
      </c>
      <c r="BI210" s="72">
        <f t="shared" si="613"/>
        <v>0</v>
      </c>
      <c r="BJ210" s="73">
        <v>0</v>
      </c>
      <c r="BK210" s="72">
        <f t="shared" si="614"/>
        <v>0</v>
      </c>
      <c r="BL210" s="73">
        <v>30</v>
      </c>
      <c r="BM210" s="72">
        <f t="shared" si="615"/>
        <v>548377.19999999995</v>
      </c>
      <c r="BN210" s="73">
        <v>15</v>
      </c>
      <c r="BO210" s="72">
        <f t="shared" si="616"/>
        <v>246769.74</v>
      </c>
      <c r="BP210" s="73">
        <v>19</v>
      </c>
      <c r="BQ210" s="72">
        <f t="shared" si="617"/>
        <v>444551.11680000002</v>
      </c>
      <c r="BR210" s="73">
        <v>3</v>
      </c>
      <c r="BS210" s="79">
        <f t="shared" si="618"/>
        <v>60321.491999999998</v>
      </c>
      <c r="BT210" s="94">
        <v>0</v>
      </c>
      <c r="BU210" s="72">
        <f t="shared" si="619"/>
        <v>0</v>
      </c>
      <c r="BV210" s="73">
        <v>0</v>
      </c>
      <c r="BW210" s="72">
        <f t="shared" si="620"/>
        <v>0</v>
      </c>
      <c r="BX210" s="73">
        <v>0</v>
      </c>
      <c r="BY210" s="72">
        <f t="shared" si="621"/>
        <v>0</v>
      </c>
      <c r="BZ210" s="73">
        <v>1</v>
      </c>
      <c r="CA210" s="72">
        <f t="shared" si="622"/>
        <v>18279.239999999998</v>
      </c>
      <c r="CB210" s="95"/>
      <c r="CC210" s="73">
        <f t="shared" si="623"/>
        <v>0</v>
      </c>
      <c r="CD210" s="73">
        <v>5</v>
      </c>
      <c r="CE210" s="72">
        <f t="shared" si="624"/>
        <v>53314.45</v>
      </c>
      <c r="CF210" s="73"/>
      <c r="CG210" s="72">
        <f t="shared" si="625"/>
        <v>0</v>
      </c>
      <c r="CH210" s="73"/>
      <c r="CI210" s="72"/>
      <c r="CJ210" s="73">
        <v>10</v>
      </c>
      <c r="CK210" s="72">
        <f t="shared" si="626"/>
        <v>182792.4</v>
      </c>
      <c r="CL210" s="73">
        <v>5</v>
      </c>
      <c r="CM210" s="72">
        <f t="shared" si="627"/>
        <v>76163.5</v>
      </c>
      <c r="CN210" s="73">
        <v>6</v>
      </c>
      <c r="CO210" s="72">
        <f t="shared" si="628"/>
        <v>101449.78199999999</v>
      </c>
      <c r="CP210" s="73">
        <v>44</v>
      </c>
      <c r="CQ210" s="72">
        <f t="shared" si="629"/>
        <v>892758.08160000003</v>
      </c>
      <c r="CR210" s="73">
        <v>9</v>
      </c>
      <c r="CS210" s="72">
        <f t="shared" si="630"/>
        <v>197415.79199999999</v>
      </c>
      <c r="CT210" s="73">
        <v>0</v>
      </c>
      <c r="CU210" s="72">
        <f t="shared" si="631"/>
        <v>0</v>
      </c>
      <c r="CV210" s="93">
        <v>180</v>
      </c>
      <c r="CW210" s="72">
        <f t="shared" si="632"/>
        <v>2961236.88</v>
      </c>
      <c r="CX210" s="73">
        <v>0</v>
      </c>
      <c r="CY210" s="79">
        <f t="shared" si="633"/>
        <v>0</v>
      </c>
      <c r="CZ210" s="73"/>
      <c r="DA210" s="72">
        <f t="shared" si="634"/>
        <v>0</v>
      </c>
      <c r="DB210" s="95">
        <v>5</v>
      </c>
      <c r="DC210" s="72">
        <f t="shared" si="635"/>
        <v>91396.2</v>
      </c>
      <c r="DD210" s="73">
        <v>7</v>
      </c>
      <c r="DE210" s="72">
        <f t="shared" si="636"/>
        <v>153545.61599999998</v>
      </c>
      <c r="DF210" s="73"/>
      <c r="DG210" s="72">
        <f t="shared" si="637"/>
        <v>0</v>
      </c>
      <c r="DH210" s="73">
        <v>3</v>
      </c>
      <c r="DI210" s="84">
        <f t="shared" si="638"/>
        <v>93116.407049999994</v>
      </c>
      <c r="DJ210" s="85">
        <f t="shared" si="639"/>
        <v>1025</v>
      </c>
      <c r="DK210" s="84">
        <f t="shared" si="639"/>
        <v>17691028.201449998</v>
      </c>
    </row>
    <row r="211" spans="1:115" ht="15.75" customHeight="1" x14ac:dyDescent="0.25">
      <c r="A211" s="89"/>
      <c r="B211" s="90">
        <v>180</v>
      </c>
      <c r="C211" s="283" t="s">
        <v>718</v>
      </c>
      <c r="D211" s="65" t="s">
        <v>334</v>
      </c>
      <c r="E211" s="54">
        <v>23150</v>
      </c>
      <c r="F211" s="91">
        <v>0.61</v>
      </c>
      <c r="G211" s="137">
        <v>0.8</v>
      </c>
      <c r="H211" s="69">
        <v>1.4</v>
      </c>
      <c r="I211" s="69">
        <v>1.68</v>
      </c>
      <c r="J211" s="69">
        <v>2.23</v>
      </c>
      <c r="K211" s="70">
        <v>2.57</v>
      </c>
      <c r="L211" s="73">
        <v>53</v>
      </c>
      <c r="M211" s="72">
        <f t="shared" si="589"/>
        <v>922077.46399999992</v>
      </c>
      <c r="N211" s="73"/>
      <c r="O211" s="73">
        <f t="shared" si="590"/>
        <v>0</v>
      </c>
      <c r="P211" s="73"/>
      <c r="Q211" s="72">
        <f t="shared" si="591"/>
        <v>0</v>
      </c>
      <c r="R211" s="73"/>
      <c r="S211" s="72">
        <f t="shared" si="592"/>
        <v>0</v>
      </c>
      <c r="T211" s="73">
        <v>0</v>
      </c>
      <c r="U211" s="72">
        <f t="shared" si="593"/>
        <v>0</v>
      </c>
      <c r="V211" s="73"/>
      <c r="W211" s="72">
        <f t="shared" si="594"/>
        <v>0</v>
      </c>
      <c r="X211" s="73"/>
      <c r="Y211" s="72">
        <f t="shared" si="595"/>
        <v>0</v>
      </c>
      <c r="Z211" s="73">
        <v>0</v>
      </c>
      <c r="AA211" s="72">
        <f t="shared" si="596"/>
        <v>0</v>
      </c>
      <c r="AB211" s="73"/>
      <c r="AC211" s="72">
        <f t="shared" si="597"/>
        <v>0</v>
      </c>
      <c r="AD211" s="73">
        <v>0</v>
      </c>
      <c r="AE211" s="72">
        <f t="shared" si="598"/>
        <v>0</v>
      </c>
      <c r="AF211" s="80">
        <v>200</v>
      </c>
      <c r="AG211" s="72">
        <f t="shared" si="599"/>
        <v>3479537.6</v>
      </c>
      <c r="AH211" s="73"/>
      <c r="AI211" s="72">
        <f t="shared" si="600"/>
        <v>0</v>
      </c>
      <c r="AJ211" s="73"/>
      <c r="AK211" s="73">
        <f t="shared" si="601"/>
        <v>0</v>
      </c>
      <c r="AL211" s="73"/>
      <c r="AM211" s="72">
        <f t="shared" si="602"/>
        <v>0</v>
      </c>
      <c r="AN211" s="93">
        <v>0</v>
      </c>
      <c r="AO211" s="72">
        <f t="shared" si="603"/>
        <v>0</v>
      </c>
      <c r="AP211" s="73"/>
      <c r="AQ211" s="79">
        <f t="shared" si="604"/>
        <v>0</v>
      </c>
      <c r="AR211" s="73"/>
      <c r="AS211" s="72">
        <f t="shared" si="605"/>
        <v>0</v>
      </c>
      <c r="AT211" s="73"/>
      <c r="AU211" s="73">
        <f t="shared" si="606"/>
        <v>0</v>
      </c>
      <c r="AV211" s="73"/>
      <c r="AW211" s="72">
        <f t="shared" si="607"/>
        <v>0</v>
      </c>
      <c r="AX211" s="73">
        <v>0</v>
      </c>
      <c r="AY211" s="72">
        <f t="shared" si="608"/>
        <v>0</v>
      </c>
      <c r="AZ211" s="73">
        <v>0</v>
      </c>
      <c r="BA211" s="72">
        <f t="shared" si="609"/>
        <v>0</v>
      </c>
      <c r="BB211" s="73">
        <v>0</v>
      </c>
      <c r="BC211" s="72">
        <f t="shared" si="610"/>
        <v>0</v>
      </c>
      <c r="BD211" s="73"/>
      <c r="BE211" s="72">
        <f t="shared" si="611"/>
        <v>0</v>
      </c>
      <c r="BF211" s="73"/>
      <c r="BG211" s="72">
        <f t="shared" si="612"/>
        <v>0</v>
      </c>
      <c r="BH211" s="73">
        <v>0</v>
      </c>
      <c r="BI211" s="72">
        <f t="shared" si="613"/>
        <v>0</v>
      </c>
      <c r="BJ211" s="73">
        <v>0</v>
      </c>
      <c r="BK211" s="72">
        <f t="shared" si="614"/>
        <v>0</v>
      </c>
      <c r="BL211" s="73"/>
      <c r="BM211" s="72">
        <f t="shared" si="615"/>
        <v>0</v>
      </c>
      <c r="BN211" s="73">
        <v>2</v>
      </c>
      <c r="BO211" s="72">
        <f t="shared" si="616"/>
        <v>34162.732800000005</v>
      </c>
      <c r="BP211" s="73">
        <v>2</v>
      </c>
      <c r="BQ211" s="72">
        <f t="shared" si="617"/>
        <v>48586.997760000006</v>
      </c>
      <c r="BR211" s="73"/>
      <c r="BS211" s="79">
        <f t="shared" si="618"/>
        <v>0</v>
      </c>
      <c r="BT211" s="94">
        <v>0</v>
      </c>
      <c r="BU211" s="72">
        <f t="shared" si="619"/>
        <v>0</v>
      </c>
      <c r="BV211" s="73">
        <v>0</v>
      </c>
      <c r="BW211" s="72">
        <f t="shared" si="620"/>
        <v>0</v>
      </c>
      <c r="BX211" s="73">
        <v>0</v>
      </c>
      <c r="BY211" s="72">
        <f t="shared" si="621"/>
        <v>0</v>
      </c>
      <c r="BZ211" s="73"/>
      <c r="CA211" s="72">
        <f t="shared" si="622"/>
        <v>0</v>
      </c>
      <c r="CB211" s="95"/>
      <c r="CC211" s="73">
        <f t="shared" si="623"/>
        <v>0</v>
      </c>
      <c r="CD211" s="73"/>
      <c r="CE211" s="72">
        <f t="shared" si="624"/>
        <v>0</v>
      </c>
      <c r="CF211" s="73"/>
      <c r="CG211" s="72">
        <f t="shared" si="625"/>
        <v>0</v>
      </c>
      <c r="CH211" s="73"/>
      <c r="CI211" s="72">
        <f t="shared" ref="CI211:CI217" si="640">(CH211*$E211*$F211*$G211*$H211*$CI$10)</f>
        <v>0</v>
      </c>
      <c r="CJ211" s="73">
        <v>2</v>
      </c>
      <c r="CK211" s="72">
        <f t="shared" si="626"/>
        <v>37958.591999999997</v>
      </c>
      <c r="CL211" s="73"/>
      <c r="CM211" s="72">
        <f t="shared" si="627"/>
        <v>0</v>
      </c>
      <c r="CN211" s="73">
        <v>1</v>
      </c>
      <c r="CO211" s="72">
        <f t="shared" si="628"/>
        <v>17555.8488</v>
      </c>
      <c r="CP211" s="73">
        <v>12</v>
      </c>
      <c r="CQ211" s="72">
        <f t="shared" si="629"/>
        <v>252804.22272000002</v>
      </c>
      <c r="CR211" s="73"/>
      <c r="CS211" s="72">
        <f t="shared" si="630"/>
        <v>0</v>
      </c>
      <c r="CT211" s="73">
        <v>0</v>
      </c>
      <c r="CU211" s="72">
        <f t="shared" si="631"/>
        <v>0</v>
      </c>
      <c r="CV211" s="93">
        <v>66</v>
      </c>
      <c r="CW211" s="72">
        <f t="shared" si="632"/>
        <v>1127370.1824</v>
      </c>
      <c r="CX211" s="73">
        <v>0</v>
      </c>
      <c r="CY211" s="79">
        <f t="shared" si="633"/>
        <v>0</v>
      </c>
      <c r="CZ211" s="73">
        <v>0</v>
      </c>
      <c r="DA211" s="72">
        <f t="shared" si="634"/>
        <v>0</v>
      </c>
      <c r="DB211" s="95"/>
      <c r="DC211" s="72">
        <f t="shared" si="635"/>
        <v>0</v>
      </c>
      <c r="DD211" s="73"/>
      <c r="DE211" s="72">
        <f t="shared" si="636"/>
        <v>0</v>
      </c>
      <c r="DF211" s="73"/>
      <c r="DG211" s="72">
        <f t="shared" si="637"/>
        <v>0</v>
      </c>
      <c r="DH211" s="73">
        <v>3</v>
      </c>
      <c r="DI211" s="84">
        <f t="shared" si="638"/>
        <v>96682.567320000002</v>
      </c>
      <c r="DJ211" s="85">
        <f t="shared" si="639"/>
        <v>341</v>
      </c>
      <c r="DK211" s="84">
        <f t="shared" si="639"/>
        <v>6016736.2078000009</v>
      </c>
    </row>
    <row r="212" spans="1:115" ht="60" customHeight="1" x14ac:dyDescent="0.25">
      <c r="A212" s="89"/>
      <c r="B212" s="90">
        <v>181</v>
      </c>
      <c r="C212" s="283" t="s">
        <v>719</v>
      </c>
      <c r="D212" s="65" t="s">
        <v>335</v>
      </c>
      <c r="E212" s="54">
        <v>23150</v>
      </c>
      <c r="F212" s="91">
        <v>0.71</v>
      </c>
      <c r="G212" s="67">
        <v>1</v>
      </c>
      <c r="H212" s="69">
        <v>1.4</v>
      </c>
      <c r="I212" s="69">
        <v>1.68</v>
      </c>
      <c r="J212" s="69">
        <v>2.23</v>
      </c>
      <c r="K212" s="70">
        <v>2.57</v>
      </c>
      <c r="L212" s="73">
        <v>83</v>
      </c>
      <c r="M212" s="72">
        <f t="shared" si="589"/>
        <v>2100913.4300000002</v>
      </c>
      <c r="N212" s="73"/>
      <c r="O212" s="73">
        <f t="shared" si="590"/>
        <v>0</v>
      </c>
      <c r="P212" s="73"/>
      <c r="Q212" s="72">
        <f t="shared" si="591"/>
        <v>0</v>
      </c>
      <c r="R212" s="73"/>
      <c r="S212" s="72">
        <f t="shared" si="592"/>
        <v>0</v>
      </c>
      <c r="T212" s="73">
        <v>0</v>
      </c>
      <c r="U212" s="72">
        <f t="shared" si="593"/>
        <v>0</v>
      </c>
      <c r="V212" s="73"/>
      <c r="W212" s="72">
        <f t="shared" si="594"/>
        <v>0</v>
      </c>
      <c r="X212" s="73"/>
      <c r="Y212" s="72">
        <f t="shared" si="595"/>
        <v>0</v>
      </c>
      <c r="Z212" s="73">
        <v>0</v>
      </c>
      <c r="AA212" s="72">
        <f t="shared" si="596"/>
        <v>0</v>
      </c>
      <c r="AB212" s="73"/>
      <c r="AC212" s="72">
        <f t="shared" si="597"/>
        <v>0</v>
      </c>
      <c r="AD212" s="73">
        <v>0</v>
      </c>
      <c r="AE212" s="72">
        <f t="shared" si="598"/>
        <v>0</v>
      </c>
      <c r="AF212" s="80">
        <v>172</v>
      </c>
      <c r="AG212" s="72">
        <f t="shared" si="599"/>
        <v>4353700.12</v>
      </c>
      <c r="AH212" s="73">
        <v>2</v>
      </c>
      <c r="AI212" s="72">
        <f t="shared" si="600"/>
        <v>50624.42</v>
      </c>
      <c r="AJ212" s="73"/>
      <c r="AK212" s="73">
        <f t="shared" si="601"/>
        <v>0</v>
      </c>
      <c r="AL212" s="73"/>
      <c r="AM212" s="72">
        <f t="shared" si="602"/>
        <v>0</v>
      </c>
      <c r="AN212" s="93">
        <v>0</v>
      </c>
      <c r="AO212" s="72">
        <f t="shared" si="603"/>
        <v>0</v>
      </c>
      <c r="AP212" s="73">
        <v>3</v>
      </c>
      <c r="AQ212" s="79">
        <f t="shared" si="604"/>
        <v>91123.956000000006</v>
      </c>
      <c r="AR212" s="73">
        <v>2</v>
      </c>
      <c r="AS212" s="72">
        <f t="shared" si="605"/>
        <v>46022.2</v>
      </c>
      <c r="AT212" s="73"/>
      <c r="AU212" s="73">
        <f t="shared" si="606"/>
        <v>0</v>
      </c>
      <c r="AV212" s="73"/>
      <c r="AW212" s="72">
        <f t="shared" si="607"/>
        <v>0</v>
      </c>
      <c r="AX212" s="73">
        <v>0</v>
      </c>
      <c r="AY212" s="72">
        <f t="shared" si="608"/>
        <v>0</v>
      </c>
      <c r="AZ212" s="73">
        <v>0</v>
      </c>
      <c r="BA212" s="72">
        <f t="shared" si="609"/>
        <v>0</v>
      </c>
      <c r="BB212" s="73">
        <v>0</v>
      </c>
      <c r="BC212" s="72">
        <f t="shared" si="610"/>
        <v>0</v>
      </c>
      <c r="BD212" s="73"/>
      <c r="BE212" s="72">
        <f t="shared" si="611"/>
        <v>0</v>
      </c>
      <c r="BF212" s="73"/>
      <c r="BG212" s="72">
        <f t="shared" si="612"/>
        <v>0</v>
      </c>
      <c r="BH212" s="73">
        <v>0</v>
      </c>
      <c r="BI212" s="72">
        <f t="shared" si="613"/>
        <v>0</v>
      </c>
      <c r="BJ212" s="73">
        <v>0</v>
      </c>
      <c r="BK212" s="72">
        <f t="shared" si="614"/>
        <v>0</v>
      </c>
      <c r="BL212" s="73">
        <v>10</v>
      </c>
      <c r="BM212" s="72">
        <f t="shared" si="615"/>
        <v>276133.2</v>
      </c>
      <c r="BN212" s="73">
        <v>4</v>
      </c>
      <c r="BO212" s="72">
        <f t="shared" si="616"/>
        <v>99407.952000000005</v>
      </c>
      <c r="BP212" s="73">
        <v>21</v>
      </c>
      <c r="BQ212" s="72">
        <f t="shared" si="617"/>
        <v>742246.0416</v>
      </c>
      <c r="BR212" s="73">
        <v>13</v>
      </c>
      <c r="BS212" s="79">
        <f t="shared" si="618"/>
        <v>394870.47600000002</v>
      </c>
      <c r="BT212" s="94">
        <v>15</v>
      </c>
      <c r="BU212" s="72">
        <f t="shared" si="619"/>
        <v>383134.81500000006</v>
      </c>
      <c r="BV212" s="73">
        <v>0</v>
      </c>
      <c r="BW212" s="72">
        <f t="shared" si="620"/>
        <v>0</v>
      </c>
      <c r="BX212" s="73">
        <v>0</v>
      </c>
      <c r="BY212" s="72">
        <f t="shared" si="621"/>
        <v>0</v>
      </c>
      <c r="BZ212" s="73">
        <v>2</v>
      </c>
      <c r="CA212" s="72">
        <f t="shared" si="622"/>
        <v>55226.64</v>
      </c>
      <c r="CB212" s="95"/>
      <c r="CC212" s="73">
        <f t="shared" si="623"/>
        <v>0</v>
      </c>
      <c r="CD212" s="73"/>
      <c r="CE212" s="72">
        <f t="shared" si="624"/>
        <v>0</v>
      </c>
      <c r="CF212" s="73"/>
      <c r="CG212" s="72">
        <f t="shared" si="625"/>
        <v>0</v>
      </c>
      <c r="CH212" s="73"/>
      <c r="CI212" s="72">
        <f t="shared" si="640"/>
        <v>0</v>
      </c>
      <c r="CJ212" s="73">
        <v>4</v>
      </c>
      <c r="CK212" s="72">
        <f t="shared" si="626"/>
        <v>110453.27999999998</v>
      </c>
      <c r="CL212" s="73">
        <v>5</v>
      </c>
      <c r="CM212" s="72">
        <f t="shared" si="627"/>
        <v>115055.49999999999</v>
      </c>
      <c r="CN212" s="73">
        <v>6</v>
      </c>
      <c r="CO212" s="72">
        <f t="shared" si="628"/>
        <v>153253.92599999998</v>
      </c>
      <c r="CP212" s="73">
        <v>45</v>
      </c>
      <c r="CQ212" s="72">
        <f t="shared" si="629"/>
        <v>1379285.334</v>
      </c>
      <c r="CR212" s="73">
        <v>7</v>
      </c>
      <c r="CS212" s="72">
        <f t="shared" si="630"/>
        <v>231951.88799999998</v>
      </c>
      <c r="CT212" s="73">
        <v>0</v>
      </c>
      <c r="CU212" s="72">
        <f t="shared" si="631"/>
        <v>0</v>
      </c>
      <c r="CV212" s="93">
        <v>182</v>
      </c>
      <c r="CW212" s="72">
        <f t="shared" si="632"/>
        <v>4523061.8160000006</v>
      </c>
      <c r="CX212" s="73">
        <v>0</v>
      </c>
      <c r="CY212" s="79">
        <f t="shared" si="633"/>
        <v>0</v>
      </c>
      <c r="CZ212" s="73"/>
      <c r="DA212" s="72">
        <f t="shared" si="634"/>
        <v>0</v>
      </c>
      <c r="DB212" s="95"/>
      <c r="DC212" s="72">
        <f t="shared" si="635"/>
        <v>0</v>
      </c>
      <c r="DD212" s="73">
        <v>4</v>
      </c>
      <c r="DE212" s="72">
        <f t="shared" si="636"/>
        <v>132543.93599999999</v>
      </c>
      <c r="DF212" s="73"/>
      <c r="DG212" s="72">
        <f t="shared" si="637"/>
        <v>0</v>
      </c>
      <c r="DH212" s="73">
        <v>3</v>
      </c>
      <c r="DI212" s="84">
        <f t="shared" si="638"/>
        <v>140665.21064999999</v>
      </c>
      <c r="DJ212" s="85">
        <f t="shared" si="639"/>
        <v>583</v>
      </c>
      <c r="DK212" s="84">
        <f t="shared" si="639"/>
        <v>15379674.141250003</v>
      </c>
    </row>
    <row r="213" spans="1:115" ht="45" customHeight="1" x14ac:dyDescent="0.25">
      <c r="A213" s="89"/>
      <c r="B213" s="90">
        <v>182</v>
      </c>
      <c r="C213" s="283" t="s">
        <v>720</v>
      </c>
      <c r="D213" s="65" t="s">
        <v>336</v>
      </c>
      <c r="E213" s="54">
        <v>23150</v>
      </c>
      <c r="F213" s="91">
        <v>0.84</v>
      </c>
      <c r="G213" s="137">
        <v>0.8</v>
      </c>
      <c r="H213" s="69">
        <v>1.4</v>
      </c>
      <c r="I213" s="69">
        <v>1.68</v>
      </c>
      <c r="J213" s="69">
        <v>2.23</v>
      </c>
      <c r="K213" s="70">
        <v>2.57</v>
      </c>
      <c r="L213" s="73">
        <v>15</v>
      </c>
      <c r="M213" s="72">
        <f t="shared" si="589"/>
        <v>359362.08</v>
      </c>
      <c r="N213" s="73"/>
      <c r="O213" s="73">
        <f t="shared" si="590"/>
        <v>0</v>
      </c>
      <c r="P213" s="73"/>
      <c r="Q213" s="72">
        <f t="shared" si="591"/>
        <v>0</v>
      </c>
      <c r="R213" s="73"/>
      <c r="S213" s="72">
        <f t="shared" si="592"/>
        <v>0</v>
      </c>
      <c r="T213" s="73">
        <v>0</v>
      </c>
      <c r="U213" s="72">
        <f t="shared" si="593"/>
        <v>0</v>
      </c>
      <c r="V213" s="73"/>
      <c r="W213" s="72">
        <f t="shared" si="594"/>
        <v>0</v>
      </c>
      <c r="X213" s="73"/>
      <c r="Y213" s="72">
        <f t="shared" si="595"/>
        <v>0</v>
      </c>
      <c r="Z213" s="73">
        <v>0</v>
      </c>
      <c r="AA213" s="72">
        <f t="shared" si="596"/>
        <v>0</v>
      </c>
      <c r="AB213" s="73"/>
      <c r="AC213" s="72">
        <f t="shared" si="597"/>
        <v>0</v>
      </c>
      <c r="AD213" s="73">
        <v>0</v>
      </c>
      <c r="AE213" s="72">
        <f t="shared" si="598"/>
        <v>0</v>
      </c>
      <c r="AF213" s="80">
        <v>437</v>
      </c>
      <c r="AG213" s="72">
        <f t="shared" si="599"/>
        <v>10469415.264</v>
      </c>
      <c r="AH213" s="73"/>
      <c r="AI213" s="72">
        <f t="shared" si="600"/>
        <v>0</v>
      </c>
      <c r="AJ213" s="73"/>
      <c r="AK213" s="73">
        <f t="shared" si="601"/>
        <v>0</v>
      </c>
      <c r="AL213" s="73"/>
      <c r="AM213" s="72">
        <f t="shared" si="602"/>
        <v>0</v>
      </c>
      <c r="AN213" s="93">
        <v>0</v>
      </c>
      <c r="AO213" s="72">
        <f t="shared" si="603"/>
        <v>0</v>
      </c>
      <c r="AP213" s="73">
        <v>2</v>
      </c>
      <c r="AQ213" s="79">
        <f t="shared" si="604"/>
        <v>57497.932800000002</v>
      </c>
      <c r="AR213" s="73"/>
      <c r="AS213" s="72">
        <f t="shared" si="605"/>
        <v>0</v>
      </c>
      <c r="AT213" s="73"/>
      <c r="AU213" s="73">
        <f t="shared" si="606"/>
        <v>0</v>
      </c>
      <c r="AV213" s="73"/>
      <c r="AW213" s="72">
        <f t="shared" si="607"/>
        <v>0</v>
      </c>
      <c r="AX213" s="73">
        <v>0</v>
      </c>
      <c r="AY213" s="72">
        <f t="shared" si="608"/>
        <v>0</v>
      </c>
      <c r="AZ213" s="73">
        <v>0</v>
      </c>
      <c r="BA213" s="72">
        <f t="shared" si="609"/>
        <v>0</v>
      </c>
      <c r="BB213" s="73">
        <v>0</v>
      </c>
      <c r="BC213" s="72">
        <f t="shared" si="610"/>
        <v>0</v>
      </c>
      <c r="BD213" s="73"/>
      <c r="BE213" s="72">
        <f t="shared" si="611"/>
        <v>0</v>
      </c>
      <c r="BF213" s="73"/>
      <c r="BG213" s="72">
        <f t="shared" si="612"/>
        <v>0</v>
      </c>
      <c r="BH213" s="73">
        <v>0</v>
      </c>
      <c r="BI213" s="72">
        <f t="shared" si="613"/>
        <v>0</v>
      </c>
      <c r="BJ213" s="73">
        <v>0</v>
      </c>
      <c r="BK213" s="72">
        <f t="shared" si="614"/>
        <v>0</v>
      </c>
      <c r="BL213" s="73"/>
      <c r="BM213" s="72">
        <f t="shared" si="615"/>
        <v>0</v>
      </c>
      <c r="BN213" s="73"/>
      <c r="BO213" s="72">
        <f t="shared" si="616"/>
        <v>0</v>
      </c>
      <c r="BP213" s="73"/>
      <c r="BQ213" s="72">
        <f t="shared" si="617"/>
        <v>0</v>
      </c>
      <c r="BR213" s="73"/>
      <c r="BS213" s="79">
        <f t="shared" si="618"/>
        <v>0</v>
      </c>
      <c r="BT213" s="94">
        <v>0</v>
      </c>
      <c r="BU213" s="72">
        <f t="shared" si="619"/>
        <v>0</v>
      </c>
      <c r="BV213" s="73">
        <v>0</v>
      </c>
      <c r="BW213" s="72">
        <f t="shared" si="620"/>
        <v>0</v>
      </c>
      <c r="BX213" s="73">
        <v>0</v>
      </c>
      <c r="BY213" s="72">
        <f t="shared" si="621"/>
        <v>0</v>
      </c>
      <c r="BZ213" s="73"/>
      <c r="CA213" s="72">
        <f t="shared" si="622"/>
        <v>0</v>
      </c>
      <c r="CB213" s="95"/>
      <c r="CC213" s="73">
        <f t="shared" si="623"/>
        <v>0</v>
      </c>
      <c r="CD213" s="73">
        <v>0</v>
      </c>
      <c r="CE213" s="72">
        <f t="shared" si="624"/>
        <v>0</v>
      </c>
      <c r="CF213" s="73"/>
      <c r="CG213" s="72">
        <f t="shared" si="625"/>
        <v>0</v>
      </c>
      <c r="CH213" s="73"/>
      <c r="CI213" s="72">
        <f t="shared" si="640"/>
        <v>0</v>
      </c>
      <c r="CJ213" s="73"/>
      <c r="CK213" s="72">
        <f t="shared" si="626"/>
        <v>0</v>
      </c>
      <c r="CL213" s="73"/>
      <c r="CM213" s="72">
        <f t="shared" si="627"/>
        <v>0</v>
      </c>
      <c r="CN213" s="73">
        <v>1</v>
      </c>
      <c r="CO213" s="72">
        <f t="shared" si="628"/>
        <v>24175.267200000002</v>
      </c>
      <c r="CP213" s="73">
        <v>26</v>
      </c>
      <c r="CQ213" s="72">
        <f t="shared" si="629"/>
        <v>754268.33664000023</v>
      </c>
      <c r="CR213" s="73">
        <v>1</v>
      </c>
      <c r="CS213" s="72">
        <f t="shared" si="630"/>
        <v>31362.508799999996</v>
      </c>
      <c r="CT213" s="73">
        <v>0</v>
      </c>
      <c r="CU213" s="72">
        <f t="shared" si="631"/>
        <v>0</v>
      </c>
      <c r="CV213" s="93">
        <v>208</v>
      </c>
      <c r="CW213" s="72">
        <f t="shared" si="632"/>
        <v>4892551.3728000009</v>
      </c>
      <c r="CX213" s="73">
        <v>0</v>
      </c>
      <c r="CY213" s="79">
        <f t="shared" si="633"/>
        <v>0</v>
      </c>
      <c r="CZ213" s="73">
        <v>0</v>
      </c>
      <c r="DA213" s="72">
        <f t="shared" si="634"/>
        <v>0</v>
      </c>
      <c r="DB213" s="95"/>
      <c r="DC213" s="72">
        <f t="shared" si="635"/>
        <v>0</v>
      </c>
      <c r="DD213" s="73"/>
      <c r="DE213" s="72">
        <f t="shared" si="636"/>
        <v>0</v>
      </c>
      <c r="DF213" s="73"/>
      <c r="DG213" s="72">
        <f t="shared" si="637"/>
        <v>0</v>
      </c>
      <c r="DH213" s="73">
        <v>1</v>
      </c>
      <c r="DI213" s="84">
        <f t="shared" si="638"/>
        <v>44378.883360000007</v>
      </c>
      <c r="DJ213" s="85">
        <f t="shared" si="639"/>
        <v>691</v>
      </c>
      <c r="DK213" s="84">
        <f t="shared" si="639"/>
        <v>16633011.645600004</v>
      </c>
    </row>
    <row r="214" spans="1:115" ht="45" customHeight="1" x14ac:dyDescent="0.25">
      <c r="A214" s="89"/>
      <c r="B214" s="90">
        <v>183</v>
      </c>
      <c r="C214" s="283" t="s">
        <v>721</v>
      </c>
      <c r="D214" s="65" t="s">
        <v>337</v>
      </c>
      <c r="E214" s="54">
        <v>23150</v>
      </c>
      <c r="F214" s="91">
        <v>0.91</v>
      </c>
      <c r="G214" s="137">
        <v>0.8</v>
      </c>
      <c r="H214" s="69">
        <v>1.4</v>
      </c>
      <c r="I214" s="69">
        <v>1.68</v>
      </c>
      <c r="J214" s="69">
        <v>2.23</v>
      </c>
      <c r="K214" s="70">
        <v>2.57</v>
      </c>
      <c r="L214" s="73">
        <v>213</v>
      </c>
      <c r="M214" s="72">
        <f t="shared" si="589"/>
        <v>5528186.6640000008</v>
      </c>
      <c r="N214" s="73"/>
      <c r="O214" s="73">
        <f t="shared" si="590"/>
        <v>0</v>
      </c>
      <c r="P214" s="73"/>
      <c r="Q214" s="72">
        <f t="shared" si="591"/>
        <v>0</v>
      </c>
      <c r="R214" s="73"/>
      <c r="S214" s="72">
        <f t="shared" si="592"/>
        <v>0</v>
      </c>
      <c r="T214" s="73">
        <v>0</v>
      </c>
      <c r="U214" s="72">
        <f t="shared" si="593"/>
        <v>0</v>
      </c>
      <c r="V214" s="73"/>
      <c r="W214" s="72">
        <f t="shared" si="594"/>
        <v>0</v>
      </c>
      <c r="X214" s="73"/>
      <c r="Y214" s="72">
        <f t="shared" si="595"/>
        <v>0</v>
      </c>
      <c r="Z214" s="73">
        <v>0</v>
      </c>
      <c r="AA214" s="72">
        <f t="shared" si="596"/>
        <v>0</v>
      </c>
      <c r="AB214" s="73"/>
      <c r="AC214" s="72">
        <f t="shared" si="597"/>
        <v>0</v>
      </c>
      <c r="AD214" s="73">
        <v>0</v>
      </c>
      <c r="AE214" s="72">
        <f t="shared" si="598"/>
        <v>0</v>
      </c>
      <c r="AF214" s="80">
        <v>670</v>
      </c>
      <c r="AG214" s="72">
        <f t="shared" si="599"/>
        <v>17389131.760000002</v>
      </c>
      <c r="AH214" s="73"/>
      <c r="AI214" s="72">
        <f t="shared" si="600"/>
        <v>0</v>
      </c>
      <c r="AJ214" s="73">
        <v>0</v>
      </c>
      <c r="AK214" s="73">
        <f t="shared" si="601"/>
        <v>0</v>
      </c>
      <c r="AL214" s="73"/>
      <c r="AM214" s="72">
        <f t="shared" si="602"/>
        <v>0</v>
      </c>
      <c r="AN214" s="93">
        <v>0</v>
      </c>
      <c r="AO214" s="72">
        <f t="shared" si="603"/>
        <v>0</v>
      </c>
      <c r="AP214" s="73"/>
      <c r="AQ214" s="79">
        <f t="shared" si="604"/>
        <v>0</v>
      </c>
      <c r="AR214" s="73"/>
      <c r="AS214" s="72">
        <f t="shared" si="605"/>
        <v>0</v>
      </c>
      <c r="AT214" s="73"/>
      <c r="AU214" s="73">
        <f t="shared" si="606"/>
        <v>0</v>
      </c>
      <c r="AV214" s="73"/>
      <c r="AW214" s="72">
        <f t="shared" si="607"/>
        <v>0</v>
      </c>
      <c r="AX214" s="73">
        <v>0</v>
      </c>
      <c r="AY214" s="72">
        <f t="shared" si="608"/>
        <v>0</v>
      </c>
      <c r="AZ214" s="73">
        <v>0</v>
      </c>
      <c r="BA214" s="72">
        <f t="shared" si="609"/>
        <v>0</v>
      </c>
      <c r="BB214" s="73">
        <v>0</v>
      </c>
      <c r="BC214" s="72">
        <f t="shared" si="610"/>
        <v>0</v>
      </c>
      <c r="BD214" s="73"/>
      <c r="BE214" s="72">
        <f t="shared" si="611"/>
        <v>0</v>
      </c>
      <c r="BF214" s="73"/>
      <c r="BG214" s="72">
        <f t="shared" si="612"/>
        <v>0</v>
      </c>
      <c r="BH214" s="73">
        <v>0</v>
      </c>
      <c r="BI214" s="72">
        <f t="shared" si="613"/>
        <v>0</v>
      </c>
      <c r="BJ214" s="73">
        <v>0</v>
      </c>
      <c r="BK214" s="72">
        <f t="shared" si="614"/>
        <v>0</v>
      </c>
      <c r="BL214" s="73"/>
      <c r="BM214" s="72">
        <f t="shared" si="615"/>
        <v>0</v>
      </c>
      <c r="BN214" s="73"/>
      <c r="BO214" s="72">
        <f t="shared" si="616"/>
        <v>0</v>
      </c>
      <c r="BP214" s="73">
        <v>10</v>
      </c>
      <c r="BQ214" s="72">
        <f t="shared" si="617"/>
        <v>362411.21280000004</v>
      </c>
      <c r="BR214" s="73">
        <v>1</v>
      </c>
      <c r="BS214" s="79">
        <f t="shared" si="618"/>
        <v>31144.713600000003</v>
      </c>
      <c r="BT214" s="94">
        <v>0</v>
      </c>
      <c r="BU214" s="72">
        <f t="shared" si="619"/>
        <v>0</v>
      </c>
      <c r="BV214" s="73">
        <v>0</v>
      </c>
      <c r="BW214" s="72">
        <f t="shared" si="620"/>
        <v>0</v>
      </c>
      <c r="BX214" s="73"/>
      <c r="BY214" s="72">
        <f t="shared" si="621"/>
        <v>0</v>
      </c>
      <c r="BZ214" s="73"/>
      <c r="CA214" s="72">
        <f t="shared" si="622"/>
        <v>0</v>
      </c>
      <c r="CB214" s="95"/>
      <c r="CC214" s="73">
        <f t="shared" si="623"/>
        <v>0</v>
      </c>
      <c r="CD214" s="73">
        <v>0</v>
      </c>
      <c r="CE214" s="72">
        <f t="shared" si="624"/>
        <v>0</v>
      </c>
      <c r="CF214" s="73"/>
      <c r="CG214" s="72">
        <f t="shared" si="625"/>
        <v>0</v>
      </c>
      <c r="CH214" s="73"/>
      <c r="CI214" s="72">
        <f t="shared" si="640"/>
        <v>0</v>
      </c>
      <c r="CJ214" s="73">
        <v>4</v>
      </c>
      <c r="CK214" s="72">
        <f t="shared" si="626"/>
        <v>113253.504</v>
      </c>
      <c r="CL214" s="73">
        <v>2</v>
      </c>
      <c r="CM214" s="72">
        <f t="shared" si="627"/>
        <v>47188.959999999999</v>
      </c>
      <c r="CN214" s="73"/>
      <c r="CO214" s="72">
        <f t="shared" si="628"/>
        <v>0</v>
      </c>
      <c r="CP214" s="73">
        <v>44</v>
      </c>
      <c r="CQ214" s="72">
        <f t="shared" si="629"/>
        <v>1382825.2838400002</v>
      </c>
      <c r="CR214" s="73">
        <v>3</v>
      </c>
      <c r="CS214" s="72">
        <f t="shared" si="630"/>
        <v>101928.15360000001</v>
      </c>
      <c r="CT214" s="73">
        <v>0</v>
      </c>
      <c r="CU214" s="72">
        <f t="shared" si="631"/>
        <v>0</v>
      </c>
      <c r="CV214" s="93">
        <v>288</v>
      </c>
      <c r="CW214" s="72">
        <f t="shared" si="632"/>
        <v>7338827.0592000009</v>
      </c>
      <c r="CX214" s="73">
        <v>0</v>
      </c>
      <c r="CY214" s="79">
        <f t="shared" si="633"/>
        <v>0</v>
      </c>
      <c r="CZ214" s="73">
        <v>0</v>
      </c>
      <c r="DA214" s="72">
        <f t="shared" si="634"/>
        <v>0</v>
      </c>
      <c r="DB214" s="95">
        <v>2</v>
      </c>
      <c r="DC214" s="72">
        <f t="shared" si="635"/>
        <v>56626.752</v>
      </c>
      <c r="DD214" s="73"/>
      <c r="DE214" s="72">
        <f t="shared" si="636"/>
        <v>0</v>
      </c>
      <c r="DF214" s="73"/>
      <c r="DG214" s="72">
        <f t="shared" si="637"/>
        <v>0</v>
      </c>
      <c r="DH214" s="73"/>
      <c r="DI214" s="84">
        <f t="shared" si="638"/>
        <v>0</v>
      </c>
      <c r="DJ214" s="85">
        <f t="shared" si="639"/>
        <v>1237</v>
      </c>
      <c r="DK214" s="84">
        <f t="shared" si="639"/>
        <v>32351524.063040003</v>
      </c>
    </row>
    <row r="215" spans="1:115" ht="45" customHeight="1" x14ac:dyDescent="0.25">
      <c r="A215" s="89"/>
      <c r="B215" s="90">
        <v>184</v>
      </c>
      <c r="C215" s="283" t="s">
        <v>722</v>
      </c>
      <c r="D215" s="65" t="s">
        <v>338</v>
      </c>
      <c r="E215" s="54">
        <v>23150</v>
      </c>
      <c r="F215" s="91">
        <v>1.1000000000000001</v>
      </c>
      <c r="G215" s="137">
        <v>0.8</v>
      </c>
      <c r="H215" s="69">
        <v>1.4</v>
      </c>
      <c r="I215" s="69">
        <v>1.68</v>
      </c>
      <c r="J215" s="69">
        <v>2.23</v>
      </c>
      <c r="K215" s="70">
        <v>2.57</v>
      </c>
      <c r="L215" s="73">
        <v>29</v>
      </c>
      <c r="M215" s="72">
        <f t="shared" si="589"/>
        <v>909813.52000000014</v>
      </c>
      <c r="N215" s="73"/>
      <c r="O215" s="73">
        <f t="shared" si="590"/>
        <v>0</v>
      </c>
      <c r="P215" s="73"/>
      <c r="Q215" s="72">
        <f t="shared" si="591"/>
        <v>0</v>
      </c>
      <c r="R215" s="73"/>
      <c r="S215" s="72">
        <f t="shared" si="592"/>
        <v>0</v>
      </c>
      <c r="T215" s="73">
        <v>0</v>
      </c>
      <c r="U215" s="72">
        <f t="shared" si="593"/>
        <v>0</v>
      </c>
      <c r="V215" s="73"/>
      <c r="W215" s="72">
        <f t="shared" si="594"/>
        <v>0</v>
      </c>
      <c r="X215" s="73"/>
      <c r="Y215" s="72">
        <f t="shared" si="595"/>
        <v>0</v>
      </c>
      <c r="Z215" s="73">
        <v>0</v>
      </c>
      <c r="AA215" s="72">
        <f t="shared" si="596"/>
        <v>0</v>
      </c>
      <c r="AB215" s="73"/>
      <c r="AC215" s="72">
        <f t="shared" si="597"/>
        <v>0</v>
      </c>
      <c r="AD215" s="73">
        <v>0</v>
      </c>
      <c r="AE215" s="72">
        <f t="shared" si="598"/>
        <v>0</v>
      </c>
      <c r="AF215" s="80">
        <v>47</v>
      </c>
      <c r="AG215" s="72">
        <f t="shared" si="599"/>
        <v>1474525.3599999999</v>
      </c>
      <c r="AH215" s="73"/>
      <c r="AI215" s="72">
        <f t="shared" si="600"/>
        <v>0</v>
      </c>
      <c r="AJ215" s="73">
        <v>0</v>
      </c>
      <c r="AK215" s="73">
        <f t="shared" si="601"/>
        <v>0</v>
      </c>
      <c r="AL215" s="73"/>
      <c r="AM215" s="72">
        <f t="shared" si="602"/>
        <v>0</v>
      </c>
      <c r="AN215" s="93">
        <v>0</v>
      </c>
      <c r="AO215" s="72">
        <f t="shared" si="603"/>
        <v>0</v>
      </c>
      <c r="AP215" s="73">
        <v>0</v>
      </c>
      <c r="AQ215" s="79">
        <f t="shared" si="604"/>
        <v>0</v>
      </c>
      <c r="AR215" s="73"/>
      <c r="AS215" s="72">
        <f t="shared" si="605"/>
        <v>0</v>
      </c>
      <c r="AT215" s="73">
        <v>15</v>
      </c>
      <c r="AU215" s="73">
        <f t="shared" si="606"/>
        <v>385030.80000000005</v>
      </c>
      <c r="AV215" s="73"/>
      <c r="AW215" s="72">
        <f t="shared" si="607"/>
        <v>0</v>
      </c>
      <c r="AX215" s="73">
        <v>0</v>
      </c>
      <c r="AY215" s="72">
        <f t="shared" si="608"/>
        <v>0</v>
      </c>
      <c r="AZ215" s="73">
        <v>0</v>
      </c>
      <c r="BA215" s="72">
        <f t="shared" si="609"/>
        <v>0</v>
      </c>
      <c r="BB215" s="73">
        <v>0</v>
      </c>
      <c r="BC215" s="72">
        <f t="shared" si="610"/>
        <v>0</v>
      </c>
      <c r="BD215" s="73"/>
      <c r="BE215" s="72">
        <f t="shared" si="611"/>
        <v>0</v>
      </c>
      <c r="BF215" s="73"/>
      <c r="BG215" s="72">
        <f t="shared" si="612"/>
        <v>0</v>
      </c>
      <c r="BH215" s="73">
        <v>0</v>
      </c>
      <c r="BI215" s="72">
        <f t="shared" si="613"/>
        <v>0</v>
      </c>
      <c r="BJ215" s="73">
        <v>0</v>
      </c>
      <c r="BK215" s="72">
        <f t="shared" si="614"/>
        <v>0</v>
      </c>
      <c r="BL215" s="73"/>
      <c r="BM215" s="72">
        <f t="shared" si="615"/>
        <v>0</v>
      </c>
      <c r="BN215" s="73"/>
      <c r="BO215" s="72">
        <f t="shared" si="616"/>
        <v>0</v>
      </c>
      <c r="BP215" s="73"/>
      <c r="BQ215" s="72">
        <f t="shared" si="617"/>
        <v>0</v>
      </c>
      <c r="BR215" s="73"/>
      <c r="BS215" s="79">
        <f t="shared" si="618"/>
        <v>0</v>
      </c>
      <c r="BT215" s="94">
        <v>0</v>
      </c>
      <c r="BU215" s="72">
        <f t="shared" si="619"/>
        <v>0</v>
      </c>
      <c r="BV215" s="73">
        <v>0</v>
      </c>
      <c r="BW215" s="72">
        <f t="shared" si="620"/>
        <v>0</v>
      </c>
      <c r="BX215" s="73">
        <v>0</v>
      </c>
      <c r="BY215" s="72">
        <f t="shared" si="621"/>
        <v>0</v>
      </c>
      <c r="BZ215" s="73"/>
      <c r="CA215" s="72">
        <f t="shared" si="622"/>
        <v>0</v>
      </c>
      <c r="CB215" s="95"/>
      <c r="CC215" s="73">
        <f t="shared" si="623"/>
        <v>0</v>
      </c>
      <c r="CD215" s="73">
        <v>0</v>
      </c>
      <c r="CE215" s="72">
        <f t="shared" si="624"/>
        <v>0</v>
      </c>
      <c r="CF215" s="73"/>
      <c r="CG215" s="72">
        <f t="shared" si="625"/>
        <v>0</v>
      </c>
      <c r="CH215" s="73"/>
      <c r="CI215" s="72">
        <f t="shared" si="640"/>
        <v>0</v>
      </c>
      <c r="CJ215" s="73"/>
      <c r="CK215" s="72">
        <f t="shared" si="626"/>
        <v>0</v>
      </c>
      <c r="CL215" s="73"/>
      <c r="CM215" s="72">
        <f t="shared" si="627"/>
        <v>0</v>
      </c>
      <c r="CN215" s="73"/>
      <c r="CO215" s="72">
        <f t="shared" si="628"/>
        <v>0</v>
      </c>
      <c r="CP215" s="73">
        <v>24</v>
      </c>
      <c r="CQ215" s="72">
        <f t="shared" si="629"/>
        <v>911752.93440000003</v>
      </c>
      <c r="CR215" s="73"/>
      <c r="CS215" s="72">
        <f t="shared" si="630"/>
        <v>0</v>
      </c>
      <c r="CT215" s="73">
        <v>0</v>
      </c>
      <c r="CU215" s="72">
        <f t="shared" si="631"/>
        <v>0</v>
      </c>
      <c r="CV215" s="93">
        <v>50</v>
      </c>
      <c r="CW215" s="72">
        <f t="shared" si="632"/>
        <v>1540123.2</v>
      </c>
      <c r="CX215" s="73">
        <v>0</v>
      </c>
      <c r="CY215" s="79">
        <f t="shared" si="633"/>
        <v>0</v>
      </c>
      <c r="CZ215" s="73">
        <v>0</v>
      </c>
      <c r="DA215" s="72">
        <f t="shared" si="634"/>
        <v>0</v>
      </c>
      <c r="DB215" s="95"/>
      <c r="DC215" s="72">
        <f t="shared" si="635"/>
        <v>0</v>
      </c>
      <c r="DD215" s="73"/>
      <c r="DE215" s="72">
        <f t="shared" si="636"/>
        <v>0</v>
      </c>
      <c r="DF215" s="73"/>
      <c r="DG215" s="72">
        <f t="shared" si="637"/>
        <v>0</v>
      </c>
      <c r="DH215" s="73"/>
      <c r="DI215" s="84">
        <f t="shared" si="638"/>
        <v>0</v>
      </c>
      <c r="DJ215" s="85">
        <f t="shared" si="639"/>
        <v>165</v>
      </c>
      <c r="DK215" s="84">
        <f t="shared" si="639"/>
        <v>5221245.8143999996</v>
      </c>
    </row>
    <row r="216" spans="1:115" ht="48" customHeight="1" x14ac:dyDescent="0.25">
      <c r="A216" s="89"/>
      <c r="B216" s="90">
        <v>185</v>
      </c>
      <c r="C216" s="283" t="s">
        <v>723</v>
      </c>
      <c r="D216" s="65" t="s">
        <v>339</v>
      </c>
      <c r="E216" s="54">
        <v>23150</v>
      </c>
      <c r="F216" s="91">
        <v>1.35</v>
      </c>
      <c r="G216" s="137">
        <v>0.8</v>
      </c>
      <c r="H216" s="69">
        <v>1.4</v>
      </c>
      <c r="I216" s="69">
        <v>1.68</v>
      </c>
      <c r="J216" s="69">
        <v>2.23</v>
      </c>
      <c r="K216" s="70">
        <v>2.57</v>
      </c>
      <c r="L216" s="73">
        <v>378</v>
      </c>
      <c r="M216" s="72">
        <f t="shared" si="589"/>
        <v>14554164.24</v>
      </c>
      <c r="N216" s="73"/>
      <c r="O216" s="73">
        <f t="shared" si="590"/>
        <v>0</v>
      </c>
      <c r="P216" s="73"/>
      <c r="Q216" s="72">
        <f t="shared" si="591"/>
        <v>0</v>
      </c>
      <c r="R216" s="73"/>
      <c r="S216" s="72">
        <f t="shared" si="592"/>
        <v>0</v>
      </c>
      <c r="T216" s="73">
        <v>0</v>
      </c>
      <c r="U216" s="72">
        <f t="shared" si="593"/>
        <v>0</v>
      </c>
      <c r="V216" s="73">
        <v>260</v>
      </c>
      <c r="W216" s="72">
        <f t="shared" si="594"/>
        <v>12741019.199999999</v>
      </c>
      <c r="X216" s="73"/>
      <c r="Y216" s="72">
        <f t="shared" si="595"/>
        <v>0</v>
      </c>
      <c r="Z216" s="73">
        <v>0</v>
      </c>
      <c r="AA216" s="72">
        <f t="shared" si="596"/>
        <v>0</v>
      </c>
      <c r="AB216" s="73"/>
      <c r="AC216" s="72">
        <f t="shared" si="597"/>
        <v>0</v>
      </c>
      <c r="AD216" s="73">
        <v>0</v>
      </c>
      <c r="AE216" s="72">
        <f t="shared" si="598"/>
        <v>0</v>
      </c>
      <c r="AF216" s="80">
        <v>174</v>
      </c>
      <c r="AG216" s="72">
        <f t="shared" si="599"/>
        <v>6699535.9199999999</v>
      </c>
      <c r="AH216" s="73"/>
      <c r="AI216" s="72">
        <f t="shared" si="600"/>
        <v>0</v>
      </c>
      <c r="AJ216" s="73">
        <v>0</v>
      </c>
      <c r="AK216" s="73">
        <f t="shared" si="601"/>
        <v>0</v>
      </c>
      <c r="AL216" s="73">
        <v>0</v>
      </c>
      <c r="AM216" s="72">
        <f t="shared" si="602"/>
        <v>0</v>
      </c>
      <c r="AN216" s="93">
        <v>0</v>
      </c>
      <c r="AO216" s="72">
        <f t="shared" si="603"/>
        <v>0</v>
      </c>
      <c r="AP216" s="73">
        <v>0</v>
      </c>
      <c r="AQ216" s="79">
        <f t="shared" si="604"/>
        <v>0</v>
      </c>
      <c r="AR216" s="73"/>
      <c r="AS216" s="72">
        <f t="shared" si="605"/>
        <v>0</v>
      </c>
      <c r="AT216" s="73">
        <v>5</v>
      </c>
      <c r="AU216" s="73">
        <f t="shared" si="606"/>
        <v>157512.6</v>
      </c>
      <c r="AV216" s="73"/>
      <c r="AW216" s="72">
        <f t="shared" si="607"/>
        <v>0</v>
      </c>
      <c r="AX216" s="73">
        <v>0</v>
      </c>
      <c r="AY216" s="72">
        <f t="shared" si="608"/>
        <v>0</v>
      </c>
      <c r="AZ216" s="73">
        <v>0</v>
      </c>
      <c r="BA216" s="72">
        <f t="shared" si="609"/>
        <v>0</v>
      </c>
      <c r="BB216" s="73">
        <v>0</v>
      </c>
      <c r="BC216" s="72">
        <f t="shared" si="610"/>
        <v>0</v>
      </c>
      <c r="BD216" s="73"/>
      <c r="BE216" s="72">
        <f t="shared" si="611"/>
        <v>0</v>
      </c>
      <c r="BF216" s="73"/>
      <c r="BG216" s="72">
        <f t="shared" si="612"/>
        <v>0</v>
      </c>
      <c r="BH216" s="73">
        <v>0</v>
      </c>
      <c r="BI216" s="72">
        <f t="shared" si="613"/>
        <v>0</v>
      </c>
      <c r="BJ216" s="73">
        <v>0</v>
      </c>
      <c r="BK216" s="72">
        <f t="shared" si="614"/>
        <v>0</v>
      </c>
      <c r="BL216" s="73"/>
      <c r="BM216" s="72">
        <f t="shared" si="615"/>
        <v>0</v>
      </c>
      <c r="BN216" s="73"/>
      <c r="BO216" s="72">
        <f t="shared" si="616"/>
        <v>0</v>
      </c>
      <c r="BP216" s="73"/>
      <c r="BQ216" s="72">
        <f t="shared" si="617"/>
        <v>0</v>
      </c>
      <c r="BR216" s="73"/>
      <c r="BS216" s="79">
        <f t="shared" si="618"/>
        <v>0</v>
      </c>
      <c r="BT216" s="94">
        <v>0</v>
      </c>
      <c r="BU216" s="72">
        <f t="shared" si="619"/>
        <v>0</v>
      </c>
      <c r="BV216" s="73">
        <v>0</v>
      </c>
      <c r="BW216" s="72">
        <f t="shared" si="620"/>
        <v>0</v>
      </c>
      <c r="BX216" s="73">
        <v>0</v>
      </c>
      <c r="BY216" s="72">
        <f t="shared" si="621"/>
        <v>0</v>
      </c>
      <c r="BZ216" s="73"/>
      <c r="CA216" s="72">
        <f t="shared" si="622"/>
        <v>0</v>
      </c>
      <c r="CB216" s="95"/>
      <c r="CC216" s="73">
        <f t="shared" si="623"/>
        <v>0</v>
      </c>
      <c r="CD216" s="73">
        <v>0</v>
      </c>
      <c r="CE216" s="72">
        <f t="shared" si="624"/>
        <v>0</v>
      </c>
      <c r="CF216" s="73"/>
      <c r="CG216" s="72">
        <f t="shared" si="625"/>
        <v>0</v>
      </c>
      <c r="CH216" s="73"/>
      <c r="CI216" s="72">
        <f t="shared" si="640"/>
        <v>0</v>
      </c>
      <c r="CJ216" s="73"/>
      <c r="CK216" s="72">
        <f t="shared" si="626"/>
        <v>0</v>
      </c>
      <c r="CL216" s="73"/>
      <c r="CM216" s="72">
        <f t="shared" si="627"/>
        <v>0</v>
      </c>
      <c r="CN216" s="73"/>
      <c r="CO216" s="72">
        <f t="shared" si="628"/>
        <v>0</v>
      </c>
      <c r="CP216" s="73"/>
      <c r="CQ216" s="72">
        <f t="shared" si="629"/>
        <v>0</v>
      </c>
      <c r="CR216" s="73"/>
      <c r="CS216" s="72">
        <f t="shared" si="630"/>
        <v>0</v>
      </c>
      <c r="CT216" s="73">
        <v>0</v>
      </c>
      <c r="CU216" s="72">
        <f t="shared" si="631"/>
        <v>0</v>
      </c>
      <c r="CV216" s="93">
        <v>435</v>
      </c>
      <c r="CW216" s="72">
        <f t="shared" si="632"/>
        <v>16444315.439999998</v>
      </c>
      <c r="CX216" s="73">
        <v>0</v>
      </c>
      <c r="CY216" s="79">
        <f t="shared" si="633"/>
        <v>0</v>
      </c>
      <c r="CZ216" s="73">
        <v>0</v>
      </c>
      <c r="DA216" s="72">
        <f t="shared" si="634"/>
        <v>0</v>
      </c>
      <c r="DB216" s="95"/>
      <c r="DC216" s="72">
        <f t="shared" si="635"/>
        <v>0</v>
      </c>
      <c r="DD216" s="73"/>
      <c r="DE216" s="72">
        <f t="shared" si="636"/>
        <v>0</v>
      </c>
      <c r="DF216" s="73"/>
      <c r="DG216" s="72">
        <f t="shared" si="637"/>
        <v>0</v>
      </c>
      <c r="DH216" s="73"/>
      <c r="DI216" s="84">
        <f t="shared" si="638"/>
        <v>0</v>
      </c>
      <c r="DJ216" s="85">
        <f t="shared" si="639"/>
        <v>1252</v>
      </c>
      <c r="DK216" s="84">
        <f t="shared" si="639"/>
        <v>50596547.399999999</v>
      </c>
    </row>
    <row r="217" spans="1:115" ht="50.25" customHeight="1" x14ac:dyDescent="0.25">
      <c r="A217" s="89"/>
      <c r="B217" s="90">
        <v>186</v>
      </c>
      <c r="C217" s="283" t="s">
        <v>724</v>
      </c>
      <c r="D217" s="65" t="s">
        <v>340</v>
      </c>
      <c r="E217" s="54">
        <v>23150</v>
      </c>
      <c r="F217" s="91">
        <v>1.96</v>
      </c>
      <c r="G217" s="67">
        <v>1</v>
      </c>
      <c r="H217" s="69">
        <v>1.4</v>
      </c>
      <c r="I217" s="69">
        <v>1.68</v>
      </c>
      <c r="J217" s="69">
        <v>2.23</v>
      </c>
      <c r="K217" s="70">
        <v>2.57</v>
      </c>
      <c r="L217" s="73">
        <v>25</v>
      </c>
      <c r="M217" s="72">
        <f t="shared" si="589"/>
        <v>1746899.0000000002</v>
      </c>
      <c r="N217" s="73"/>
      <c r="O217" s="73">
        <f t="shared" si="590"/>
        <v>0</v>
      </c>
      <c r="P217" s="73"/>
      <c r="Q217" s="72">
        <f t="shared" si="591"/>
        <v>0</v>
      </c>
      <c r="R217" s="73"/>
      <c r="S217" s="72">
        <f t="shared" si="592"/>
        <v>0</v>
      </c>
      <c r="T217" s="73"/>
      <c r="U217" s="72">
        <f t="shared" si="593"/>
        <v>0</v>
      </c>
      <c r="V217" s="73"/>
      <c r="W217" s="72">
        <f t="shared" si="594"/>
        <v>0</v>
      </c>
      <c r="X217" s="73"/>
      <c r="Y217" s="72">
        <f t="shared" si="595"/>
        <v>0</v>
      </c>
      <c r="Z217" s="73"/>
      <c r="AA217" s="72">
        <f t="shared" si="596"/>
        <v>0</v>
      </c>
      <c r="AB217" s="73"/>
      <c r="AC217" s="72">
        <f t="shared" si="597"/>
        <v>0</v>
      </c>
      <c r="AD217" s="73"/>
      <c r="AE217" s="72">
        <f t="shared" si="598"/>
        <v>0</v>
      </c>
      <c r="AF217" s="80">
        <v>10</v>
      </c>
      <c r="AG217" s="72">
        <f t="shared" si="599"/>
        <v>698759.60000000009</v>
      </c>
      <c r="AH217" s="73"/>
      <c r="AI217" s="72">
        <f t="shared" si="600"/>
        <v>0</v>
      </c>
      <c r="AJ217" s="73"/>
      <c r="AK217" s="73">
        <f t="shared" si="601"/>
        <v>0</v>
      </c>
      <c r="AL217" s="73"/>
      <c r="AM217" s="72">
        <f t="shared" si="602"/>
        <v>0</v>
      </c>
      <c r="AN217" s="93">
        <v>0</v>
      </c>
      <c r="AO217" s="72">
        <f t="shared" si="603"/>
        <v>0</v>
      </c>
      <c r="AP217" s="73"/>
      <c r="AQ217" s="79">
        <f t="shared" si="604"/>
        <v>0</v>
      </c>
      <c r="AR217" s="73"/>
      <c r="AS217" s="72">
        <f t="shared" si="605"/>
        <v>0</v>
      </c>
      <c r="AT217" s="73"/>
      <c r="AU217" s="73">
        <f t="shared" si="606"/>
        <v>0</v>
      </c>
      <c r="AV217" s="73"/>
      <c r="AW217" s="72">
        <f t="shared" si="607"/>
        <v>0</v>
      </c>
      <c r="AX217" s="73"/>
      <c r="AY217" s="72">
        <f t="shared" si="608"/>
        <v>0</v>
      </c>
      <c r="AZ217" s="73"/>
      <c r="BA217" s="72">
        <f t="shared" si="609"/>
        <v>0</v>
      </c>
      <c r="BB217" s="73"/>
      <c r="BC217" s="72">
        <f t="shared" si="610"/>
        <v>0</v>
      </c>
      <c r="BD217" s="73"/>
      <c r="BE217" s="72">
        <f t="shared" si="611"/>
        <v>0</v>
      </c>
      <c r="BF217" s="73"/>
      <c r="BG217" s="72">
        <f t="shared" si="612"/>
        <v>0</v>
      </c>
      <c r="BH217" s="73"/>
      <c r="BI217" s="72">
        <f t="shared" si="613"/>
        <v>0</v>
      </c>
      <c r="BJ217" s="73"/>
      <c r="BK217" s="72">
        <f t="shared" si="614"/>
        <v>0</v>
      </c>
      <c r="BL217" s="73"/>
      <c r="BM217" s="72">
        <f t="shared" si="615"/>
        <v>0</v>
      </c>
      <c r="BN217" s="73"/>
      <c r="BO217" s="72">
        <f t="shared" si="616"/>
        <v>0</v>
      </c>
      <c r="BP217" s="73"/>
      <c r="BQ217" s="72">
        <f t="shared" si="617"/>
        <v>0</v>
      </c>
      <c r="BR217" s="73"/>
      <c r="BS217" s="79">
        <f t="shared" si="618"/>
        <v>0</v>
      </c>
      <c r="BT217" s="94"/>
      <c r="BU217" s="72">
        <f t="shared" si="619"/>
        <v>0</v>
      </c>
      <c r="BV217" s="73"/>
      <c r="BW217" s="72">
        <f t="shared" si="620"/>
        <v>0</v>
      </c>
      <c r="BX217" s="73"/>
      <c r="BY217" s="72">
        <f t="shared" si="621"/>
        <v>0</v>
      </c>
      <c r="BZ217" s="73"/>
      <c r="CA217" s="72">
        <f t="shared" si="622"/>
        <v>0</v>
      </c>
      <c r="CB217" s="95"/>
      <c r="CC217" s="73">
        <f t="shared" si="623"/>
        <v>0</v>
      </c>
      <c r="CD217" s="73"/>
      <c r="CE217" s="72">
        <f t="shared" si="624"/>
        <v>0</v>
      </c>
      <c r="CF217" s="73"/>
      <c r="CG217" s="72">
        <f t="shared" si="625"/>
        <v>0</v>
      </c>
      <c r="CH217" s="73"/>
      <c r="CI217" s="72">
        <f t="shared" si="640"/>
        <v>0</v>
      </c>
      <c r="CJ217" s="73"/>
      <c r="CK217" s="72">
        <f t="shared" si="626"/>
        <v>0</v>
      </c>
      <c r="CL217" s="73"/>
      <c r="CM217" s="72">
        <f t="shared" si="627"/>
        <v>0</v>
      </c>
      <c r="CN217" s="73"/>
      <c r="CO217" s="72">
        <f t="shared" si="628"/>
        <v>0</v>
      </c>
      <c r="CP217" s="73"/>
      <c r="CQ217" s="72">
        <f t="shared" si="629"/>
        <v>0</v>
      </c>
      <c r="CR217" s="73"/>
      <c r="CS217" s="72">
        <f t="shared" si="630"/>
        <v>0</v>
      </c>
      <c r="CT217" s="73"/>
      <c r="CU217" s="72">
        <f t="shared" si="631"/>
        <v>0</v>
      </c>
      <c r="CV217" s="93">
        <v>16</v>
      </c>
      <c r="CW217" s="72">
        <f t="shared" si="632"/>
        <v>1097687.808</v>
      </c>
      <c r="CX217" s="73"/>
      <c r="CY217" s="79">
        <f t="shared" si="633"/>
        <v>0</v>
      </c>
      <c r="CZ217" s="73"/>
      <c r="DA217" s="72">
        <f t="shared" si="634"/>
        <v>0</v>
      </c>
      <c r="DB217" s="95"/>
      <c r="DC217" s="72">
        <f t="shared" si="635"/>
        <v>0</v>
      </c>
      <c r="DD217" s="73"/>
      <c r="DE217" s="72">
        <f t="shared" si="636"/>
        <v>0</v>
      </c>
      <c r="DF217" s="73"/>
      <c r="DG217" s="72">
        <f t="shared" si="637"/>
        <v>0</v>
      </c>
      <c r="DH217" s="73"/>
      <c r="DI217" s="84">
        <f t="shared" si="638"/>
        <v>0</v>
      </c>
      <c r="DJ217" s="85">
        <f t="shared" si="639"/>
        <v>51</v>
      </c>
      <c r="DK217" s="84">
        <f t="shared" si="639"/>
        <v>3543346.4080000008</v>
      </c>
    </row>
    <row r="218" spans="1:115" ht="18.75" customHeight="1" x14ac:dyDescent="0.25">
      <c r="A218" s="89"/>
      <c r="B218" s="90">
        <v>187</v>
      </c>
      <c r="C218" s="283" t="s">
        <v>725</v>
      </c>
      <c r="D218" s="65" t="s">
        <v>341</v>
      </c>
      <c r="E218" s="54">
        <v>23150</v>
      </c>
      <c r="F218" s="67">
        <v>25</v>
      </c>
      <c r="G218" s="208">
        <v>1</v>
      </c>
      <c r="H218" s="69">
        <v>1.4</v>
      </c>
      <c r="I218" s="69">
        <v>1.68</v>
      </c>
      <c r="J218" s="69">
        <v>2.23</v>
      </c>
      <c r="K218" s="70">
        <v>2.57</v>
      </c>
      <c r="L218" s="73">
        <v>0</v>
      </c>
      <c r="M218" s="72">
        <f>(L218*$E218*$F218*$G218*$H218)</f>
        <v>0</v>
      </c>
      <c r="N218" s="73"/>
      <c r="O218" s="73">
        <f>(N218*$E218*$F218*$G218*$H218)</f>
        <v>0</v>
      </c>
      <c r="P218" s="73"/>
      <c r="Q218" s="72">
        <f>(P218*$E218*$F218*$G218*$H218)</f>
        <v>0</v>
      </c>
      <c r="R218" s="73"/>
      <c r="S218" s="72">
        <f>(R218*$E218*$F218*$G218*$H218)</f>
        <v>0</v>
      </c>
      <c r="T218" s="73"/>
      <c r="U218" s="72">
        <f>(T218*$E218*$F218*$G218*$H218)</f>
        <v>0</v>
      </c>
      <c r="V218" s="73">
        <v>20</v>
      </c>
      <c r="W218" s="72">
        <f>(V218*$E218*$F218*$G218*$H218)</f>
        <v>16204999.999999998</v>
      </c>
      <c r="X218" s="73"/>
      <c r="Y218" s="72">
        <f>(X218*$E218*$F218*$G218*$H218)</f>
        <v>0</v>
      </c>
      <c r="Z218" s="73"/>
      <c r="AA218" s="72">
        <f>(Z218*$E218*$F218*$G218*$H218)</f>
        <v>0</v>
      </c>
      <c r="AB218" s="73"/>
      <c r="AC218" s="72">
        <f>(AB218*$E218*$F218*$G218*$H218)</f>
        <v>0</v>
      </c>
      <c r="AD218" s="73"/>
      <c r="AE218" s="72">
        <f>(AD218*$E218*$F218*$G218*$H218)</f>
        <v>0</v>
      </c>
      <c r="AF218" s="80"/>
      <c r="AG218" s="72">
        <f>(AF218*$E218*$F218*$G218*$H218)</f>
        <v>0</v>
      </c>
      <c r="AH218" s="73"/>
      <c r="AI218" s="72">
        <f>(AH218*$E218*$F218*$G218*$H218)</f>
        <v>0</v>
      </c>
      <c r="AJ218" s="73"/>
      <c r="AK218" s="73">
        <f>(AJ218*$E218*$F218*$G218*$H218)</f>
        <v>0</v>
      </c>
      <c r="AL218" s="73"/>
      <c r="AM218" s="72">
        <f>(AL218*$E218*$F218*$G218*$I218)</f>
        <v>0</v>
      </c>
      <c r="AN218" s="93">
        <v>0</v>
      </c>
      <c r="AO218" s="72">
        <f>(AN218*$E218*$F218*$G218*$I218)</f>
        <v>0</v>
      </c>
      <c r="AP218" s="73"/>
      <c r="AQ218" s="79">
        <f>(AP218*$E218*$F218*$G218*$I218)</f>
        <v>0</v>
      </c>
      <c r="AR218" s="73"/>
      <c r="AS218" s="72">
        <f>(AR218*$E218*$F218*$G218*$H218)</f>
        <v>0</v>
      </c>
      <c r="AT218" s="73"/>
      <c r="AU218" s="73">
        <f>(AT218*$E218*$F218*$G218*$H218)</f>
        <v>0</v>
      </c>
      <c r="AV218" s="73"/>
      <c r="AW218" s="72">
        <f>(AV218*$E218*$F218*$G218*$H218)</f>
        <v>0</v>
      </c>
      <c r="AX218" s="73"/>
      <c r="AY218" s="72">
        <f>(AX218*$E218*$F218*$G218*$H218)</f>
        <v>0</v>
      </c>
      <c r="AZ218" s="73"/>
      <c r="BA218" s="72">
        <f>(AZ218*$E218*$F218*$G218*$H218)</f>
        <v>0</v>
      </c>
      <c r="BB218" s="73"/>
      <c r="BC218" s="72">
        <f>(BB218*$E218*$F218*$G218*$H218)</f>
        <v>0</v>
      </c>
      <c r="BD218" s="73"/>
      <c r="BE218" s="72">
        <f>(BD218*$E218*$F218*$G218*$H218)</f>
        <v>0</v>
      </c>
      <c r="BF218" s="73"/>
      <c r="BG218" s="72">
        <f>(BF218*$E218*$F218*$G218*$I218)</f>
        <v>0</v>
      </c>
      <c r="BH218" s="73"/>
      <c r="BI218" s="72">
        <f>(BH218*$E218*$F218*$G218*$I218)</f>
        <v>0</v>
      </c>
      <c r="BJ218" s="73"/>
      <c r="BK218" s="72">
        <f>(BJ218*$E218*$F218*$G218*$I218)</f>
        <v>0</v>
      </c>
      <c r="BL218" s="73"/>
      <c r="BM218" s="72">
        <f>(BL218*$E218*$F218*$G218*$I218)</f>
        <v>0</v>
      </c>
      <c r="BN218" s="73"/>
      <c r="BO218" s="72">
        <f>(BN218*$E218*$F218*$G218*$I218)</f>
        <v>0</v>
      </c>
      <c r="BP218" s="73"/>
      <c r="BQ218" s="72">
        <f>(BP218*$E218*$F218*$G218*$I218)</f>
        <v>0</v>
      </c>
      <c r="BR218" s="73"/>
      <c r="BS218" s="79">
        <f>(BR218*$E218*$F218*$G218*$I218)</f>
        <v>0</v>
      </c>
      <c r="BT218" s="94"/>
      <c r="BU218" s="72">
        <f>(BT218*$E218*$F218*$G218*$H218)</f>
        <v>0</v>
      </c>
      <c r="BV218" s="73"/>
      <c r="BW218" s="72">
        <f>(BV218*$E218*$F218*$G218*$H218)</f>
        <v>0</v>
      </c>
      <c r="BX218" s="73"/>
      <c r="BY218" s="72">
        <f>(BX218*$E218*$F218*$G218*$H218)</f>
        <v>0</v>
      </c>
      <c r="BZ218" s="73"/>
      <c r="CA218" s="72">
        <f>(BZ218*$E218*$F218*$G218*$I218)</f>
        <v>0</v>
      </c>
      <c r="CB218" s="95"/>
      <c r="CC218" s="73">
        <f>(CB218*$E218*$F218*$G218*$H218)</f>
        <v>0</v>
      </c>
      <c r="CD218" s="73"/>
      <c r="CE218" s="72">
        <f>(CD218*$E218*$F218*$G218*$H218)</f>
        <v>0</v>
      </c>
      <c r="CF218" s="73"/>
      <c r="CG218" s="72">
        <f>(CF218*$E218*$F218*$G218*$H218)</f>
        <v>0</v>
      </c>
      <c r="CH218" s="73"/>
      <c r="CI218" s="72">
        <f>(CH218*$E218*$F218*$G218*$H218)</f>
        <v>0</v>
      </c>
      <c r="CJ218" s="73"/>
      <c r="CK218" s="72">
        <f>(CJ218*$E218*$F218*$G218*$H218)</f>
        <v>0</v>
      </c>
      <c r="CL218" s="73"/>
      <c r="CM218" s="72">
        <f>(CL218*$E218*$F218*$G218*$H218)</f>
        <v>0</v>
      </c>
      <c r="CN218" s="73"/>
      <c r="CO218" s="72">
        <f>(CN218*$E218*$F218*$G218*$H218)</f>
        <v>0</v>
      </c>
      <c r="CP218" s="73"/>
      <c r="CQ218" s="72">
        <f>(CP218*$E218*$F218*$G218*$I218)</f>
        <v>0</v>
      </c>
      <c r="CR218" s="73"/>
      <c r="CS218" s="72">
        <f>(CR218*$E218*$F218*$G218*$I218)</f>
        <v>0</v>
      </c>
      <c r="CT218" s="73"/>
      <c r="CU218" s="72">
        <f>(CT218*$E218*$F218*$G218*$I218)</f>
        <v>0</v>
      </c>
      <c r="CV218" s="93">
        <v>0</v>
      </c>
      <c r="CW218" s="72">
        <f>(CV218*$E218*$F218*$G218*$I218)</f>
        <v>0</v>
      </c>
      <c r="CX218" s="73"/>
      <c r="CY218" s="79">
        <f>(CX218*$E218*$F218*$G218*$I218)</f>
        <v>0</v>
      </c>
      <c r="CZ218" s="73"/>
      <c r="DA218" s="72">
        <f>(CZ218*$E218*$F218*$G218*$I218)</f>
        <v>0</v>
      </c>
      <c r="DB218" s="95"/>
      <c r="DC218" s="72">
        <f>(DB218*$E218*$F218*$G218*$I218)</f>
        <v>0</v>
      </c>
      <c r="DD218" s="73"/>
      <c r="DE218" s="72">
        <f>(DD218*$E218*$F218*$G218*$I218)</f>
        <v>0</v>
      </c>
      <c r="DF218" s="73"/>
      <c r="DG218" s="72">
        <f>(DF218*$E218*$F218*$G218*$J218)</f>
        <v>0</v>
      </c>
      <c r="DH218" s="73"/>
      <c r="DI218" s="84">
        <f>(DH218*$E218*$F218*$G218*$K218)</f>
        <v>0</v>
      </c>
      <c r="DJ218" s="85">
        <f t="shared" si="639"/>
        <v>20</v>
      </c>
      <c r="DK218" s="84">
        <f t="shared" si="639"/>
        <v>16204999.999999998</v>
      </c>
    </row>
    <row r="219" spans="1:115" s="194" customFormat="1" ht="15.75" customHeight="1" x14ac:dyDescent="0.25">
      <c r="A219" s="89">
        <v>21</v>
      </c>
      <c r="B219" s="98"/>
      <c r="C219" s="98"/>
      <c r="D219" s="53" t="s">
        <v>342</v>
      </c>
      <c r="E219" s="54">
        <v>23150</v>
      </c>
      <c r="F219" s="99">
        <v>0.92</v>
      </c>
      <c r="G219" s="86">
        <v>1</v>
      </c>
      <c r="H219" s="87">
        <v>1.4</v>
      </c>
      <c r="I219" s="87">
        <v>1.68</v>
      </c>
      <c r="J219" s="87">
        <v>2.23</v>
      </c>
      <c r="K219" s="88">
        <v>2.57</v>
      </c>
      <c r="L219" s="59">
        <f>SUM(L220:L227)</f>
        <v>0</v>
      </c>
      <c r="M219" s="59">
        <f t="shared" ref="M219:BX219" si="641">SUM(M220:M227)</f>
        <v>0</v>
      </c>
      <c r="N219" s="59">
        <f t="shared" si="641"/>
        <v>0</v>
      </c>
      <c r="O219" s="59">
        <f t="shared" si="641"/>
        <v>0</v>
      </c>
      <c r="P219" s="59">
        <f t="shared" si="641"/>
        <v>0</v>
      </c>
      <c r="Q219" s="59">
        <f t="shared" si="641"/>
        <v>0</v>
      </c>
      <c r="R219" s="59">
        <f t="shared" si="641"/>
        <v>0</v>
      </c>
      <c r="S219" s="59">
        <f t="shared" si="641"/>
        <v>0</v>
      </c>
      <c r="T219" s="59">
        <f t="shared" si="641"/>
        <v>0</v>
      </c>
      <c r="U219" s="59">
        <f t="shared" si="641"/>
        <v>0</v>
      </c>
      <c r="V219" s="59">
        <f t="shared" si="641"/>
        <v>0</v>
      </c>
      <c r="W219" s="59">
        <f t="shared" si="641"/>
        <v>0</v>
      </c>
      <c r="X219" s="59">
        <f t="shared" si="641"/>
        <v>0</v>
      </c>
      <c r="Y219" s="59">
        <f t="shared" si="641"/>
        <v>0</v>
      </c>
      <c r="Z219" s="59">
        <f t="shared" si="641"/>
        <v>4251</v>
      </c>
      <c r="AA219" s="59">
        <f t="shared" si="641"/>
        <v>258431156.17199999</v>
      </c>
      <c r="AB219" s="59">
        <f t="shared" si="641"/>
        <v>0</v>
      </c>
      <c r="AC219" s="59">
        <f t="shared" si="641"/>
        <v>0</v>
      </c>
      <c r="AD219" s="59">
        <f t="shared" si="641"/>
        <v>0</v>
      </c>
      <c r="AE219" s="59">
        <f t="shared" si="641"/>
        <v>0</v>
      </c>
      <c r="AF219" s="59">
        <f t="shared" si="641"/>
        <v>0</v>
      </c>
      <c r="AG219" s="59">
        <f t="shared" si="641"/>
        <v>0</v>
      </c>
      <c r="AH219" s="59">
        <f t="shared" si="641"/>
        <v>2620</v>
      </c>
      <c r="AI219" s="59">
        <f t="shared" si="641"/>
        <v>56459918.284000009</v>
      </c>
      <c r="AJ219" s="59">
        <f t="shared" si="641"/>
        <v>0</v>
      </c>
      <c r="AK219" s="59">
        <f t="shared" si="641"/>
        <v>0</v>
      </c>
      <c r="AL219" s="59">
        <f t="shared" si="641"/>
        <v>0</v>
      </c>
      <c r="AM219" s="59">
        <f t="shared" si="641"/>
        <v>0</v>
      </c>
      <c r="AN219" s="59">
        <f t="shared" si="641"/>
        <v>0</v>
      </c>
      <c r="AO219" s="59">
        <f t="shared" si="641"/>
        <v>0</v>
      </c>
      <c r="AP219" s="59">
        <f t="shared" si="641"/>
        <v>0</v>
      </c>
      <c r="AQ219" s="59">
        <f t="shared" si="641"/>
        <v>0</v>
      </c>
      <c r="AR219" s="59">
        <f t="shared" si="641"/>
        <v>0</v>
      </c>
      <c r="AS219" s="59">
        <f t="shared" si="641"/>
        <v>0</v>
      </c>
      <c r="AT219" s="59">
        <f t="shared" si="641"/>
        <v>20</v>
      </c>
      <c r="AU219" s="59">
        <f t="shared" si="641"/>
        <v>462912.02999999997</v>
      </c>
      <c r="AV219" s="59">
        <f>SUM(AV220:AV227)</f>
        <v>0</v>
      </c>
      <c r="AW219" s="59">
        <f>SUM(AW220:AW227)</f>
        <v>0</v>
      </c>
      <c r="AX219" s="59">
        <f t="shared" ref="AX219" si="642">SUM(AX220:AX227)</f>
        <v>0</v>
      </c>
      <c r="AY219" s="59">
        <f t="shared" si="641"/>
        <v>0</v>
      </c>
      <c r="AZ219" s="59">
        <f t="shared" si="641"/>
        <v>0</v>
      </c>
      <c r="BA219" s="59">
        <f t="shared" si="641"/>
        <v>0</v>
      </c>
      <c r="BB219" s="59">
        <f t="shared" si="641"/>
        <v>0</v>
      </c>
      <c r="BC219" s="59">
        <f t="shared" si="641"/>
        <v>0</v>
      </c>
      <c r="BD219" s="59">
        <f t="shared" si="641"/>
        <v>0</v>
      </c>
      <c r="BE219" s="59">
        <f t="shared" si="641"/>
        <v>0</v>
      </c>
      <c r="BF219" s="59">
        <f t="shared" si="641"/>
        <v>0</v>
      </c>
      <c r="BG219" s="59">
        <f t="shared" si="641"/>
        <v>0</v>
      </c>
      <c r="BH219" s="59">
        <f t="shared" si="641"/>
        <v>0</v>
      </c>
      <c r="BI219" s="59">
        <f t="shared" si="641"/>
        <v>0</v>
      </c>
      <c r="BJ219" s="59">
        <f t="shared" si="641"/>
        <v>0</v>
      </c>
      <c r="BK219" s="59">
        <f t="shared" si="641"/>
        <v>0</v>
      </c>
      <c r="BL219" s="59">
        <f t="shared" si="641"/>
        <v>0</v>
      </c>
      <c r="BM219" s="59">
        <f t="shared" si="641"/>
        <v>0</v>
      </c>
      <c r="BN219" s="59">
        <f t="shared" si="641"/>
        <v>0</v>
      </c>
      <c r="BO219" s="59">
        <f t="shared" si="641"/>
        <v>0</v>
      </c>
      <c r="BP219" s="59">
        <f t="shared" si="641"/>
        <v>7</v>
      </c>
      <c r="BQ219" s="59">
        <f t="shared" si="641"/>
        <v>177720.88320000001</v>
      </c>
      <c r="BR219" s="59">
        <f t="shared" si="641"/>
        <v>0</v>
      </c>
      <c r="BS219" s="61">
        <f t="shared" si="641"/>
        <v>0</v>
      </c>
      <c r="BT219" s="62">
        <f t="shared" si="641"/>
        <v>0</v>
      </c>
      <c r="BU219" s="59">
        <f t="shared" si="641"/>
        <v>0</v>
      </c>
      <c r="BV219" s="59">
        <f t="shared" si="641"/>
        <v>0</v>
      </c>
      <c r="BW219" s="59">
        <f t="shared" si="641"/>
        <v>0</v>
      </c>
      <c r="BX219" s="59">
        <f t="shared" si="641"/>
        <v>0</v>
      </c>
      <c r="BY219" s="59">
        <f t="shared" ref="BY219:DK219" si="643">SUM(BY220:BY227)</f>
        <v>0</v>
      </c>
      <c r="BZ219" s="59">
        <f>SUM(BZ220:BZ227)</f>
        <v>0</v>
      </c>
      <c r="CA219" s="59">
        <f>SUM(CA220:CA227)</f>
        <v>0</v>
      </c>
      <c r="CB219" s="63">
        <f t="shared" si="643"/>
        <v>0</v>
      </c>
      <c r="CC219" s="59">
        <f t="shared" si="643"/>
        <v>0</v>
      </c>
      <c r="CD219" s="59">
        <f t="shared" si="643"/>
        <v>0</v>
      </c>
      <c r="CE219" s="59">
        <f t="shared" si="643"/>
        <v>0</v>
      </c>
      <c r="CF219" s="59">
        <f t="shared" si="643"/>
        <v>0</v>
      </c>
      <c r="CG219" s="59">
        <f t="shared" si="643"/>
        <v>0</v>
      </c>
      <c r="CH219" s="59">
        <f t="shared" si="643"/>
        <v>0</v>
      </c>
      <c r="CI219" s="59">
        <f t="shared" si="643"/>
        <v>0</v>
      </c>
      <c r="CJ219" s="59">
        <f t="shared" si="643"/>
        <v>0</v>
      </c>
      <c r="CK219" s="59">
        <f t="shared" si="643"/>
        <v>0</v>
      </c>
      <c r="CL219" s="59">
        <f t="shared" si="643"/>
        <v>0</v>
      </c>
      <c r="CM219" s="59">
        <f t="shared" si="643"/>
        <v>0</v>
      </c>
      <c r="CN219" s="59">
        <f t="shared" si="643"/>
        <v>0</v>
      </c>
      <c r="CO219" s="59">
        <f t="shared" si="643"/>
        <v>0</v>
      </c>
      <c r="CP219" s="59">
        <f t="shared" si="643"/>
        <v>0</v>
      </c>
      <c r="CQ219" s="59">
        <f t="shared" si="643"/>
        <v>0</v>
      </c>
      <c r="CR219" s="59">
        <f t="shared" si="643"/>
        <v>0</v>
      </c>
      <c r="CS219" s="59">
        <f t="shared" si="643"/>
        <v>0</v>
      </c>
      <c r="CT219" s="59">
        <f t="shared" si="643"/>
        <v>0</v>
      </c>
      <c r="CU219" s="59">
        <f t="shared" si="643"/>
        <v>0</v>
      </c>
      <c r="CV219" s="59">
        <f t="shared" si="643"/>
        <v>1190</v>
      </c>
      <c r="CW219" s="59">
        <f t="shared" si="643"/>
        <v>26086886.783999998</v>
      </c>
      <c r="CX219" s="59">
        <f t="shared" si="643"/>
        <v>0</v>
      </c>
      <c r="CY219" s="59">
        <f t="shared" si="643"/>
        <v>0</v>
      </c>
      <c r="CZ219" s="59">
        <f t="shared" si="643"/>
        <v>0</v>
      </c>
      <c r="DA219" s="59">
        <f t="shared" si="643"/>
        <v>0</v>
      </c>
      <c r="DB219" s="59">
        <f t="shared" si="643"/>
        <v>0</v>
      </c>
      <c r="DC219" s="59">
        <f t="shared" si="643"/>
        <v>0</v>
      </c>
      <c r="DD219" s="59">
        <f t="shared" si="643"/>
        <v>31</v>
      </c>
      <c r="DE219" s="59">
        <f t="shared" si="643"/>
        <v>737859.02399999998</v>
      </c>
      <c r="DF219" s="59">
        <f t="shared" si="643"/>
        <v>0</v>
      </c>
      <c r="DG219" s="59">
        <f t="shared" si="643"/>
        <v>0</v>
      </c>
      <c r="DH219" s="59">
        <f t="shared" si="643"/>
        <v>4</v>
      </c>
      <c r="DI219" s="59">
        <f t="shared" si="643"/>
        <v>154533.61170000001</v>
      </c>
      <c r="DJ219" s="59">
        <f t="shared" si="643"/>
        <v>8123</v>
      </c>
      <c r="DK219" s="59">
        <f t="shared" si="643"/>
        <v>342510986.78889996</v>
      </c>
    </row>
    <row r="220" spans="1:115" ht="25.5" customHeight="1" x14ac:dyDescent="0.25">
      <c r="A220" s="89"/>
      <c r="B220" s="90">
        <v>188</v>
      </c>
      <c r="C220" s="283" t="s">
        <v>726</v>
      </c>
      <c r="D220" s="65" t="s">
        <v>343</v>
      </c>
      <c r="E220" s="54">
        <v>23150</v>
      </c>
      <c r="F220" s="91">
        <v>0.49</v>
      </c>
      <c r="G220" s="137">
        <v>0.8</v>
      </c>
      <c r="H220" s="69">
        <v>1.4</v>
      </c>
      <c r="I220" s="69">
        <v>1.68</v>
      </c>
      <c r="J220" s="69">
        <v>2.23</v>
      </c>
      <c r="K220" s="70">
        <v>2.57</v>
      </c>
      <c r="L220" s="73"/>
      <c r="M220" s="72">
        <f t="shared" ref="M220:M227" si="644">(L220*$E220*$F220*$G220*$H220*$M$10)</f>
        <v>0</v>
      </c>
      <c r="N220" s="73"/>
      <c r="O220" s="73">
        <f t="shared" ref="O220:O227" si="645">(N220*$E220*$F220*$G220*$H220*$O$10)</f>
        <v>0</v>
      </c>
      <c r="P220" s="73"/>
      <c r="Q220" s="72">
        <f t="shared" ref="Q220:Q227" si="646">(P220*$E220*$F220*$G220*$H220*$Q$10)</f>
        <v>0</v>
      </c>
      <c r="R220" s="73"/>
      <c r="S220" s="72">
        <f t="shared" ref="S220:S227" si="647">(R220*$E220*$F220*$G220*$H220*$S$10)</f>
        <v>0</v>
      </c>
      <c r="T220" s="73">
        <v>0</v>
      </c>
      <c r="U220" s="72">
        <f t="shared" ref="U220:U227" si="648">(T220*$E220*$F220*$G220*$H220*$U$10)</f>
        <v>0</v>
      </c>
      <c r="V220" s="73">
        <v>0</v>
      </c>
      <c r="W220" s="72">
        <f t="shared" ref="W220:W227" si="649">(V220*$E220*$F220*$G220*$H220*$W$10)</f>
        <v>0</v>
      </c>
      <c r="X220" s="73"/>
      <c r="Y220" s="72">
        <f t="shared" ref="Y220:Y227" si="650">(X220*$E220*$F220*$G220*$H220*$Y$10)</f>
        <v>0</v>
      </c>
      <c r="Z220" s="73">
        <v>184</v>
      </c>
      <c r="AA220" s="72">
        <f t="shared" ref="AA220:AA227" si="651">(Z220*$E220*$F220*$G220*$H220*$AA$10)</f>
        <v>3272735.872</v>
      </c>
      <c r="AB220" s="73"/>
      <c r="AC220" s="72">
        <f t="shared" ref="AC220:AC227" si="652">(AB220*$E220*$F220*$G220*$H220*$AC$10)</f>
        <v>0</v>
      </c>
      <c r="AD220" s="73">
        <v>0</v>
      </c>
      <c r="AE220" s="72">
        <f t="shared" ref="AE220:AE227" si="653">(AD220*$E220*$F220*$G220*$H220*$AE$10)</f>
        <v>0</v>
      </c>
      <c r="AF220" s="80"/>
      <c r="AG220" s="72">
        <f t="shared" ref="AG220:AG227" si="654">(AF220*$E220*$F220*$G220*$H220*$AG$10)</f>
        <v>0</v>
      </c>
      <c r="AH220" s="73">
        <v>377</v>
      </c>
      <c r="AI220" s="72">
        <f t="shared" ref="AI220:AI227" si="655">(AH220*$E220*$F220*$G220*$H220*$AI$10)</f>
        <v>5268647.3839999996</v>
      </c>
      <c r="AJ220" s="73">
        <v>0</v>
      </c>
      <c r="AK220" s="73">
        <f t="shared" ref="AK220:AK227" si="656">(AJ220*$E220*$F220*$G220*$H220*$AK$10)</f>
        <v>0</v>
      </c>
      <c r="AL220" s="73">
        <v>0</v>
      </c>
      <c r="AM220" s="72">
        <f t="shared" ref="AM220:AM227" si="657">(AL220*$E220*$F220*$G220*$I220*$AM$10)</f>
        <v>0</v>
      </c>
      <c r="AN220" s="93">
        <v>0</v>
      </c>
      <c r="AO220" s="72">
        <f t="shared" ref="AO220:AO227" si="658">(AN220*$E220*$F220*$G220*$I220*$AO$10)</f>
        <v>0</v>
      </c>
      <c r="AP220" s="73">
        <v>0</v>
      </c>
      <c r="AQ220" s="79">
        <f t="shared" ref="AQ220:AQ227" si="659">(AP220*$E220*$F220*$G220*$I220*$AQ$10)</f>
        <v>0</v>
      </c>
      <c r="AR220" s="73"/>
      <c r="AS220" s="72">
        <f t="shared" ref="AS220:AS227" si="660">(AR220*$E220*$F220*$G220*$H220*$AS$10)</f>
        <v>0</v>
      </c>
      <c r="AT220" s="73"/>
      <c r="AU220" s="73">
        <f t="shared" ref="AU220:AU227" si="661">(AT220*$E220*$F220*$G220*$H220*$AU$10)</f>
        <v>0</v>
      </c>
      <c r="AV220" s="73"/>
      <c r="AW220" s="72">
        <f t="shared" ref="AW220:AW227" si="662">(AV220*$E220*$F220*$G220*$H220*$AW$10)</f>
        <v>0</v>
      </c>
      <c r="AX220" s="73">
        <v>0</v>
      </c>
      <c r="AY220" s="72">
        <f t="shared" ref="AY220:AY227" si="663">(AX220*$E220*$F220*$G220*$H220*$AY$10)</f>
        <v>0</v>
      </c>
      <c r="AZ220" s="73">
        <v>0</v>
      </c>
      <c r="BA220" s="72">
        <f t="shared" ref="BA220:BA227" si="664">(AZ220*$E220*$F220*$G220*$H220*$BA$10)</f>
        <v>0</v>
      </c>
      <c r="BB220" s="73">
        <v>0</v>
      </c>
      <c r="BC220" s="72">
        <f t="shared" ref="BC220:BC227" si="665">(BB220*$E220*$F220*$G220*$H220*$BC$10)</f>
        <v>0</v>
      </c>
      <c r="BD220" s="73"/>
      <c r="BE220" s="72">
        <f t="shared" ref="BE220:BE227" si="666">(BD220*$E220*$F220*$G220*$H220*$BE$10)</f>
        <v>0</v>
      </c>
      <c r="BF220" s="73"/>
      <c r="BG220" s="72">
        <f t="shared" ref="BG220:BG227" si="667">(BF220*$E220*$F220*$G220*$I220*$BG$10)</f>
        <v>0</v>
      </c>
      <c r="BH220" s="73">
        <v>0</v>
      </c>
      <c r="BI220" s="72">
        <f t="shared" ref="BI220:BI227" si="668">(BH220*$E220*$F220*$G220*$I220*$BI$10)</f>
        <v>0</v>
      </c>
      <c r="BJ220" s="73">
        <v>0</v>
      </c>
      <c r="BK220" s="72">
        <f t="shared" ref="BK220:BK227" si="669">(BJ220*$E220*$F220*$G220*$I220*$BK$10)</f>
        <v>0</v>
      </c>
      <c r="BL220" s="73"/>
      <c r="BM220" s="72">
        <f t="shared" ref="BM220:BM227" si="670">(BL220*$E220*$F220*$G220*$I220*$BM$10)</f>
        <v>0</v>
      </c>
      <c r="BN220" s="73"/>
      <c r="BO220" s="72">
        <f t="shared" ref="BO220:BO227" si="671">(BN220*$E220*$F220*$G220*$I220*$BO$10)</f>
        <v>0</v>
      </c>
      <c r="BP220" s="73"/>
      <c r="BQ220" s="72">
        <f t="shared" ref="BQ220:BQ227" si="672">(BP220*$E220*$F220*$G220*$I220*$BQ$10)</f>
        <v>0</v>
      </c>
      <c r="BR220" s="73"/>
      <c r="BS220" s="79">
        <f t="shared" ref="BS220:BS227" si="673">(BR220*$E220*$F220*$G220*$I220*$BS$10)</f>
        <v>0</v>
      </c>
      <c r="BT220" s="94">
        <v>0</v>
      </c>
      <c r="BU220" s="72">
        <f t="shared" ref="BU220:BU227" si="674">(BT220*$E220*$F220*$G220*$H220*$BU$10)</f>
        <v>0</v>
      </c>
      <c r="BV220" s="73">
        <v>0</v>
      </c>
      <c r="BW220" s="72">
        <f t="shared" ref="BW220:BW227" si="675">(BV220*$E220*$F220*$G220*$H220*$BW$10)</f>
        <v>0</v>
      </c>
      <c r="BX220" s="73">
        <v>0</v>
      </c>
      <c r="BY220" s="72">
        <f t="shared" ref="BY220:BY227" si="676">(BX220*$E220*$F220*$G220*$H220*$BY$10)</f>
        <v>0</v>
      </c>
      <c r="BZ220" s="73"/>
      <c r="CA220" s="72">
        <f t="shared" ref="CA220:CA227" si="677">(BZ220*$E220*$F220*$G220*$I220*$CA$10)</f>
        <v>0</v>
      </c>
      <c r="CB220" s="95"/>
      <c r="CC220" s="73">
        <f t="shared" ref="CC220:CC227" si="678">(CB220*$E220*$F220*$G220*$H220*$CC$10)</f>
        <v>0</v>
      </c>
      <c r="CD220" s="73">
        <v>0</v>
      </c>
      <c r="CE220" s="72">
        <f t="shared" ref="CE220:CE227" si="679">(CD220*$E220*$F220*$G220*$H220*$CE$10)</f>
        <v>0</v>
      </c>
      <c r="CF220" s="73"/>
      <c r="CG220" s="72">
        <f t="shared" ref="CG220:CG227" si="680">(CF220*$E220*$F220*$G220*$H220*$CG$10)</f>
        <v>0</v>
      </c>
      <c r="CH220" s="73"/>
      <c r="CI220" s="72">
        <f t="shared" ref="CI220:CI227" si="681">(CH220*$E220*$F220*$G220*$H220*$CI$10)</f>
        <v>0</v>
      </c>
      <c r="CJ220" s="73"/>
      <c r="CK220" s="72">
        <f t="shared" ref="CK220:CK227" si="682">(CJ220*$E220*$F220*$G220*$H220*$CK$10)</f>
        <v>0</v>
      </c>
      <c r="CL220" s="73"/>
      <c r="CM220" s="72">
        <f t="shared" ref="CM220:CM227" si="683">(CL220*$E220*$F220*$G220*$H220*$CM$10)</f>
        <v>0</v>
      </c>
      <c r="CN220" s="73"/>
      <c r="CO220" s="72">
        <f t="shared" ref="CO220:CO227" si="684">(CN220*$E220*$F220*$G220*$H220*$CO$10)</f>
        <v>0</v>
      </c>
      <c r="CP220" s="73"/>
      <c r="CQ220" s="72">
        <f t="shared" ref="CQ220:CQ227" si="685">(CP220*$E220*$F220*$G220*$I220*$CQ$10)</f>
        <v>0</v>
      </c>
      <c r="CR220" s="73"/>
      <c r="CS220" s="72">
        <f t="shared" ref="CS220:CS227" si="686">(CR220*$E220*$F220*$G220*$I220*$CS$10)</f>
        <v>0</v>
      </c>
      <c r="CT220" s="73">
        <v>0</v>
      </c>
      <c r="CU220" s="72">
        <f t="shared" ref="CU220:CU227" si="687">(CT220*$E220*$F220*$G220*$I220*$CU$10)</f>
        <v>0</v>
      </c>
      <c r="CV220" s="93">
        <v>30</v>
      </c>
      <c r="CW220" s="72">
        <f t="shared" ref="CW220:CW227" si="688">(CV220*$E220*$F220*$G220*$I220*$CW$10)</f>
        <v>411632.92800000001</v>
      </c>
      <c r="CX220" s="73">
        <v>0</v>
      </c>
      <c r="CY220" s="79">
        <f t="shared" ref="CY220:CY227" si="689">(CX220*$E220*$F220*$G220*$I220*$CY$10)</f>
        <v>0</v>
      </c>
      <c r="CZ220" s="73">
        <v>0</v>
      </c>
      <c r="DA220" s="72">
        <f t="shared" ref="DA220:DA227" si="690">(CZ220*$E220*$F220*$G220*$I220*$DA$10)</f>
        <v>0</v>
      </c>
      <c r="DB220" s="95"/>
      <c r="DC220" s="72">
        <f t="shared" ref="DC220:DC227" si="691">(DB220*$E220*$F220*$G220*$I220*$DC$10)</f>
        <v>0</v>
      </c>
      <c r="DD220" s="73"/>
      <c r="DE220" s="72">
        <f t="shared" ref="DE220:DE227" si="692">(DD220*$E220*$F220*$G220*$I220*$DE$10)</f>
        <v>0</v>
      </c>
      <c r="DF220" s="73"/>
      <c r="DG220" s="72">
        <f t="shared" ref="DG220:DG227" si="693">(DF220*$E220*$F220*$G220*$J220*$DG$10)</f>
        <v>0</v>
      </c>
      <c r="DH220" s="73"/>
      <c r="DI220" s="84">
        <f t="shared" ref="DI220:DI227" si="694">(DH220*$E220*$F220*$G220*$K220*$DI$10)</f>
        <v>0</v>
      </c>
      <c r="DJ220" s="85">
        <f t="shared" ref="DJ220:DK227" si="695">SUM(L220,N220,P220,R220,T220,V220,X220,Z220,AB220,AD220,AF220,AH220,AN220,AR220,AT220,BX220,AJ220,AX220,AZ220,BB220,CN220,BD220,BF220,AL220,BJ220,AP220,CP220,BL220,CR220,BN220,BP220,BR220,BZ220,BT220,BV220,CB220,CD220,CF220,CH220,CJ220,CL220,CT220,CV220,BH220,AV220,CX220,CZ220,DB220,DD220,DF220,DH220)</f>
        <v>591</v>
      </c>
      <c r="DK220" s="84">
        <f t="shared" si="695"/>
        <v>8953016.1839999985</v>
      </c>
    </row>
    <row r="221" spans="1:115" ht="30.75" customHeight="1" x14ac:dyDescent="0.25">
      <c r="A221" s="89"/>
      <c r="B221" s="90">
        <v>189</v>
      </c>
      <c r="C221" s="283" t="s">
        <v>727</v>
      </c>
      <c r="D221" s="65" t="s">
        <v>344</v>
      </c>
      <c r="E221" s="54">
        <v>23150</v>
      </c>
      <c r="F221" s="91">
        <v>0.79</v>
      </c>
      <c r="G221" s="137">
        <v>0.8</v>
      </c>
      <c r="H221" s="69">
        <v>1.4</v>
      </c>
      <c r="I221" s="69">
        <v>1.68</v>
      </c>
      <c r="J221" s="69">
        <v>2.23</v>
      </c>
      <c r="K221" s="70">
        <v>2.57</v>
      </c>
      <c r="L221" s="73"/>
      <c r="M221" s="72">
        <f t="shared" si="644"/>
        <v>0</v>
      </c>
      <c r="N221" s="73"/>
      <c r="O221" s="73">
        <f t="shared" si="645"/>
        <v>0</v>
      </c>
      <c r="P221" s="73"/>
      <c r="Q221" s="72">
        <f t="shared" si="646"/>
        <v>0</v>
      </c>
      <c r="R221" s="73"/>
      <c r="S221" s="72">
        <f t="shared" si="647"/>
        <v>0</v>
      </c>
      <c r="T221" s="73">
        <v>0</v>
      </c>
      <c r="U221" s="72">
        <f t="shared" si="648"/>
        <v>0</v>
      </c>
      <c r="V221" s="73">
        <v>0</v>
      </c>
      <c r="W221" s="72">
        <f t="shared" si="649"/>
        <v>0</v>
      </c>
      <c r="X221" s="73"/>
      <c r="Y221" s="72">
        <f t="shared" si="650"/>
        <v>0</v>
      </c>
      <c r="Z221" s="73">
        <v>504</v>
      </c>
      <c r="AA221" s="72">
        <f t="shared" si="651"/>
        <v>14452889.471999999</v>
      </c>
      <c r="AB221" s="73"/>
      <c r="AC221" s="72">
        <f t="shared" si="652"/>
        <v>0</v>
      </c>
      <c r="AD221" s="73">
        <v>0</v>
      </c>
      <c r="AE221" s="72">
        <f t="shared" si="653"/>
        <v>0</v>
      </c>
      <c r="AF221" s="80"/>
      <c r="AG221" s="72">
        <f t="shared" si="654"/>
        <v>0</v>
      </c>
      <c r="AH221" s="73">
        <v>170</v>
      </c>
      <c r="AI221" s="72">
        <f t="shared" si="655"/>
        <v>3830343.4400000004</v>
      </c>
      <c r="AJ221" s="73">
        <v>0</v>
      </c>
      <c r="AK221" s="73">
        <f t="shared" si="656"/>
        <v>0</v>
      </c>
      <c r="AL221" s="73">
        <v>0</v>
      </c>
      <c r="AM221" s="72">
        <f t="shared" si="657"/>
        <v>0</v>
      </c>
      <c r="AN221" s="93">
        <v>0</v>
      </c>
      <c r="AO221" s="72">
        <f t="shared" si="658"/>
        <v>0</v>
      </c>
      <c r="AP221" s="73">
        <v>0</v>
      </c>
      <c r="AQ221" s="79">
        <f t="shared" si="659"/>
        <v>0</v>
      </c>
      <c r="AR221" s="73"/>
      <c r="AS221" s="72">
        <f t="shared" si="660"/>
        <v>0</v>
      </c>
      <c r="AT221" s="73">
        <v>0</v>
      </c>
      <c r="AU221" s="73">
        <f t="shared" si="661"/>
        <v>0</v>
      </c>
      <c r="AV221" s="73"/>
      <c r="AW221" s="72">
        <f t="shared" si="662"/>
        <v>0</v>
      </c>
      <c r="AX221" s="73">
        <v>0</v>
      </c>
      <c r="AY221" s="72">
        <f t="shared" si="663"/>
        <v>0</v>
      </c>
      <c r="AZ221" s="73">
        <v>0</v>
      </c>
      <c r="BA221" s="72">
        <f t="shared" si="664"/>
        <v>0</v>
      </c>
      <c r="BB221" s="73">
        <v>0</v>
      </c>
      <c r="BC221" s="72">
        <f t="shared" si="665"/>
        <v>0</v>
      </c>
      <c r="BD221" s="73"/>
      <c r="BE221" s="72">
        <f t="shared" si="666"/>
        <v>0</v>
      </c>
      <c r="BF221" s="73"/>
      <c r="BG221" s="72">
        <f t="shared" si="667"/>
        <v>0</v>
      </c>
      <c r="BH221" s="73">
        <v>0</v>
      </c>
      <c r="BI221" s="72">
        <f t="shared" si="668"/>
        <v>0</v>
      </c>
      <c r="BJ221" s="73">
        <v>0</v>
      </c>
      <c r="BK221" s="72">
        <f t="shared" si="669"/>
        <v>0</v>
      </c>
      <c r="BL221" s="73"/>
      <c r="BM221" s="72">
        <f t="shared" si="670"/>
        <v>0</v>
      </c>
      <c r="BN221" s="73"/>
      <c r="BO221" s="72">
        <f t="shared" si="671"/>
        <v>0</v>
      </c>
      <c r="BP221" s="73"/>
      <c r="BQ221" s="72">
        <f t="shared" si="672"/>
        <v>0</v>
      </c>
      <c r="BR221" s="73"/>
      <c r="BS221" s="79">
        <f t="shared" si="673"/>
        <v>0</v>
      </c>
      <c r="BT221" s="94">
        <v>0</v>
      </c>
      <c r="BU221" s="72">
        <f t="shared" si="674"/>
        <v>0</v>
      </c>
      <c r="BV221" s="73">
        <v>0</v>
      </c>
      <c r="BW221" s="72">
        <f t="shared" si="675"/>
        <v>0</v>
      </c>
      <c r="BX221" s="73">
        <v>0</v>
      </c>
      <c r="BY221" s="72">
        <f t="shared" si="676"/>
        <v>0</v>
      </c>
      <c r="BZ221" s="73"/>
      <c r="CA221" s="72">
        <f t="shared" si="677"/>
        <v>0</v>
      </c>
      <c r="CB221" s="95"/>
      <c r="CC221" s="73">
        <f t="shared" si="678"/>
        <v>0</v>
      </c>
      <c r="CD221" s="73">
        <v>0</v>
      </c>
      <c r="CE221" s="72">
        <f t="shared" si="679"/>
        <v>0</v>
      </c>
      <c r="CF221" s="73"/>
      <c r="CG221" s="72">
        <f t="shared" si="680"/>
        <v>0</v>
      </c>
      <c r="CH221" s="73"/>
      <c r="CI221" s="72">
        <f t="shared" si="681"/>
        <v>0</v>
      </c>
      <c r="CJ221" s="73"/>
      <c r="CK221" s="72">
        <f t="shared" si="682"/>
        <v>0</v>
      </c>
      <c r="CL221" s="73"/>
      <c r="CM221" s="72">
        <f t="shared" si="683"/>
        <v>0</v>
      </c>
      <c r="CN221" s="73"/>
      <c r="CO221" s="72">
        <f t="shared" si="684"/>
        <v>0</v>
      </c>
      <c r="CP221" s="73"/>
      <c r="CQ221" s="72">
        <f t="shared" si="685"/>
        <v>0</v>
      </c>
      <c r="CR221" s="73"/>
      <c r="CS221" s="72">
        <f t="shared" si="686"/>
        <v>0</v>
      </c>
      <c r="CT221" s="73">
        <v>0</v>
      </c>
      <c r="CU221" s="72">
        <f t="shared" si="687"/>
        <v>0</v>
      </c>
      <c r="CV221" s="93">
        <v>105</v>
      </c>
      <c r="CW221" s="72">
        <f t="shared" si="688"/>
        <v>2322785.8080000002</v>
      </c>
      <c r="CX221" s="73">
        <v>0</v>
      </c>
      <c r="CY221" s="79">
        <f t="shared" si="689"/>
        <v>0</v>
      </c>
      <c r="CZ221" s="73">
        <v>0</v>
      </c>
      <c r="DA221" s="72">
        <f t="shared" si="690"/>
        <v>0</v>
      </c>
      <c r="DB221" s="95"/>
      <c r="DC221" s="72">
        <f t="shared" si="691"/>
        <v>0</v>
      </c>
      <c r="DD221" s="73"/>
      <c r="DE221" s="72">
        <f t="shared" si="692"/>
        <v>0</v>
      </c>
      <c r="DF221" s="73"/>
      <c r="DG221" s="72">
        <f t="shared" si="693"/>
        <v>0</v>
      </c>
      <c r="DH221" s="73"/>
      <c r="DI221" s="84">
        <f t="shared" si="694"/>
        <v>0</v>
      </c>
      <c r="DJ221" s="85">
        <f t="shared" si="695"/>
        <v>779</v>
      </c>
      <c r="DK221" s="84">
        <f t="shared" si="695"/>
        <v>20606018.719999999</v>
      </c>
    </row>
    <row r="222" spans="1:115" ht="30.75" customHeight="1" x14ac:dyDescent="0.25">
      <c r="A222" s="89"/>
      <c r="B222" s="90">
        <v>190</v>
      </c>
      <c r="C222" s="283" t="s">
        <v>728</v>
      </c>
      <c r="D222" s="65" t="s">
        <v>345</v>
      </c>
      <c r="E222" s="54">
        <v>23150</v>
      </c>
      <c r="F222" s="91">
        <v>1.07</v>
      </c>
      <c r="G222" s="137">
        <v>0.8</v>
      </c>
      <c r="H222" s="69">
        <v>1.4</v>
      </c>
      <c r="I222" s="69">
        <v>1.68</v>
      </c>
      <c r="J222" s="69">
        <v>2.23</v>
      </c>
      <c r="K222" s="70">
        <v>2.57</v>
      </c>
      <c r="L222" s="73"/>
      <c r="M222" s="72">
        <f t="shared" si="644"/>
        <v>0</v>
      </c>
      <c r="N222" s="73"/>
      <c r="O222" s="73">
        <f t="shared" si="645"/>
        <v>0</v>
      </c>
      <c r="P222" s="73"/>
      <c r="Q222" s="72">
        <f t="shared" si="646"/>
        <v>0</v>
      </c>
      <c r="R222" s="73"/>
      <c r="S222" s="72">
        <f t="shared" si="647"/>
        <v>0</v>
      </c>
      <c r="T222" s="73">
        <v>0</v>
      </c>
      <c r="U222" s="72">
        <f t="shared" si="648"/>
        <v>0</v>
      </c>
      <c r="V222" s="73">
        <v>0</v>
      </c>
      <c r="W222" s="72">
        <f t="shared" si="649"/>
        <v>0</v>
      </c>
      <c r="X222" s="73"/>
      <c r="Y222" s="72">
        <f t="shared" si="650"/>
        <v>0</v>
      </c>
      <c r="Z222" s="73">
        <v>289</v>
      </c>
      <c r="AA222" s="72">
        <f t="shared" si="651"/>
        <v>11224801.616</v>
      </c>
      <c r="AB222" s="73"/>
      <c r="AC222" s="72">
        <f t="shared" si="652"/>
        <v>0</v>
      </c>
      <c r="AD222" s="73">
        <v>0</v>
      </c>
      <c r="AE222" s="72">
        <f t="shared" si="653"/>
        <v>0</v>
      </c>
      <c r="AF222" s="75"/>
      <c r="AG222" s="72">
        <f t="shared" si="654"/>
        <v>0</v>
      </c>
      <c r="AH222" s="73">
        <v>60</v>
      </c>
      <c r="AI222" s="72">
        <f t="shared" si="655"/>
        <v>1831035.36</v>
      </c>
      <c r="AJ222" s="73">
        <v>0</v>
      </c>
      <c r="AK222" s="73">
        <f t="shared" si="656"/>
        <v>0</v>
      </c>
      <c r="AL222" s="73">
        <v>0</v>
      </c>
      <c r="AM222" s="72">
        <f t="shared" si="657"/>
        <v>0</v>
      </c>
      <c r="AN222" s="93">
        <v>0</v>
      </c>
      <c r="AO222" s="72">
        <f t="shared" si="658"/>
        <v>0</v>
      </c>
      <c r="AP222" s="73">
        <v>0</v>
      </c>
      <c r="AQ222" s="79">
        <f t="shared" si="659"/>
        <v>0</v>
      </c>
      <c r="AR222" s="73"/>
      <c r="AS222" s="72">
        <f t="shared" si="660"/>
        <v>0</v>
      </c>
      <c r="AT222" s="73">
        <v>10</v>
      </c>
      <c r="AU222" s="73">
        <f t="shared" si="661"/>
        <v>249686.63999999998</v>
      </c>
      <c r="AV222" s="73"/>
      <c r="AW222" s="72">
        <f t="shared" si="662"/>
        <v>0</v>
      </c>
      <c r="AX222" s="73">
        <v>0</v>
      </c>
      <c r="AY222" s="72">
        <f t="shared" si="663"/>
        <v>0</v>
      </c>
      <c r="AZ222" s="73">
        <v>0</v>
      </c>
      <c r="BA222" s="72">
        <f t="shared" si="664"/>
        <v>0</v>
      </c>
      <c r="BB222" s="73">
        <v>0</v>
      </c>
      <c r="BC222" s="72">
        <f t="shared" si="665"/>
        <v>0</v>
      </c>
      <c r="BD222" s="73"/>
      <c r="BE222" s="72">
        <f t="shared" si="666"/>
        <v>0</v>
      </c>
      <c r="BF222" s="73"/>
      <c r="BG222" s="72">
        <f t="shared" si="667"/>
        <v>0</v>
      </c>
      <c r="BH222" s="73">
        <v>0</v>
      </c>
      <c r="BI222" s="72">
        <f t="shared" si="668"/>
        <v>0</v>
      </c>
      <c r="BJ222" s="73">
        <v>0</v>
      </c>
      <c r="BK222" s="72">
        <f t="shared" si="669"/>
        <v>0</v>
      </c>
      <c r="BL222" s="73"/>
      <c r="BM222" s="72">
        <f t="shared" si="670"/>
        <v>0</v>
      </c>
      <c r="BN222" s="73"/>
      <c r="BO222" s="72">
        <f t="shared" si="671"/>
        <v>0</v>
      </c>
      <c r="BP222" s="73"/>
      <c r="BQ222" s="72">
        <f t="shared" si="672"/>
        <v>0</v>
      </c>
      <c r="BR222" s="73"/>
      <c r="BS222" s="79">
        <f t="shared" si="673"/>
        <v>0</v>
      </c>
      <c r="BT222" s="94">
        <v>0</v>
      </c>
      <c r="BU222" s="72">
        <f t="shared" si="674"/>
        <v>0</v>
      </c>
      <c r="BV222" s="73">
        <v>0</v>
      </c>
      <c r="BW222" s="72">
        <f t="shared" si="675"/>
        <v>0</v>
      </c>
      <c r="BX222" s="73">
        <v>0</v>
      </c>
      <c r="BY222" s="72">
        <f t="shared" si="676"/>
        <v>0</v>
      </c>
      <c r="BZ222" s="73"/>
      <c r="CA222" s="72">
        <f t="shared" si="677"/>
        <v>0</v>
      </c>
      <c r="CB222" s="95"/>
      <c r="CC222" s="73">
        <f t="shared" si="678"/>
        <v>0</v>
      </c>
      <c r="CD222" s="73">
        <v>0</v>
      </c>
      <c r="CE222" s="72">
        <f t="shared" si="679"/>
        <v>0</v>
      </c>
      <c r="CF222" s="73"/>
      <c r="CG222" s="72">
        <f t="shared" si="680"/>
        <v>0</v>
      </c>
      <c r="CH222" s="73"/>
      <c r="CI222" s="72">
        <f t="shared" si="681"/>
        <v>0</v>
      </c>
      <c r="CJ222" s="73"/>
      <c r="CK222" s="72">
        <f t="shared" si="682"/>
        <v>0</v>
      </c>
      <c r="CL222" s="73"/>
      <c r="CM222" s="72">
        <f t="shared" si="683"/>
        <v>0</v>
      </c>
      <c r="CN222" s="73"/>
      <c r="CO222" s="72">
        <f t="shared" si="684"/>
        <v>0</v>
      </c>
      <c r="CP222" s="73"/>
      <c r="CQ222" s="72">
        <f t="shared" si="685"/>
        <v>0</v>
      </c>
      <c r="CR222" s="73"/>
      <c r="CS222" s="72">
        <f t="shared" si="686"/>
        <v>0</v>
      </c>
      <c r="CT222" s="73">
        <v>0</v>
      </c>
      <c r="CU222" s="72">
        <f t="shared" si="687"/>
        <v>0</v>
      </c>
      <c r="CV222" s="93">
        <v>15</v>
      </c>
      <c r="CW222" s="72">
        <f t="shared" si="688"/>
        <v>449435.95199999999</v>
      </c>
      <c r="CX222" s="73">
        <v>0</v>
      </c>
      <c r="CY222" s="79">
        <f t="shared" si="689"/>
        <v>0</v>
      </c>
      <c r="CZ222" s="73">
        <v>0</v>
      </c>
      <c r="DA222" s="72">
        <f t="shared" si="690"/>
        <v>0</v>
      </c>
      <c r="DB222" s="95"/>
      <c r="DC222" s="72">
        <f t="shared" si="691"/>
        <v>0</v>
      </c>
      <c r="DD222" s="73"/>
      <c r="DE222" s="72">
        <f t="shared" si="692"/>
        <v>0</v>
      </c>
      <c r="DF222" s="73"/>
      <c r="DG222" s="72">
        <f t="shared" si="693"/>
        <v>0</v>
      </c>
      <c r="DH222" s="73"/>
      <c r="DI222" s="84">
        <f t="shared" si="694"/>
        <v>0</v>
      </c>
      <c r="DJ222" s="85">
        <f t="shared" si="695"/>
        <v>374</v>
      </c>
      <c r="DK222" s="84">
        <f t="shared" si="695"/>
        <v>13754959.568</v>
      </c>
    </row>
    <row r="223" spans="1:115" ht="27" customHeight="1" x14ac:dyDescent="0.25">
      <c r="A223" s="89"/>
      <c r="B223" s="90">
        <v>191</v>
      </c>
      <c r="C223" s="283" t="s">
        <v>729</v>
      </c>
      <c r="D223" s="65" t="s">
        <v>346</v>
      </c>
      <c r="E223" s="54">
        <v>23150</v>
      </c>
      <c r="F223" s="91">
        <v>1.19</v>
      </c>
      <c r="G223" s="137">
        <v>0.8</v>
      </c>
      <c r="H223" s="69">
        <v>1.4</v>
      </c>
      <c r="I223" s="69">
        <v>1.68</v>
      </c>
      <c r="J223" s="69">
        <v>2.23</v>
      </c>
      <c r="K223" s="70">
        <v>2.57</v>
      </c>
      <c r="L223" s="73"/>
      <c r="M223" s="72">
        <f t="shared" si="644"/>
        <v>0</v>
      </c>
      <c r="N223" s="73"/>
      <c r="O223" s="73">
        <f t="shared" si="645"/>
        <v>0</v>
      </c>
      <c r="P223" s="73"/>
      <c r="Q223" s="72">
        <f t="shared" si="646"/>
        <v>0</v>
      </c>
      <c r="R223" s="73"/>
      <c r="S223" s="72">
        <f t="shared" si="647"/>
        <v>0</v>
      </c>
      <c r="T223" s="73">
        <v>0</v>
      </c>
      <c r="U223" s="72">
        <f t="shared" si="648"/>
        <v>0</v>
      </c>
      <c r="V223" s="73">
        <v>0</v>
      </c>
      <c r="W223" s="72">
        <f t="shared" si="649"/>
        <v>0</v>
      </c>
      <c r="X223" s="73"/>
      <c r="Y223" s="72">
        <f t="shared" si="650"/>
        <v>0</v>
      </c>
      <c r="Z223" s="73">
        <v>560</v>
      </c>
      <c r="AA223" s="72">
        <f t="shared" si="651"/>
        <v>24189786.879999999</v>
      </c>
      <c r="AB223" s="73"/>
      <c r="AC223" s="72">
        <f t="shared" si="652"/>
        <v>0</v>
      </c>
      <c r="AD223" s="73">
        <v>0</v>
      </c>
      <c r="AE223" s="72">
        <f t="shared" si="653"/>
        <v>0</v>
      </c>
      <c r="AF223" s="75"/>
      <c r="AG223" s="72">
        <f t="shared" si="654"/>
        <v>0</v>
      </c>
      <c r="AH223" s="73">
        <v>169</v>
      </c>
      <c r="AI223" s="72">
        <f t="shared" si="655"/>
        <v>5735818.0880000005</v>
      </c>
      <c r="AJ223" s="73">
        <v>0</v>
      </c>
      <c r="AK223" s="73">
        <f t="shared" si="656"/>
        <v>0</v>
      </c>
      <c r="AL223" s="73">
        <v>0</v>
      </c>
      <c r="AM223" s="72">
        <f t="shared" si="657"/>
        <v>0</v>
      </c>
      <c r="AN223" s="93">
        <v>0</v>
      </c>
      <c r="AO223" s="72">
        <f t="shared" si="658"/>
        <v>0</v>
      </c>
      <c r="AP223" s="73">
        <v>0</v>
      </c>
      <c r="AQ223" s="79">
        <f t="shared" si="659"/>
        <v>0</v>
      </c>
      <c r="AR223" s="73"/>
      <c r="AS223" s="72">
        <f t="shared" si="660"/>
        <v>0</v>
      </c>
      <c r="AT223" s="73">
        <v>5</v>
      </c>
      <c r="AU223" s="73">
        <f t="shared" si="661"/>
        <v>138844.43999999997</v>
      </c>
      <c r="AV223" s="73"/>
      <c r="AW223" s="72">
        <f t="shared" si="662"/>
        <v>0</v>
      </c>
      <c r="AX223" s="73">
        <v>0</v>
      </c>
      <c r="AY223" s="72">
        <f t="shared" si="663"/>
        <v>0</v>
      </c>
      <c r="AZ223" s="73">
        <v>0</v>
      </c>
      <c r="BA223" s="72">
        <f t="shared" si="664"/>
        <v>0</v>
      </c>
      <c r="BB223" s="73">
        <v>0</v>
      </c>
      <c r="BC223" s="72">
        <f t="shared" si="665"/>
        <v>0</v>
      </c>
      <c r="BD223" s="73"/>
      <c r="BE223" s="72">
        <f t="shared" si="666"/>
        <v>0</v>
      </c>
      <c r="BF223" s="73"/>
      <c r="BG223" s="72">
        <f t="shared" si="667"/>
        <v>0</v>
      </c>
      <c r="BH223" s="73">
        <v>0</v>
      </c>
      <c r="BI223" s="72">
        <f t="shared" si="668"/>
        <v>0</v>
      </c>
      <c r="BJ223" s="73">
        <v>0</v>
      </c>
      <c r="BK223" s="72">
        <f t="shared" si="669"/>
        <v>0</v>
      </c>
      <c r="BL223" s="73"/>
      <c r="BM223" s="72">
        <f t="shared" si="670"/>
        <v>0</v>
      </c>
      <c r="BN223" s="73"/>
      <c r="BO223" s="72">
        <f t="shared" si="671"/>
        <v>0</v>
      </c>
      <c r="BP223" s="73"/>
      <c r="BQ223" s="72">
        <f t="shared" si="672"/>
        <v>0</v>
      </c>
      <c r="BR223" s="73"/>
      <c r="BS223" s="79">
        <f t="shared" si="673"/>
        <v>0</v>
      </c>
      <c r="BT223" s="94">
        <v>0</v>
      </c>
      <c r="BU223" s="72">
        <f t="shared" si="674"/>
        <v>0</v>
      </c>
      <c r="BV223" s="73">
        <v>0</v>
      </c>
      <c r="BW223" s="72">
        <f t="shared" si="675"/>
        <v>0</v>
      </c>
      <c r="BX223" s="73">
        <v>0</v>
      </c>
      <c r="BY223" s="72">
        <f t="shared" si="676"/>
        <v>0</v>
      </c>
      <c r="BZ223" s="73"/>
      <c r="CA223" s="72">
        <f t="shared" si="677"/>
        <v>0</v>
      </c>
      <c r="CB223" s="95"/>
      <c r="CC223" s="73">
        <f t="shared" si="678"/>
        <v>0</v>
      </c>
      <c r="CD223" s="73">
        <v>0</v>
      </c>
      <c r="CE223" s="72">
        <f t="shared" si="679"/>
        <v>0</v>
      </c>
      <c r="CF223" s="73"/>
      <c r="CG223" s="72">
        <f t="shared" si="680"/>
        <v>0</v>
      </c>
      <c r="CH223" s="73"/>
      <c r="CI223" s="72">
        <f t="shared" si="681"/>
        <v>0</v>
      </c>
      <c r="CJ223" s="73"/>
      <c r="CK223" s="72">
        <f t="shared" si="682"/>
        <v>0</v>
      </c>
      <c r="CL223" s="73"/>
      <c r="CM223" s="72">
        <f t="shared" si="683"/>
        <v>0</v>
      </c>
      <c r="CN223" s="73"/>
      <c r="CO223" s="72">
        <f t="shared" si="684"/>
        <v>0</v>
      </c>
      <c r="CP223" s="73"/>
      <c r="CQ223" s="72">
        <f t="shared" si="685"/>
        <v>0</v>
      </c>
      <c r="CR223" s="73"/>
      <c r="CS223" s="72">
        <f t="shared" si="686"/>
        <v>0</v>
      </c>
      <c r="CT223" s="73">
        <v>0</v>
      </c>
      <c r="CU223" s="72">
        <f t="shared" si="687"/>
        <v>0</v>
      </c>
      <c r="CV223" s="93">
        <v>150</v>
      </c>
      <c r="CW223" s="72">
        <f t="shared" si="688"/>
        <v>4998399.84</v>
      </c>
      <c r="CX223" s="73">
        <v>0</v>
      </c>
      <c r="CY223" s="79">
        <f t="shared" si="689"/>
        <v>0</v>
      </c>
      <c r="CZ223" s="73">
        <v>0</v>
      </c>
      <c r="DA223" s="72">
        <f t="shared" si="690"/>
        <v>0</v>
      </c>
      <c r="DB223" s="95"/>
      <c r="DC223" s="72">
        <f t="shared" si="691"/>
        <v>0</v>
      </c>
      <c r="DD223" s="73"/>
      <c r="DE223" s="72">
        <f t="shared" si="692"/>
        <v>0</v>
      </c>
      <c r="DF223" s="73"/>
      <c r="DG223" s="72">
        <f t="shared" si="693"/>
        <v>0</v>
      </c>
      <c r="DH223" s="73"/>
      <c r="DI223" s="84">
        <f t="shared" si="694"/>
        <v>0</v>
      </c>
      <c r="DJ223" s="85">
        <f t="shared" si="695"/>
        <v>884</v>
      </c>
      <c r="DK223" s="84">
        <f t="shared" si="695"/>
        <v>35062849.247999996</v>
      </c>
    </row>
    <row r="224" spans="1:115" ht="27" customHeight="1" x14ac:dyDescent="0.25">
      <c r="A224" s="89"/>
      <c r="B224" s="90">
        <v>192</v>
      </c>
      <c r="C224" s="283" t="s">
        <v>730</v>
      </c>
      <c r="D224" s="65" t="s">
        <v>347</v>
      </c>
      <c r="E224" s="54">
        <v>23150</v>
      </c>
      <c r="F224" s="91">
        <v>2.11</v>
      </c>
      <c r="G224" s="137">
        <v>0.8</v>
      </c>
      <c r="H224" s="69">
        <v>1.4</v>
      </c>
      <c r="I224" s="69">
        <v>1.68</v>
      </c>
      <c r="J224" s="69">
        <v>2.23</v>
      </c>
      <c r="K224" s="70">
        <v>2.57</v>
      </c>
      <c r="L224" s="73"/>
      <c r="M224" s="72">
        <f t="shared" si="644"/>
        <v>0</v>
      </c>
      <c r="N224" s="73"/>
      <c r="O224" s="73">
        <f t="shared" si="645"/>
        <v>0</v>
      </c>
      <c r="P224" s="73"/>
      <c r="Q224" s="72">
        <f t="shared" si="646"/>
        <v>0</v>
      </c>
      <c r="R224" s="73"/>
      <c r="S224" s="72">
        <f t="shared" si="647"/>
        <v>0</v>
      </c>
      <c r="T224" s="73">
        <v>0</v>
      </c>
      <c r="U224" s="72">
        <f t="shared" si="648"/>
        <v>0</v>
      </c>
      <c r="V224" s="73">
        <v>0</v>
      </c>
      <c r="W224" s="72">
        <f t="shared" si="649"/>
        <v>0</v>
      </c>
      <c r="X224" s="73"/>
      <c r="Y224" s="72">
        <f t="shared" si="650"/>
        <v>0</v>
      </c>
      <c r="Z224" s="73">
        <f>3519-300-500-19-100</f>
        <v>2600</v>
      </c>
      <c r="AA224" s="72">
        <f t="shared" si="651"/>
        <v>199137411.19999999</v>
      </c>
      <c r="AB224" s="73"/>
      <c r="AC224" s="72">
        <f t="shared" si="652"/>
        <v>0</v>
      </c>
      <c r="AD224" s="73">
        <v>0</v>
      </c>
      <c r="AE224" s="72">
        <f t="shared" si="653"/>
        <v>0</v>
      </c>
      <c r="AF224" s="75"/>
      <c r="AG224" s="72">
        <f t="shared" si="654"/>
        <v>0</v>
      </c>
      <c r="AH224" s="73">
        <v>100</v>
      </c>
      <c r="AI224" s="72">
        <f t="shared" si="655"/>
        <v>6017888.8000000007</v>
      </c>
      <c r="AJ224" s="73">
        <v>0</v>
      </c>
      <c r="AK224" s="73">
        <f t="shared" si="656"/>
        <v>0</v>
      </c>
      <c r="AL224" s="73">
        <v>0</v>
      </c>
      <c r="AM224" s="72">
        <f t="shared" si="657"/>
        <v>0</v>
      </c>
      <c r="AN224" s="93">
        <v>0</v>
      </c>
      <c r="AO224" s="72">
        <f t="shared" si="658"/>
        <v>0</v>
      </c>
      <c r="AP224" s="73">
        <v>0</v>
      </c>
      <c r="AQ224" s="79">
        <f t="shared" si="659"/>
        <v>0</v>
      </c>
      <c r="AR224" s="73"/>
      <c r="AS224" s="72">
        <f t="shared" si="660"/>
        <v>0</v>
      </c>
      <c r="AT224" s="73"/>
      <c r="AU224" s="73">
        <f t="shared" si="661"/>
        <v>0</v>
      </c>
      <c r="AV224" s="73"/>
      <c r="AW224" s="72">
        <f t="shared" si="662"/>
        <v>0</v>
      </c>
      <c r="AX224" s="73">
        <v>0</v>
      </c>
      <c r="AY224" s="72">
        <f t="shared" si="663"/>
        <v>0</v>
      </c>
      <c r="AZ224" s="73">
        <v>0</v>
      </c>
      <c r="BA224" s="72">
        <f t="shared" si="664"/>
        <v>0</v>
      </c>
      <c r="BB224" s="73">
        <v>0</v>
      </c>
      <c r="BC224" s="72">
        <f t="shared" si="665"/>
        <v>0</v>
      </c>
      <c r="BD224" s="73"/>
      <c r="BE224" s="72">
        <f t="shared" si="666"/>
        <v>0</v>
      </c>
      <c r="BF224" s="73"/>
      <c r="BG224" s="72">
        <f t="shared" si="667"/>
        <v>0</v>
      </c>
      <c r="BH224" s="73">
        <v>0</v>
      </c>
      <c r="BI224" s="72">
        <f t="shared" si="668"/>
        <v>0</v>
      </c>
      <c r="BJ224" s="73">
        <v>0</v>
      </c>
      <c r="BK224" s="72">
        <f t="shared" si="669"/>
        <v>0</v>
      </c>
      <c r="BL224" s="73"/>
      <c r="BM224" s="72">
        <f t="shared" si="670"/>
        <v>0</v>
      </c>
      <c r="BN224" s="73"/>
      <c r="BO224" s="72">
        <f t="shared" si="671"/>
        <v>0</v>
      </c>
      <c r="BP224" s="73"/>
      <c r="BQ224" s="72">
        <f t="shared" si="672"/>
        <v>0</v>
      </c>
      <c r="BR224" s="73"/>
      <c r="BS224" s="79">
        <f t="shared" si="673"/>
        <v>0</v>
      </c>
      <c r="BT224" s="94">
        <v>0</v>
      </c>
      <c r="BU224" s="72">
        <f t="shared" si="674"/>
        <v>0</v>
      </c>
      <c r="BV224" s="73">
        <v>0</v>
      </c>
      <c r="BW224" s="72">
        <f t="shared" si="675"/>
        <v>0</v>
      </c>
      <c r="BX224" s="73">
        <v>0</v>
      </c>
      <c r="BY224" s="72">
        <f t="shared" si="676"/>
        <v>0</v>
      </c>
      <c r="BZ224" s="73"/>
      <c r="CA224" s="72">
        <f t="shared" si="677"/>
        <v>0</v>
      </c>
      <c r="CB224" s="95"/>
      <c r="CC224" s="73">
        <f t="shared" si="678"/>
        <v>0</v>
      </c>
      <c r="CD224" s="73">
        <v>0</v>
      </c>
      <c r="CE224" s="72">
        <f t="shared" si="679"/>
        <v>0</v>
      </c>
      <c r="CF224" s="73"/>
      <c r="CG224" s="72">
        <f t="shared" si="680"/>
        <v>0</v>
      </c>
      <c r="CH224" s="73"/>
      <c r="CI224" s="72">
        <f t="shared" si="681"/>
        <v>0</v>
      </c>
      <c r="CJ224" s="73"/>
      <c r="CK224" s="72">
        <f t="shared" si="682"/>
        <v>0</v>
      </c>
      <c r="CL224" s="73"/>
      <c r="CM224" s="72">
        <f t="shared" si="683"/>
        <v>0</v>
      </c>
      <c r="CN224" s="73"/>
      <c r="CO224" s="72">
        <f t="shared" si="684"/>
        <v>0</v>
      </c>
      <c r="CP224" s="73"/>
      <c r="CQ224" s="72">
        <f t="shared" si="685"/>
        <v>0</v>
      </c>
      <c r="CR224" s="73"/>
      <c r="CS224" s="72">
        <f t="shared" si="686"/>
        <v>0</v>
      </c>
      <c r="CT224" s="73">
        <v>0</v>
      </c>
      <c r="CU224" s="72">
        <f t="shared" si="687"/>
        <v>0</v>
      </c>
      <c r="CV224" s="93">
        <v>40</v>
      </c>
      <c r="CW224" s="72">
        <f t="shared" si="688"/>
        <v>2363389.0559999999</v>
      </c>
      <c r="CX224" s="73">
        <v>0</v>
      </c>
      <c r="CY224" s="79">
        <f t="shared" si="689"/>
        <v>0</v>
      </c>
      <c r="CZ224" s="73">
        <v>0</v>
      </c>
      <c r="DA224" s="72">
        <f t="shared" si="690"/>
        <v>0</v>
      </c>
      <c r="DB224" s="95"/>
      <c r="DC224" s="72">
        <f t="shared" si="691"/>
        <v>0</v>
      </c>
      <c r="DD224" s="73"/>
      <c r="DE224" s="72">
        <f t="shared" si="692"/>
        <v>0</v>
      </c>
      <c r="DF224" s="73"/>
      <c r="DG224" s="72">
        <f t="shared" si="693"/>
        <v>0</v>
      </c>
      <c r="DH224" s="73"/>
      <c r="DI224" s="84">
        <f t="shared" si="694"/>
        <v>0</v>
      </c>
      <c r="DJ224" s="85">
        <f t="shared" si="695"/>
        <v>2740</v>
      </c>
      <c r="DK224" s="84">
        <f t="shared" si="695"/>
        <v>207518689.05599999</v>
      </c>
    </row>
    <row r="225" spans="1:115" ht="27" customHeight="1" x14ac:dyDescent="0.25">
      <c r="A225" s="89"/>
      <c r="B225" s="90">
        <v>193</v>
      </c>
      <c r="C225" s="283" t="s">
        <v>731</v>
      </c>
      <c r="D225" s="65" t="s">
        <v>348</v>
      </c>
      <c r="E225" s="54">
        <v>23150</v>
      </c>
      <c r="F225" s="91">
        <v>2.33</v>
      </c>
      <c r="G225" s="137">
        <v>0.8</v>
      </c>
      <c r="H225" s="69">
        <v>1.4</v>
      </c>
      <c r="I225" s="69">
        <v>1.68</v>
      </c>
      <c r="J225" s="69">
        <v>2.23</v>
      </c>
      <c r="K225" s="70">
        <v>2.57</v>
      </c>
      <c r="L225" s="73"/>
      <c r="M225" s="72">
        <f t="shared" si="644"/>
        <v>0</v>
      </c>
      <c r="N225" s="73"/>
      <c r="O225" s="73">
        <f t="shared" si="645"/>
        <v>0</v>
      </c>
      <c r="P225" s="73"/>
      <c r="Q225" s="72">
        <f t="shared" si="646"/>
        <v>0</v>
      </c>
      <c r="R225" s="73"/>
      <c r="S225" s="72">
        <f t="shared" si="647"/>
        <v>0</v>
      </c>
      <c r="T225" s="73"/>
      <c r="U225" s="72">
        <f t="shared" si="648"/>
        <v>0</v>
      </c>
      <c r="V225" s="73"/>
      <c r="W225" s="72">
        <f t="shared" si="649"/>
        <v>0</v>
      </c>
      <c r="X225" s="73"/>
      <c r="Y225" s="72">
        <f t="shared" si="650"/>
        <v>0</v>
      </c>
      <c r="Z225" s="73">
        <f>100-43</f>
        <v>57</v>
      </c>
      <c r="AA225" s="72">
        <f t="shared" si="651"/>
        <v>4820896.7520000003</v>
      </c>
      <c r="AB225" s="73"/>
      <c r="AC225" s="72">
        <f t="shared" si="652"/>
        <v>0</v>
      </c>
      <c r="AD225" s="73"/>
      <c r="AE225" s="72">
        <f t="shared" si="653"/>
        <v>0</v>
      </c>
      <c r="AF225" s="75"/>
      <c r="AG225" s="72">
        <f t="shared" si="654"/>
        <v>0</v>
      </c>
      <c r="AH225" s="73">
        <v>18</v>
      </c>
      <c r="AI225" s="72">
        <f t="shared" si="655"/>
        <v>1196162.3520000002</v>
      </c>
      <c r="AJ225" s="73"/>
      <c r="AK225" s="73">
        <f t="shared" si="656"/>
        <v>0</v>
      </c>
      <c r="AL225" s="73"/>
      <c r="AM225" s="72">
        <f t="shared" si="657"/>
        <v>0</v>
      </c>
      <c r="AN225" s="93">
        <v>0</v>
      </c>
      <c r="AO225" s="72">
        <f t="shared" si="658"/>
        <v>0</v>
      </c>
      <c r="AP225" s="73"/>
      <c r="AQ225" s="79">
        <f t="shared" si="659"/>
        <v>0</v>
      </c>
      <c r="AR225" s="73"/>
      <c r="AS225" s="72">
        <f t="shared" si="660"/>
        <v>0</v>
      </c>
      <c r="AT225" s="73"/>
      <c r="AU225" s="73">
        <f t="shared" si="661"/>
        <v>0</v>
      </c>
      <c r="AV225" s="73"/>
      <c r="AW225" s="72">
        <f t="shared" si="662"/>
        <v>0</v>
      </c>
      <c r="AX225" s="73"/>
      <c r="AY225" s="72">
        <f t="shared" si="663"/>
        <v>0</v>
      </c>
      <c r="AZ225" s="73"/>
      <c r="BA225" s="72">
        <f t="shared" si="664"/>
        <v>0</v>
      </c>
      <c r="BB225" s="73"/>
      <c r="BC225" s="72">
        <f t="shared" si="665"/>
        <v>0</v>
      </c>
      <c r="BD225" s="73"/>
      <c r="BE225" s="72">
        <f t="shared" si="666"/>
        <v>0</v>
      </c>
      <c r="BF225" s="73"/>
      <c r="BG225" s="72">
        <f t="shared" si="667"/>
        <v>0</v>
      </c>
      <c r="BH225" s="73"/>
      <c r="BI225" s="72">
        <f t="shared" si="668"/>
        <v>0</v>
      </c>
      <c r="BJ225" s="73"/>
      <c r="BK225" s="72">
        <f t="shared" si="669"/>
        <v>0</v>
      </c>
      <c r="BL225" s="73"/>
      <c r="BM225" s="72">
        <f t="shared" si="670"/>
        <v>0</v>
      </c>
      <c r="BN225" s="73"/>
      <c r="BO225" s="72">
        <f t="shared" si="671"/>
        <v>0</v>
      </c>
      <c r="BP225" s="73"/>
      <c r="BQ225" s="72">
        <f t="shared" si="672"/>
        <v>0</v>
      </c>
      <c r="BR225" s="73"/>
      <c r="BS225" s="79">
        <f t="shared" si="673"/>
        <v>0</v>
      </c>
      <c r="BT225" s="94"/>
      <c r="BU225" s="72">
        <f t="shared" si="674"/>
        <v>0</v>
      </c>
      <c r="BV225" s="73"/>
      <c r="BW225" s="72">
        <f t="shared" si="675"/>
        <v>0</v>
      </c>
      <c r="BX225" s="73"/>
      <c r="BY225" s="72">
        <f t="shared" si="676"/>
        <v>0</v>
      </c>
      <c r="BZ225" s="73"/>
      <c r="CA225" s="72">
        <f t="shared" si="677"/>
        <v>0</v>
      </c>
      <c r="CB225" s="95"/>
      <c r="CC225" s="73">
        <f t="shared" si="678"/>
        <v>0</v>
      </c>
      <c r="CD225" s="73"/>
      <c r="CE225" s="72">
        <f t="shared" si="679"/>
        <v>0</v>
      </c>
      <c r="CF225" s="73"/>
      <c r="CG225" s="72">
        <f t="shared" si="680"/>
        <v>0</v>
      </c>
      <c r="CH225" s="73"/>
      <c r="CI225" s="72">
        <f t="shared" si="681"/>
        <v>0</v>
      </c>
      <c r="CJ225" s="73"/>
      <c r="CK225" s="72">
        <f t="shared" si="682"/>
        <v>0</v>
      </c>
      <c r="CL225" s="73"/>
      <c r="CM225" s="72">
        <f t="shared" si="683"/>
        <v>0</v>
      </c>
      <c r="CN225" s="73"/>
      <c r="CO225" s="72">
        <f t="shared" si="684"/>
        <v>0</v>
      </c>
      <c r="CP225" s="73"/>
      <c r="CQ225" s="72">
        <f t="shared" si="685"/>
        <v>0</v>
      </c>
      <c r="CR225" s="73"/>
      <c r="CS225" s="72">
        <f t="shared" si="686"/>
        <v>0</v>
      </c>
      <c r="CT225" s="73"/>
      <c r="CU225" s="72">
        <f t="shared" si="687"/>
        <v>0</v>
      </c>
      <c r="CV225" s="93"/>
      <c r="CW225" s="72">
        <f t="shared" si="688"/>
        <v>0</v>
      </c>
      <c r="CX225" s="73"/>
      <c r="CY225" s="79">
        <f t="shared" si="689"/>
        <v>0</v>
      </c>
      <c r="CZ225" s="73"/>
      <c r="DA225" s="72">
        <f t="shared" si="690"/>
        <v>0</v>
      </c>
      <c r="DB225" s="95"/>
      <c r="DC225" s="72">
        <f t="shared" si="691"/>
        <v>0</v>
      </c>
      <c r="DD225" s="73"/>
      <c r="DE225" s="72">
        <f t="shared" si="692"/>
        <v>0</v>
      </c>
      <c r="DF225" s="73"/>
      <c r="DG225" s="72">
        <f t="shared" si="693"/>
        <v>0</v>
      </c>
      <c r="DH225" s="73"/>
      <c r="DI225" s="84">
        <f t="shared" si="694"/>
        <v>0</v>
      </c>
      <c r="DJ225" s="85">
        <f t="shared" si="695"/>
        <v>75</v>
      </c>
      <c r="DK225" s="84">
        <f t="shared" si="695"/>
        <v>6017059.1040000003</v>
      </c>
    </row>
    <row r="226" spans="1:115" ht="15" customHeight="1" x14ac:dyDescent="0.25">
      <c r="A226" s="89"/>
      <c r="B226" s="90">
        <v>194</v>
      </c>
      <c r="C226" s="283" t="s">
        <v>732</v>
      </c>
      <c r="D226" s="65" t="s">
        <v>349</v>
      </c>
      <c r="E226" s="54">
        <v>23150</v>
      </c>
      <c r="F226" s="91">
        <v>0.51</v>
      </c>
      <c r="G226" s="67">
        <v>1</v>
      </c>
      <c r="H226" s="69">
        <v>1.4</v>
      </c>
      <c r="I226" s="69">
        <v>1.68</v>
      </c>
      <c r="J226" s="69">
        <v>2.23</v>
      </c>
      <c r="K226" s="70">
        <v>2.57</v>
      </c>
      <c r="L226" s="73"/>
      <c r="M226" s="72">
        <f t="shared" si="644"/>
        <v>0</v>
      </c>
      <c r="N226" s="73"/>
      <c r="O226" s="73">
        <f t="shared" si="645"/>
        <v>0</v>
      </c>
      <c r="P226" s="73"/>
      <c r="Q226" s="72">
        <f t="shared" si="646"/>
        <v>0</v>
      </c>
      <c r="R226" s="73"/>
      <c r="S226" s="72">
        <f t="shared" si="647"/>
        <v>0</v>
      </c>
      <c r="T226" s="73">
        <v>0</v>
      </c>
      <c r="U226" s="72">
        <f t="shared" si="648"/>
        <v>0</v>
      </c>
      <c r="V226" s="73">
        <v>0</v>
      </c>
      <c r="W226" s="72">
        <f t="shared" si="649"/>
        <v>0</v>
      </c>
      <c r="X226" s="73"/>
      <c r="Y226" s="72">
        <f t="shared" si="650"/>
        <v>0</v>
      </c>
      <c r="Z226" s="73">
        <v>55</v>
      </c>
      <c r="AA226" s="72">
        <f t="shared" si="651"/>
        <v>1272740.7</v>
      </c>
      <c r="AB226" s="73"/>
      <c r="AC226" s="72">
        <f t="shared" si="652"/>
        <v>0</v>
      </c>
      <c r="AD226" s="73">
        <v>0</v>
      </c>
      <c r="AE226" s="72">
        <f t="shared" si="653"/>
        <v>0</v>
      </c>
      <c r="AF226" s="75"/>
      <c r="AG226" s="72">
        <f t="shared" si="654"/>
        <v>0</v>
      </c>
      <c r="AH226" s="73">
        <v>1502</v>
      </c>
      <c r="AI226" s="72">
        <f t="shared" si="655"/>
        <v>27309379.02</v>
      </c>
      <c r="AJ226" s="73">
        <v>0</v>
      </c>
      <c r="AK226" s="73">
        <f t="shared" si="656"/>
        <v>0</v>
      </c>
      <c r="AL226" s="73"/>
      <c r="AM226" s="72">
        <f t="shared" si="657"/>
        <v>0</v>
      </c>
      <c r="AN226" s="93"/>
      <c r="AO226" s="72">
        <f t="shared" si="658"/>
        <v>0</v>
      </c>
      <c r="AP226" s="73">
        <v>0</v>
      </c>
      <c r="AQ226" s="79">
        <f t="shared" si="659"/>
        <v>0</v>
      </c>
      <c r="AR226" s="73"/>
      <c r="AS226" s="72">
        <f t="shared" si="660"/>
        <v>0</v>
      </c>
      <c r="AT226" s="73">
        <v>5</v>
      </c>
      <c r="AU226" s="73">
        <f t="shared" si="661"/>
        <v>74380.95</v>
      </c>
      <c r="AV226" s="73"/>
      <c r="AW226" s="72">
        <f t="shared" si="662"/>
        <v>0</v>
      </c>
      <c r="AX226" s="73">
        <v>0</v>
      </c>
      <c r="AY226" s="72">
        <f t="shared" si="663"/>
        <v>0</v>
      </c>
      <c r="AZ226" s="73">
        <v>0</v>
      </c>
      <c r="BA226" s="72">
        <f t="shared" si="664"/>
        <v>0</v>
      </c>
      <c r="BB226" s="73">
        <v>0</v>
      </c>
      <c r="BC226" s="72">
        <f t="shared" si="665"/>
        <v>0</v>
      </c>
      <c r="BD226" s="73"/>
      <c r="BE226" s="72">
        <f t="shared" si="666"/>
        <v>0</v>
      </c>
      <c r="BF226" s="73"/>
      <c r="BG226" s="72">
        <f t="shared" si="667"/>
        <v>0</v>
      </c>
      <c r="BH226" s="73"/>
      <c r="BI226" s="72">
        <f t="shared" si="668"/>
        <v>0</v>
      </c>
      <c r="BJ226" s="73">
        <v>0</v>
      </c>
      <c r="BK226" s="72">
        <f t="shared" si="669"/>
        <v>0</v>
      </c>
      <c r="BL226" s="73"/>
      <c r="BM226" s="72">
        <f t="shared" si="670"/>
        <v>0</v>
      </c>
      <c r="BN226" s="73"/>
      <c r="BO226" s="72">
        <f t="shared" si="671"/>
        <v>0</v>
      </c>
      <c r="BP226" s="73">
        <v>7</v>
      </c>
      <c r="BQ226" s="72">
        <f t="shared" si="672"/>
        <v>177720.88320000001</v>
      </c>
      <c r="BR226" s="73"/>
      <c r="BS226" s="79">
        <f t="shared" si="673"/>
        <v>0</v>
      </c>
      <c r="BT226" s="94">
        <v>0</v>
      </c>
      <c r="BU226" s="72">
        <f t="shared" si="674"/>
        <v>0</v>
      </c>
      <c r="BV226" s="73">
        <v>0</v>
      </c>
      <c r="BW226" s="72">
        <f t="shared" si="675"/>
        <v>0</v>
      </c>
      <c r="BX226" s="73">
        <v>0</v>
      </c>
      <c r="BY226" s="72">
        <f t="shared" si="676"/>
        <v>0</v>
      </c>
      <c r="BZ226" s="73"/>
      <c r="CA226" s="72">
        <f t="shared" si="677"/>
        <v>0</v>
      </c>
      <c r="CB226" s="95"/>
      <c r="CC226" s="73">
        <f t="shared" si="678"/>
        <v>0</v>
      </c>
      <c r="CD226" s="73">
        <v>0</v>
      </c>
      <c r="CE226" s="72">
        <f t="shared" si="679"/>
        <v>0</v>
      </c>
      <c r="CF226" s="73"/>
      <c r="CG226" s="72">
        <f t="shared" si="680"/>
        <v>0</v>
      </c>
      <c r="CH226" s="73"/>
      <c r="CI226" s="72">
        <f t="shared" si="681"/>
        <v>0</v>
      </c>
      <c r="CJ226" s="73"/>
      <c r="CK226" s="72">
        <f t="shared" si="682"/>
        <v>0</v>
      </c>
      <c r="CL226" s="73"/>
      <c r="CM226" s="72">
        <f t="shared" si="683"/>
        <v>0</v>
      </c>
      <c r="CN226" s="73"/>
      <c r="CO226" s="72">
        <f t="shared" si="684"/>
        <v>0</v>
      </c>
      <c r="CP226" s="73"/>
      <c r="CQ226" s="72">
        <f t="shared" si="685"/>
        <v>0</v>
      </c>
      <c r="CR226" s="73"/>
      <c r="CS226" s="72">
        <f t="shared" si="686"/>
        <v>0</v>
      </c>
      <c r="CT226" s="73">
        <v>0</v>
      </c>
      <c r="CU226" s="72">
        <f t="shared" si="687"/>
        <v>0</v>
      </c>
      <c r="CV226" s="93">
        <v>780</v>
      </c>
      <c r="CW226" s="72">
        <f t="shared" si="688"/>
        <v>13924113.84</v>
      </c>
      <c r="CX226" s="73">
        <v>0</v>
      </c>
      <c r="CY226" s="79">
        <f t="shared" si="689"/>
        <v>0</v>
      </c>
      <c r="CZ226" s="73">
        <v>0</v>
      </c>
      <c r="DA226" s="72">
        <f t="shared" si="690"/>
        <v>0</v>
      </c>
      <c r="DB226" s="95"/>
      <c r="DC226" s="72">
        <f t="shared" si="691"/>
        <v>0</v>
      </c>
      <c r="DD226" s="73">
        <v>31</v>
      </c>
      <c r="DE226" s="72">
        <f t="shared" si="692"/>
        <v>737859.02399999998</v>
      </c>
      <c r="DF226" s="73"/>
      <c r="DG226" s="72">
        <f t="shared" si="693"/>
        <v>0</v>
      </c>
      <c r="DH226" s="73">
        <v>2</v>
      </c>
      <c r="DI226" s="84">
        <f t="shared" si="694"/>
        <v>67360.805099999998</v>
      </c>
      <c r="DJ226" s="85">
        <f t="shared" si="695"/>
        <v>2382</v>
      </c>
      <c r="DK226" s="84">
        <f t="shared" si="695"/>
        <v>43563555.222299993</v>
      </c>
    </row>
    <row r="227" spans="1:115" ht="15.75" customHeight="1" x14ac:dyDescent="0.25">
      <c r="A227" s="89"/>
      <c r="B227" s="90">
        <v>195</v>
      </c>
      <c r="C227" s="283" t="s">
        <v>733</v>
      </c>
      <c r="D227" s="65" t="s">
        <v>350</v>
      </c>
      <c r="E227" s="54">
        <v>23150</v>
      </c>
      <c r="F227" s="91">
        <v>0.66</v>
      </c>
      <c r="G227" s="67">
        <v>1</v>
      </c>
      <c r="H227" s="69">
        <v>1.4</v>
      </c>
      <c r="I227" s="69">
        <v>1.68</v>
      </c>
      <c r="J227" s="69">
        <v>2.23</v>
      </c>
      <c r="K227" s="70">
        <v>2.57</v>
      </c>
      <c r="L227" s="73"/>
      <c r="M227" s="72">
        <f t="shared" si="644"/>
        <v>0</v>
      </c>
      <c r="N227" s="73"/>
      <c r="O227" s="73">
        <f t="shared" si="645"/>
        <v>0</v>
      </c>
      <c r="P227" s="73"/>
      <c r="Q227" s="72">
        <f t="shared" si="646"/>
        <v>0</v>
      </c>
      <c r="R227" s="73"/>
      <c r="S227" s="72">
        <f t="shared" si="647"/>
        <v>0</v>
      </c>
      <c r="T227" s="73"/>
      <c r="U227" s="72">
        <f t="shared" si="648"/>
        <v>0</v>
      </c>
      <c r="V227" s="73"/>
      <c r="W227" s="72">
        <f t="shared" si="649"/>
        <v>0</v>
      </c>
      <c r="X227" s="73"/>
      <c r="Y227" s="72">
        <f t="shared" si="650"/>
        <v>0</v>
      </c>
      <c r="Z227" s="73">
        <v>2</v>
      </c>
      <c r="AA227" s="72">
        <f t="shared" si="651"/>
        <v>59893.679999999993</v>
      </c>
      <c r="AB227" s="73"/>
      <c r="AC227" s="72">
        <f t="shared" si="652"/>
        <v>0</v>
      </c>
      <c r="AD227" s="73"/>
      <c r="AE227" s="72">
        <f t="shared" si="653"/>
        <v>0</v>
      </c>
      <c r="AF227" s="75"/>
      <c r="AG227" s="72">
        <f t="shared" si="654"/>
        <v>0</v>
      </c>
      <c r="AH227" s="73">
        <v>224</v>
      </c>
      <c r="AI227" s="72">
        <f t="shared" si="655"/>
        <v>5270643.84</v>
      </c>
      <c r="AJ227" s="73"/>
      <c r="AK227" s="73">
        <f t="shared" si="656"/>
        <v>0</v>
      </c>
      <c r="AL227" s="73"/>
      <c r="AM227" s="72">
        <f t="shared" si="657"/>
        <v>0</v>
      </c>
      <c r="AN227" s="93">
        <v>0</v>
      </c>
      <c r="AO227" s="72">
        <f t="shared" si="658"/>
        <v>0</v>
      </c>
      <c r="AP227" s="73"/>
      <c r="AQ227" s="79">
        <f t="shared" si="659"/>
        <v>0</v>
      </c>
      <c r="AR227" s="73"/>
      <c r="AS227" s="72">
        <f t="shared" si="660"/>
        <v>0</v>
      </c>
      <c r="AT227" s="73"/>
      <c r="AU227" s="73">
        <f t="shared" si="661"/>
        <v>0</v>
      </c>
      <c r="AV227" s="73"/>
      <c r="AW227" s="72">
        <f t="shared" si="662"/>
        <v>0</v>
      </c>
      <c r="AX227" s="73"/>
      <c r="AY227" s="72">
        <f t="shared" si="663"/>
        <v>0</v>
      </c>
      <c r="AZ227" s="73"/>
      <c r="BA227" s="72">
        <f t="shared" si="664"/>
        <v>0</v>
      </c>
      <c r="BB227" s="73"/>
      <c r="BC227" s="72">
        <f t="shared" si="665"/>
        <v>0</v>
      </c>
      <c r="BD227" s="73"/>
      <c r="BE227" s="72">
        <f t="shared" si="666"/>
        <v>0</v>
      </c>
      <c r="BF227" s="73"/>
      <c r="BG227" s="72">
        <f t="shared" si="667"/>
        <v>0</v>
      </c>
      <c r="BH227" s="73"/>
      <c r="BI227" s="72">
        <f t="shared" si="668"/>
        <v>0</v>
      </c>
      <c r="BJ227" s="73"/>
      <c r="BK227" s="72">
        <f t="shared" si="669"/>
        <v>0</v>
      </c>
      <c r="BL227" s="73"/>
      <c r="BM227" s="72">
        <f t="shared" si="670"/>
        <v>0</v>
      </c>
      <c r="BN227" s="73"/>
      <c r="BO227" s="72">
        <f t="shared" si="671"/>
        <v>0</v>
      </c>
      <c r="BP227" s="73"/>
      <c r="BQ227" s="72">
        <f t="shared" si="672"/>
        <v>0</v>
      </c>
      <c r="BR227" s="73"/>
      <c r="BS227" s="79">
        <f t="shared" si="673"/>
        <v>0</v>
      </c>
      <c r="BT227" s="94"/>
      <c r="BU227" s="72">
        <f t="shared" si="674"/>
        <v>0</v>
      </c>
      <c r="BV227" s="73"/>
      <c r="BW227" s="72">
        <f t="shared" si="675"/>
        <v>0</v>
      </c>
      <c r="BX227" s="73"/>
      <c r="BY227" s="72">
        <f t="shared" si="676"/>
        <v>0</v>
      </c>
      <c r="BZ227" s="73"/>
      <c r="CA227" s="72">
        <f t="shared" si="677"/>
        <v>0</v>
      </c>
      <c r="CB227" s="95"/>
      <c r="CC227" s="73">
        <f t="shared" si="678"/>
        <v>0</v>
      </c>
      <c r="CD227" s="73"/>
      <c r="CE227" s="72">
        <f t="shared" si="679"/>
        <v>0</v>
      </c>
      <c r="CF227" s="73"/>
      <c r="CG227" s="72">
        <f t="shared" si="680"/>
        <v>0</v>
      </c>
      <c r="CH227" s="73"/>
      <c r="CI227" s="72">
        <f t="shared" si="681"/>
        <v>0</v>
      </c>
      <c r="CJ227" s="73"/>
      <c r="CK227" s="72">
        <f t="shared" si="682"/>
        <v>0</v>
      </c>
      <c r="CL227" s="73"/>
      <c r="CM227" s="72">
        <f t="shared" si="683"/>
        <v>0</v>
      </c>
      <c r="CN227" s="73"/>
      <c r="CO227" s="72">
        <f t="shared" si="684"/>
        <v>0</v>
      </c>
      <c r="CP227" s="73"/>
      <c r="CQ227" s="72">
        <f t="shared" si="685"/>
        <v>0</v>
      </c>
      <c r="CR227" s="73"/>
      <c r="CS227" s="72">
        <f t="shared" si="686"/>
        <v>0</v>
      </c>
      <c r="CT227" s="73"/>
      <c r="CU227" s="72">
        <f t="shared" si="687"/>
        <v>0</v>
      </c>
      <c r="CV227" s="93">
        <v>70</v>
      </c>
      <c r="CW227" s="72">
        <f t="shared" si="688"/>
        <v>1617129.3599999999</v>
      </c>
      <c r="CX227" s="73"/>
      <c r="CY227" s="79">
        <f t="shared" si="689"/>
        <v>0</v>
      </c>
      <c r="CZ227" s="73"/>
      <c r="DA227" s="72">
        <f t="shared" si="690"/>
        <v>0</v>
      </c>
      <c r="DB227" s="95"/>
      <c r="DC227" s="72">
        <f t="shared" si="691"/>
        <v>0</v>
      </c>
      <c r="DD227" s="73"/>
      <c r="DE227" s="72">
        <f t="shared" si="692"/>
        <v>0</v>
      </c>
      <c r="DF227" s="73"/>
      <c r="DG227" s="72">
        <f t="shared" si="693"/>
        <v>0</v>
      </c>
      <c r="DH227" s="73">
        <v>2</v>
      </c>
      <c r="DI227" s="84">
        <f t="shared" si="694"/>
        <v>87172.806600000011</v>
      </c>
      <c r="DJ227" s="85">
        <f t="shared" si="695"/>
        <v>298</v>
      </c>
      <c r="DK227" s="84">
        <f t="shared" si="695"/>
        <v>7034839.6865999987</v>
      </c>
    </row>
    <row r="228" spans="1:115" s="194" customFormat="1" ht="15.75" customHeight="1" x14ac:dyDescent="0.25">
      <c r="A228" s="89">
        <v>22</v>
      </c>
      <c r="B228" s="98"/>
      <c r="C228" s="98"/>
      <c r="D228" s="53" t="s">
        <v>351</v>
      </c>
      <c r="E228" s="54">
        <v>23150</v>
      </c>
      <c r="F228" s="99">
        <v>0.8</v>
      </c>
      <c r="G228" s="87">
        <v>1</v>
      </c>
      <c r="H228" s="87">
        <v>1.4</v>
      </c>
      <c r="I228" s="87">
        <v>1.68</v>
      </c>
      <c r="J228" s="87">
        <v>2.23</v>
      </c>
      <c r="K228" s="88">
        <v>2.57</v>
      </c>
      <c r="L228" s="59">
        <f>SUM(L229:L232)</f>
        <v>0</v>
      </c>
      <c r="M228" s="59">
        <f t="shared" ref="M228:BX228" si="696">SUM(M229:M232)</f>
        <v>0</v>
      </c>
      <c r="N228" s="59">
        <f t="shared" si="696"/>
        <v>0</v>
      </c>
      <c r="O228" s="59">
        <f t="shared" si="696"/>
        <v>0</v>
      </c>
      <c r="P228" s="59">
        <f t="shared" si="696"/>
        <v>277</v>
      </c>
      <c r="Q228" s="59">
        <f t="shared" si="696"/>
        <v>11597626.809999999</v>
      </c>
      <c r="R228" s="59">
        <f t="shared" si="696"/>
        <v>0</v>
      </c>
      <c r="S228" s="59">
        <f t="shared" si="696"/>
        <v>0</v>
      </c>
      <c r="T228" s="59">
        <f t="shared" si="696"/>
        <v>0</v>
      </c>
      <c r="U228" s="59">
        <f t="shared" si="696"/>
        <v>0</v>
      </c>
      <c r="V228" s="59">
        <f t="shared" si="696"/>
        <v>0</v>
      </c>
      <c r="W228" s="59">
        <f t="shared" si="696"/>
        <v>0</v>
      </c>
      <c r="X228" s="59">
        <f t="shared" si="696"/>
        <v>0</v>
      </c>
      <c r="Y228" s="59">
        <f t="shared" si="696"/>
        <v>0</v>
      </c>
      <c r="Z228" s="59">
        <f t="shared" si="696"/>
        <v>0</v>
      </c>
      <c r="AA228" s="59">
        <f t="shared" si="696"/>
        <v>0</v>
      </c>
      <c r="AB228" s="59">
        <f t="shared" si="696"/>
        <v>0</v>
      </c>
      <c r="AC228" s="59">
        <f t="shared" si="696"/>
        <v>0</v>
      </c>
      <c r="AD228" s="59">
        <f t="shared" si="696"/>
        <v>0</v>
      </c>
      <c r="AE228" s="59">
        <f t="shared" si="696"/>
        <v>0</v>
      </c>
      <c r="AF228" s="59">
        <f t="shared" si="696"/>
        <v>0</v>
      </c>
      <c r="AG228" s="59">
        <f t="shared" si="696"/>
        <v>0</v>
      </c>
      <c r="AH228" s="59">
        <f t="shared" si="696"/>
        <v>0</v>
      </c>
      <c r="AI228" s="59">
        <f t="shared" si="696"/>
        <v>0</v>
      </c>
      <c r="AJ228" s="59">
        <f t="shared" si="696"/>
        <v>0</v>
      </c>
      <c r="AK228" s="59">
        <f t="shared" si="696"/>
        <v>0</v>
      </c>
      <c r="AL228" s="59">
        <f t="shared" si="696"/>
        <v>0</v>
      </c>
      <c r="AM228" s="59">
        <f t="shared" si="696"/>
        <v>0</v>
      </c>
      <c r="AN228" s="59">
        <f t="shared" si="696"/>
        <v>0</v>
      </c>
      <c r="AO228" s="59">
        <f t="shared" si="696"/>
        <v>0</v>
      </c>
      <c r="AP228" s="59">
        <f t="shared" si="696"/>
        <v>0</v>
      </c>
      <c r="AQ228" s="59">
        <f t="shared" si="696"/>
        <v>0</v>
      </c>
      <c r="AR228" s="59">
        <f t="shared" si="696"/>
        <v>5</v>
      </c>
      <c r="AS228" s="59">
        <f t="shared" si="696"/>
        <v>251825.7</v>
      </c>
      <c r="AT228" s="59">
        <f t="shared" si="696"/>
        <v>0</v>
      </c>
      <c r="AU228" s="59">
        <f t="shared" si="696"/>
        <v>0</v>
      </c>
      <c r="AV228" s="59">
        <f>SUM(AV229:AV232)</f>
        <v>0</v>
      </c>
      <c r="AW228" s="59">
        <f>SUM(AW229:AW232)</f>
        <v>0</v>
      </c>
      <c r="AX228" s="59">
        <f t="shared" ref="AX228" si="697">SUM(AX229:AX232)</f>
        <v>0</v>
      </c>
      <c r="AY228" s="59">
        <f t="shared" si="696"/>
        <v>0</v>
      </c>
      <c r="AZ228" s="59">
        <f t="shared" si="696"/>
        <v>0</v>
      </c>
      <c r="BA228" s="59">
        <f t="shared" si="696"/>
        <v>0</v>
      </c>
      <c r="BB228" s="59">
        <f t="shared" si="696"/>
        <v>0</v>
      </c>
      <c r="BC228" s="59">
        <f t="shared" si="696"/>
        <v>0</v>
      </c>
      <c r="BD228" s="59">
        <f t="shared" si="696"/>
        <v>16</v>
      </c>
      <c r="BE228" s="59">
        <f t="shared" si="696"/>
        <v>380000.76799999992</v>
      </c>
      <c r="BF228" s="59">
        <f t="shared" si="696"/>
        <v>44</v>
      </c>
      <c r="BG228" s="59">
        <f t="shared" si="696"/>
        <v>780951.36</v>
      </c>
      <c r="BH228" s="59">
        <f t="shared" si="696"/>
        <v>78</v>
      </c>
      <c r="BI228" s="59">
        <f t="shared" si="696"/>
        <v>1687057.1759999997</v>
      </c>
      <c r="BJ228" s="59">
        <f t="shared" si="696"/>
        <v>0</v>
      </c>
      <c r="BK228" s="59">
        <f t="shared" si="696"/>
        <v>0</v>
      </c>
      <c r="BL228" s="59">
        <f t="shared" si="696"/>
        <v>8</v>
      </c>
      <c r="BM228" s="59">
        <f t="shared" si="696"/>
        <v>121343.03999999999</v>
      </c>
      <c r="BN228" s="59">
        <f t="shared" si="696"/>
        <v>18</v>
      </c>
      <c r="BO228" s="59">
        <f t="shared" si="696"/>
        <v>245719.65599999999</v>
      </c>
      <c r="BP228" s="59">
        <f t="shared" si="696"/>
        <v>19</v>
      </c>
      <c r="BQ228" s="59">
        <f t="shared" si="696"/>
        <v>368882.84159999999</v>
      </c>
      <c r="BR228" s="59">
        <f t="shared" si="696"/>
        <v>31</v>
      </c>
      <c r="BS228" s="61">
        <f t="shared" si="696"/>
        <v>1828896.3</v>
      </c>
      <c r="BT228" s="62">
        <f t="shared" si="696"/>
        <v>0</v>
      </c>
      <c r="BU228" s="59">
        <f t="shared" si="696"/>
        <v>0</v>
      </c>
      <c r="BV228" s="59">
        <f t="shared" si="696"/>
        <v>0</v>
      </c>
      <c r="BW228" s="59">
        <f t="shared" si="696"/>
        <v>0</v>
      </c>
      <c r="BX228" s="59">
        <f t="shared" si="696"/>
        <v>0</v>
      </c>
      <c r="BY228" s="59">
        <f t="shared" ref="BY228:DK228" si="698">SUM(BY229:BY232)</f>
        <v>0</v>
      </c>
      <c r="BZ228" s="59">
        <f>SUM(BZ229:BZ232)</f>
        <v>12</v>
      </c>
      <c r="CA228" s="59">
        <f>SUM(CA229:CA232)</f>
        <v>182014.56</v>
      </c>
      <c r="CB228" s="63">
        <f t="shared" si="698"/>
        <v>0</v>
      </c>
      <c r="CC228" s="59">
        <f t="shared" si="698"/>
        <v>0</v>
      </c>
      <c r="CD228" s="59">
        <f t="shared" si="698"/>
        <v>0</v>
      </c>
      <c r="CE228" s="59">
        <f t="shared" si="698"/>
        <v>0</v>
      </c>
      <c r="CF228" s="59">
        <f t="shared" si="698"/>
        <v>0</v>
      </c>
      <c r="CG228" s="59">
        <f t="shared" si="698"/>
        <v>0</v>
      </c>
      <c r="CH228" s="59">
        <f t="shared" si="698"/>
        <v>0</v>
      </c>
      <c r="CI228" s="59">
        <f t="shared" si="698"/>
        <v>0</v>
      </c>
      <c r="CJ228" s="59">
        <f t="shared" si="698"/>
        <v>7</v>
      </c>
      <c r="CK228" s="59">
        <f t="shared" si="698"/>
        <v>219739.79999999996</v>
      </c>
      <c r="CL228" s="59">
        <f t="shared" si="698"/>
        <v>10</v>
      </c>
      <c r="CM228" s="59">
        <f t="shared" si="698"/>
        <v>126398.99999999999</v>
      </c>
      <c r="CN228" s="59">
        <f t="shared" si="698"/>
        <v>50</v>
      </c>
      <c r="CO228" s="59">
        <f t="shared" si="698"/>
        <v>701514.45000000007</v>
      </c>
      <c r="CP228" s="59">
        <f t="shared" si="698"/>
        <v>52</v>
      </c>
      <c r="CQ228" s="59">
        <f t="shared" si="698"/>
        <v>1064575.1592000001</v>
      </c>
      <c r="CR228" s="59">
        <f t="shared" si="698"/>
        <v>33</v>
      </c>
      <c r="CS228" s="59">
        <f t="shared" si="698"/>
        <v>600648.04799999995</v>
      </c>
      <c r="CT228" s="59">
        <f t="shared" si="698"/>
        <v>0</v>
      </c>
      <c r="CU228" s="59">
        <f t="shared" si="698"/>
        <v>0</v>
      </c>
      <c r="CV228" s="59">
        <f t="shared" si="698"/>
        <v>0</v>
      </c>
      <c r="CW228" s="59">
        <f t="shared" si="698"/>
        <v>0</v>
      </c>
      <c r="CX228" s="59">
        <f t="shared" si="698"/>
        <v>0</v>
      </c>
      <c r="CY228" s="59">
        <f t="shared" si="698"/>
        <v>0</v>
      </c>
      <c r="CZ228" s="59">
        <f t="shared" si="698"/>
        <v>0</v>
      </c>
      <c r="DA228" s="59">
        <f t="shared" si="698"/>
        <v>0</v>
      </c>
      <c r="DB228" s="59">
        <f t="shared" si="698"/>
        <v>5</v>
      </c>
      <c r="DC228" s="59">
        <f t="shared" si="698"/>
        <v>189404.03999999998</v>
      </c>
      <c r="DD228" s="59">
        <f t="shared" si="698"/>
        <v>10</v>
      </c>
      <c r="DE228" s="59">
        <f t="shared" si="698"/>
        <v>658986.04799999995</v>
      </c>
      <c r="DF228" s="59">
        <f t="shared" si="698"/>
        <v>2</v>
      </c>
      <c r="DG228" s="59">
        <f t="shared" si="698"/>
        <v>48320.531999999999</v>
      </c>
      <c r="DH228" s="59">
        <f t="shared" si="698"/>
        <v>25</v>
      </c>
      <c r="DI228" s="59">
        <f t="shared" si="698"/>
        <v>643890.04875000007</v>
      </c>
      <c r="DJ228" s="59">
        <f t="shared" si="698"/>
        <v>702</v>
      </c>
      <c r="DK228" s="59">
        <f t="shared" si="698"/>
        <v>21697795.337549996</v>
      </c>
    </row>
    <row r="229" spans="1:115" ht="20.25" customHeight="1" x14ac:dyDescent="0.25">
      <c r="A229" s="89"/>
      <c r="B229" s="90">
        <v>196</v>
      </c>
      <c r="C229" s="283" t="s">
        <v>734</v>
      </c>
      <c r="D229" s="65" t="s">
        <v>352</v>
      </c>
      <c r="E229" s="54">
        <v>23150</v>
      </c>
      <c r="F229" s="91">
        <v>1.1100000000000001</v>
      </c>
      <c r="G229" s="67">
        <v>1</v>
      </c>
      <c r="H229" s="69">
        <v>1.4</v>
      </c>
      <c r="I229" s="69">
        <v>1.68</v>
      </c>
      <c r="J229" s="69">
        <v>2.23</v>
      </c>
      <c r="K229" s="70">
        <v>2.57</v>
      </c>
      <c r="L229" s="73"/>
      <c r="M229" s="72">
        <f>(L229*$E229*$F229*$G229*$H229*$M$10)</f>
        <v>0</v>
      </c>
      <c r="N229" s="73"/>
      <c r="O229" s="73">
        <f>(N229*$E229*$F229*$G229*$H229*$O$10)</f>
        <v>0</v>
      </c>
      <c r="P229" s="73">
        <v>4</v>
      </c>
      <c r="Q229" s="72">
        <f>(P229*$E229*$F229*$G229*$H229*$Q$10)</f>
        <v>158290.44000000003</v>
      </c>
      <c r="R229" s="73"/>
      <c r="S229" s="72">
        <f>(R229*$E229*$F229*$G229*$H229*$S$10)</f>
        <v>0</v>
      </c>
      <c r="T229" s="73"/>
      <c r="U229" s="72">
        <f>(T229*$E229*$F229*$G229*$H229*$U$10)</f>
        <v>0</v>
      </c>
      <c r="V229" s="73"/>
      <c r="W229" s="72">
        <f>(V229*$E229*$F229*$G229*$H229*$W$10)</f>
        <v>0</v>
      </c>
      <c r="X229" s="73"/>
      <c r="Y229" s="72">
        <f>(X229*$E229*$F229*$G229*$H229*$Y$10)</f>
        <v>0</v>
      </c>
      <c r="Z229" s="73"/>
      <c r="AA229" s="72">
        <f>(Z229*$E229*$F229*$G229*$H229*$AA$10)</f>
        <v>0</v>
      </c>
      <c r="AB229" s="73"/>
      <c r="AC229" s="72">
        <f>(AB229*$E229*$F229*$G229*$H229*$AC$10)</f>
        <v>0</v>
      </c>
      <c r="AD229" s="73"/>
      <c r="AE229" s="72">
        <f>(AD229*$E229*$F229*$G229*$H229*$AE$10)</f>
        <v>0</v>
      </c>
      <c r="AF229" s="75"/>
      <c r="AG229" s="72">
        <f>(AF229*$E229*$F229*$G229*$H229*$AG$10)</f>
        <v>0</v>
      </c>
      <c r="AH229" s="73"/>
      <c r="AI229" s="72">
        <f>(AH229*$E229*$F229*$G229*$H229*$AI$10)</f>
        <v>0</v>
      </c>
      <c r="AJ229" s="73"/>
      <c r="AK229" s="73">
        <f>(AJ229*$E229*$F229*$G229*$H229*$AK$10)</f>
        <v>0</v>
      </c>
      <c r="AL229" s="73"/>
      <c r="AM229" s="72">
        <f>(AL229*$E229*$F229*$G229*$I229*$AM$10)</f>
        <v>0</v>
      </c>
      <c r="AN229" s="93">
        <v>0</v>
      </c>
      <c r="AO229" s="72">
        <f>(AN229*$E229*$F229*$G229*$I229*$AO$10)</f>
        <v>0</v>
      </c>
      <c r="AP229" s="73"/>
      <c r="AQ229" s="79">
        <f>(AP229*$E229*$F229*$G229*$I229*$AQ$10)</f>
        <v>0</v>
      </c>
      <c r="AR229" s="73">
        <v>2</v>
      </c>
      <c r="AS229" s="72">
        <f>(AR229*$E229*$F229*$G229*$H229*$AS$10)</f>
        <v>71950.200000000012</v>
      </c>
      <c r="AT229" s="73"/>
      <c r="AU229" s="73">
        <f>(AT229*$E229*$F229*$G229*$H229*$AU$10)</f>
        <v>0</v>
      </c>
      <c r="AV229" s="73"/>
      <c r="AW229" s="72">
        <f>(AV229*$E229*$F229*$G229*$H229*$AW$10)</f>
        <v>0</v>
      </c>
      <c r="AX229" s="73"/>
      <c r="AY229" s="72">
        <f>(AX229*$E229*$F229*$G229*$H229*$AY$10)</f>
        <v>0</v>
      </c>
      <c r="AZ229" s="73"/>
      <c r="BA229" s="72">
        <f>(AZ229*$E229*$F229*$G229*$H229*$BA$10)</f>
        <v>0</v>
      </c>
      <c r="BB229" s="73"/>
      <c r="BC229" s="72">
        <f>(BB229*$E229*$F229*$G229*$H229*$BC$10)</f>
        <v>0</v>
      </c>
      <c r="BD229" s="73"/>
      <c r="BE229" s="72">
        <f>(BD229*$E229*$F229*$G229*$H229*$BE$10)</f>
        <v>0</v>
      </c>
      <c r="BF229" s="73"/>
      <c r="BG229" s="72">
        <f>(BF229*$E229*$F229*$G229*$I229*$BG$10)</f>
        <v>0</v>
      </c>
      <c r="BH229" s="73"/>
      <c r="BI229" s="72">
        <f>(BH229*$E229*$F229*$G229*$I229*$BI$10)</f>
        <v>0</v>
      </c>
      <c r="BJ229" s="73"/>
      <c r="BK229" s="72">
        <f>(BJ229*$E229*$F229*$G229*$I229*$BK$10)</f>
        <v>0</v>
      </c>
      <c r="BL229" s="97"/>
      <c r="BM229" s="72">
        <f>(BL229*$E229*$F229*$G229*$I229*$BM$10)</f>
        <v>0</v>
      </c>
      <c r="BN229" s="73"/>
      <c r="BO229" s="72">
        <f>(BN229*$E229*$F229*$G229*$I229*$BO$10)</f>
        <v>0</v>
      </c>
      <c r="BP229" s="73"/>
      <c r="BQ229" s="72">
        <f>(BP229*$E229*$F229*$G229*$I229*$BQ$10)</f>
        <v>0</v>
      </c>
      <c r="BR229" s="73"/>
      <c r="BS229" s="79">
        <f>(BR229*$E229*$F229*$G229*$I229*$BS$10)</f>
        <v>0</v>
      </c>
      <c r="BT229" s="94"/>
      <c r="BU229" s="72">
        <f>(BT229*$E229*$F229*$G229*$H229*$BU$10)</f>
        <v>0</v>
      </c>
      <c r="BV229" s="73"/>
      <c r="BW229" s="72">
        <f>(BV229*$E229*$F229*$G229*$H229*$BW$10)</f>
        <v>0</v>
      </c>
      <c r="BX229" s="73"/>
      <c r="BY229" s="72">
        <f>(BX229*$E229*$F229*$G229*$H229*$BY$10)</f>
        <v>0</v>
      </c>
      <c r="BZ229" s="73"/>
      <c r="CA229" s="72">
        <f>(BZ229*$E229*$F229*$G229*$I229*$CA$10)</f>
        <v>0</v>
      </c>
      <c r="CB229" s="95"/>
      <c r="CC229" s="73">
        <f>(CB229*$E229*$F229*$G229*$H229*$CC$10)</f>
        <v>0</v>
      </c>
      <c r="CD229" s="73"/>
      <c r="CE229" s="72">
        <f>(CD229*$E229*$F229*$G229*$H229*$CE$10)</f>
        <v>0</v>
      </c>
      <c r="CF229" s="73"/>
      <c r="CG229" s="72">
        <f>(CF229*$E229*$F229*$G229*$H229*$CG$10)</f>
        <v>0</v>
      </c>
      <c r="CH229" s="73"/>
      <c r="CI229" s="72">
        <f>(CH229*$E229*$F229*$G229*$H229*$CI$10)</f>
        <v>0</v>
      </c>
      <c r="CJ229" s="73"/>
      <c r="CK229" s="72">
        <f>(CJ229*$E229*$F229*$G229*$H229*$CK$10)</f>
        <v>0</v>
      </c>
      <c r="CL229" s="73"/>
      <c r="CM229" s="72">
        <f>(CL229*$E229*$F229*$G229*$H229*$CM$10)</f>
        <v>0</v>
      </c>
      <c r="CN229" s="73"/>
      <c r="CO229" s="72">
        <f>(CN229*$E229*$F229*$G229*$H229*$CO$10)</f>
        <v>0</v>
      </c>
      <c r="CP229" s="73"/>
      <c r="CQ229" s="72">
        <f>(CP229*$E229*$F229*$G229*$I229*$CQ$10)</f>
        <v>0</v>
      </c>
      <c r="CR229" s="73"/>
      <c r="CS229" s="72">
        <f>(CR229*$E229*$F229*$G229*$I229*$CS$10)</f>
        <v>0</v>
      </c>
      <c r="CT229" s="73"/>
      <c r="CU229" s="72">
        <f>(CT229*$E229*$F229*$G229*$I229*$CU$10)</f>
        <v>0</v>
      </c>
      <c r="CV229" s="93">
        <v>0</v>
      </c>
      <c r="CW229" s="72">
        <f>(CV229*$E229*$F229*$G229*$I229*$CW$10)</f>
        <v>0</v>
      </c>
      <c r="CX229" s="73"/>
      <c r="CY229" s="79">
        <f>(CX229*$E229*$F229*$G229*$I229*$CY$10)</f>
        <v>0</v>
      </c>
      <c r="CZ229" s="73"/>
      <c r="DA229" s="72">
        <f>(CZ229*$E229*$F229*$G229*$I229*$DA$10)</f>
        <v>0</v>
      </c>
      <c r="DB229" s="95"/>
      <c r="DC229" s="72">
        <f>(DB229*$E229*$F229*$G229*$I229*$DC$10)</f>
        <v>0</v>
      </c>
      <c r="DD229" s="73"/>
      <c r="DE229" s="72">
        <f>(DD229*$E229*$F229*$G229*$I229*$DE$10)</f>
        <v>0</v>
      </c>
      <c r="DF229" s="73"/>
      <c r="DG229" s="72">
        <f>(DF229*$E229*$F229*$G229*$J229*$DG$10)</f>
        <v>0</v>
      </c>
      <c r="DH229" s="73"/>
      <c r="DI229" s="84">
        <f>(DH229*$E229*$F229*$G229*$K229*$DI$10)</f>
        <v>0</v>
      </c>
      <c r="DJ229" s="85">
        <f t="shared" ref="DJ229:DK232" si="699">SUM(L229,N229,P229,R229,T229,V229,X229,Z229,AB229,AD229,AF229,AH229,AN229,AR229,AT229,BX229,AJ229,AX229,AZ229,BB229,CN229,BD229,BF229,AL229,BJ229,AP229,CP229,BL229,CR229,BN229,BP229,BR229,BZ229,BT229,BV229,CB229,CD229,CF229,CH229,CJ229,CL229,CT229,CV229,BH229,AV229,CX229,CZ229,DB229,DD229,DF229,DH229)</f>
        <v>6</v>
      </c>
      <c r="DK229" s="84">
        <f t="shared" si="699"/>
        <v>230240.64000000004</v>
      </c>
    </row>
    <row r="230" spans="1:115" ht="15.75" customHeight="1" x14ac:dyDescent="0.25">
      <c r="A230" s="89"/>
      <c r="B230" s="90">
        <v>197</v>
      </c>
      <c r="C230" s="283" t="s">
        <v>735</v>
      </c>
      <c r="D230" s="65" t="s">
        <v>353</v>
      </c>
      <c r="E230" s="54">
        <v>23150</v>
      </c>
      <c r="F230" s="100">
        <v>0.39</v>
      </c>
      <c r="G230" s="67">
        <v>1</v>
      </c>
      <c r="H230" s="69">
        <v>1.4</v>
      </c>
      <c r="I230" s="69">
        <v>1.68</v>
      </c>
      <c r="J230" s="69">
        <v>2.23</v>
      </c>
      <c r="K230" s="70">
        <v>2.57</v>
      </c>
      <c r="L230" s="73"/>
      <c r="M230" s="72">
        <f>(L230*$E230*$F230*$G230*$H230*$M$10)</f>
        <v>0</v>
      </c>
      <c r="N230" s="73"/>
      <c r="O230" s="73">
        <f>(N230*$E230*$F230*$G230*$H230*$O$10)</f>
        <v>0</v>
      </c>
      <c r="P230" s="73">
        <v>128</v>
      </c>
      <c r="Q230" s="72">
        <f>(P230*$E230*$F230*$G230*$H230*$Q$10)</f>
        <v>1779697.9200000002</v>
      </c>
      <c r="R230" s="73"/>
      <c r="S230" s="72">
        <f>(R230*$E230*$F230*$G230*$H230*$S$10)</f>
        <v>0</v>
      </c>
      <c r="T230" s="73"/>
      <c r="U230" s="72">
        <f>(T230*$E230*$F230*$G230*$H230*$U$10)</f>
        <v>0</v>
      </c>
      <c r="V230" s="73"/>
      <c r="W230" s="72">
        <f>(V230*$E230*$F230*$G230*$H230*$W$10)</f>
        <v>0</v>
      </c>
      <c r="X230" s="73"/>
      <c r="Y230" s="72">
        <f>(X230*$E230*$F230*$G230*$H230*$Y$10)</f>
        <v>0</v>
      </c>
      <c r="Z230" s="73"/>
      <c r="AA230" s="72">
        <f>(Z230*$E230*$F230*$G230*$H230*$AA$10)</f>
        <v>0</v>
      </c>
      <c r="AB230" s="73"/>
      <c r="AC230" s="72">
        <f>(AB230*$E230*$F230*$G230*$H230*$AC$10)</f>
        <v>0</v>
      </c>
      <c r="AD230" s="73"/>
      <c r="AE230" s="72">
        <f>(AD230*$E230*$F230*$G230*$H230*$AE$10)</f>
        <v>0</v>
      </c>
      <c r="AF230" s="75"/>
      <c r="AG230" s="72">
        <f>(AF230*$E230*$F230*$G230*$H230*$AG$10)</f>
        <v>0</v>
      </c>
      <c r="AH230" s="73"/>
      <c r="AI230" s="72">
        <f>(AH230*$E230*$F230*$G230*$H230*$AI$10)</f>
        <v>0</v>
      </c>
      <c r="AJ230" s="73"/>
      <c r="AK230" s="73">
        <f>(AJ230*$E230*$F230*$G230*$H230*$AK$10)</f>
        <v>0</v>
      </c>
      <c r="AL230" s="73"/>
      <c r="AM230" s="72">
        <f>(AL230*$E230*$F230*$G230*$I230*$AM$10)</f>
        <v>0</v>
      </c>
      <c r="AN230" s="93">
        <v>0</v>
      </c>
      <c r="AO230" s="72">
        <f>(AN230*$E230*$F230*$G230*$I230*$AO$10)</f>
        <v>0</v>
      </c>
      <c r="AP230" s="73"/>
      <c r="AQ230" s="79">
        <f>(AP230*$E230*$F230*$G230*$I230*$AQ$10)</f>
        <v>0</v>
      </c>
      <c r="AR230" s="73"/>
      <c r="AS230" s="72">
        <f>(AR230*$E230*$F230*$G230*$H230*$AS$10)</f>
        <v>0</v>
      </c>
      <c r="AT230" s="73"/>
      <c r="AU230" s="73">
        <f>(AT230*$E230*$F230*$G230*$H230*$AU$10)</f>
        <v>0</v>
      </c>
      <c r="AV230" s="73"/>
      <c r="AW230" s="72">
        <f>(AV230*$E230*$F230*$G230*$H230*$AW$10)</f>
        <v>0</v>
      </c>
      <c r="AX230" s="73"/>
      <c r="AY230" s="72">
        <f>(AX230*$E230*$F230*$G230*$H230*$AY$10)</f>
        <v>0</v>
      </c>
      <c r="AZ230" s="73"/>
      <c r="BA230" s="72">
        <f>(AZ230*$E230*$F230*$G230*$H230*$BA$10)</f>
        <v>0</v>
      </c>
      <c r="BB230" s="73"/>
      <c r="BC230" s="72">
        <f>(BB230*$E230*$F230*$G230*$H230*$BC$10)</f>
        <v>0</v>
      </c>
      <c r="BD230" s="73">
        <v>14</v>
      </c>
      <c r="BE230" s="72">
        <f>(BD230*$E230*$F230*$G230*$H230*$BE$10)</f>
        <v>226507.00799999997</v>
      </c>
      <c r="BF230" s="73">
        <v>42</v>
      </c>
      <c r="BG230" s="72">
        <f>(BF230*$E230*$F230*$G230*$I230*$BG$10)</f>
        <v>637050.96</v>
      </c>
      <c r="BH230" s="73">
        <v>73</v>
      </c>
      <c r="BI230" s="72">
        <f>(BH230*$E230*$F230*$G230*$I230*$BI$10)</f>
        <v>1273343.5259999998</v>
      </c>
      <c r="BJ230" s="73"/>
      <c r="BK230" s="72">
        <f>(BJ230*$E230*$F230*$G230*$I230*$BK$10)</f>
        <v>0</v>
      </c>
      <c r="BL230" s="97">
        <v>8</v>
      </c>
      <c r="BM230" s="72">
        <f>(BL230*$E230*$F230*$G230*$I230*$BM$10)</f>
        <v>121343.03999999999</v>
      </c>
      <c r="BN230" s="73">
        <v>18</v>
      </c>
      <c r="BO230" s="72">
        <f>(BN230*$E230*$F230*$G230*$I230*$BO$10)</f>
        <v>245719.65599999999</v>
      </c>
      <c r="BP230" s="73">
        <v>19</v>
      </c>
      <c r="BQ230" s="72">
        <f>(BP230*$E230*$F230*$G230*$I230*$BQ$10)</f>
        <v>368882.84159999999</v>
      </c>
      <c r="BR230" s="73">
        <v>10</v>
      </c>
      <c r="BS230" s="79">
        <f>(BR230*$E230*$F230*$G230*$I230*$BS$10)</f>
        <v>166846.68</v>
      </c>
      <c r="BT230" s="94"/>
      <c r="BU230" s="72">
        <f>(BT230*$E230*$F230*$G230*$H230*$BU$10)</f>
        <v>0</v>
      </c>
      <c r="BV230" s="73"/>
      <c r="BW230" s="72">
        <f>(BV230*$E230*$F230*$G230*$H230*$BW$10)</f>
        <v>0</v>
      </c>
      <c r="BX230" s="73"/>
      <c r="BY230" s="72">
        <f>(BX230*$E230*$F230*$G230*$H230*$BY$10)</f>
        <v>0</v>
      </c>
      <c r="BZ230" s="73">
        <v>12</v>
      </c>
      <c r="CA230" s="72">
        <f>(BZ230*$E230*$F230*$G230*$I230*$CA$10)</f>
        <v>182014.56</v>
      </c>
      <c r="CB230" s="95"/>
      <c r="CC230" s="73">
        <f>(CB230*$E230*$F230*$G230*$H230*$CC$10)</f>
        <v>0</v>
      </c>
      <c r="CD230" s="73"/>
      <c r="CE230" s="72">
        <f>(CD230*$E230*$F230*$G230*$H230*$CE$10)</f>
        <v>0</v>
      </c>
      <c r="CF230" s="73"/>
      <c r="CG230" s="72">
        <f>(CF230*$E230*$F230*$G230*$H230*$CG$10)</f>
        <v>0</v>
      </c>
      <c r="CH230" s="73"/>
      <c r="CI230" s="72">
        <f>(CH230*$E230*$F230*$G230*$H230*$CI$10)</f>
        <v>0</v>
      </c>
      <c r="CJ230" s="73">
        <v>5</v>
      </c>
      <c r="CK230" s="72">
        <f>(CJ230*$E230*$F230*$G230*$H230*$CK$10)</f>
        <v>75839.399999999994</v>
      </c>
      <c r="CL230" s="73">
        <v>10</v>
      </c>
      <c r="CM230" s="72">
        <f>(CL230*$E230*$F230*$G230*$H230*$CM$10)</f>
        <v>126398.99999999999</v>
      </c>
      <c r="CN230" s="73">
        <v>50</v>
      </c>
      <c r="CO230" s="72">
        <f>(CN230*$E230*$F230*$G230*$H230*$CO$10)</f>
        <v>701514.45000000007</v>
      </c>
      <c r="CP230" s="73">
        <v>49</v>
      </c>
      <c r="CQ230" s="72">
        <f>(CP230*$E230*$F230*$G230*$I230*$CQ$10)</f>
        <v>824980.99320000003</v>
      </c>
      <c r="CR230" s="73">
        <v>33</v>
      </c>
      <c r="CS230" s="72">
        <f>(CR230*$E230*$F230*$G230*$I230*$CS$10)</f>
        <v>600648.04799999995</v>
      </c>
      <c r="CT230" s="73"/>
      <c r="CU230" s="72">
        <f>(CT230*$E230*$F230*$G230*$I230*$CU$10)</f>
        <v>0</v>
      </c>
      <c r="CV230" s="93">
        <v>0</v>
      </c>
      <c r="CW230" s="72">
        <f>(CV230*$E230*$F230*$G230*$I230*$CW$10)</f>
        <v>0</v>
      </c>
      <c r="CX230" s="73"/>
      <c r="CY230" s="79">
        <f>(CX230*$E230*$F230*$G230*$I230*$CY$10)</f>
        <v>0</v>
      </c>
      <c r="CZ230" s="73"/>
      <c r="DA230" s="72">
        <f>(CZ230*$E230*$F230*$G230*$I230*$DA$10)</f>
        <v>0</v>
      </c>
      <c r="DB230" s="95">
        <v>3</v>
      </c>
      <c r="DC230" s="72">
        <f>(DB230*$E230*$F230*$G230*$I230*$DC$10)</f>
        <v>45503.64</v>
      </c>
      <c r="DD230" s="73">
        <v>3</v>
      </c>
      <c r="DE230" s="72">
        <f>(DD230*$E230*$F230*$G230*$I230*$DE$10)</f>
        <v>54604.367999999995</v>
      </c>
      <c r="DF230" s="73">
        <v>2</v>
      </c>
      <c r="DG230" s="72">
        <f>(DF230*$E230*$F230*$G230*$J230*$DG$10)</f>
        <v>48320.531999999999</v>
      </c>
      <c r="DH230" s="73">
        <v>25</v>
      </c>
      <c r="DI230" s="84">
        <f>(DH230*$E230*$F230*$G230*$K230*$DI$10)</f>
        <v>643890.04875000007</v>
      </c>
      <c r="DJ230" s="85">
        <f t="shared" si="699"/>
        <v>504</v>
      </c>
      <c r="DK230" s="84">
        <f t="shared" si="699"/>
        <v>8123106.6715499982</v>
      </c>
    </row>
    <row r="231" spans="1:115" ht="30.75" customHeight="1" x14ac:dyDescent="0.25">
      <c r="A231" s="89"/>
      <c r="B231" s="90">
        <v>198</v>
      </c>
      <c r="C231" s="283" t="s">
        <v>736</v>
      </c>
      <c r="D231" s="65" t="s">
        <v>354</v>
      </c>
      <c r="E231" s="54">
        <v>23150</v>
      </c>
      <c r="F231" s="91">
        <v>1.85</v>
      </c>
      <c r="G231" s="67">
        <v>1</v>
      </c>
      <c r="H231" s="69">
        <v>1.4</v>
      </c>
      <c r="I231" s="69">
        <v>1.68</v>
      </c>
      <c r="J231" s="69">
        <v>2.23</v>
      </c>
      <c r="K231" s="70">
        <v>2.57</v>
      </c>
      <c r="L231" s="73"/>
      <c r="M231" s="72">
        <f>(L231*$E231*$F231*$G231*$H231*$M$10)</f>
        <v>0</v>
      </c>
      <c r="N231" s="73"/>
      <c r="O231" s="73">
        <f>(N231*$E231*$F231*$G231*$H231*$O$10)</f>
        <v>0</v>
      </c>
      <c r="P231" s="73">
        <v>135</v>
      </c>
      <c r="Q231" s="72">
        <f>(P231*$E231*$F231*$G231*$H231*$Q$10)</f>
        <v>8903837.25</v>
      </c>
      <c r="R231" s="73"/>
      <c r="S231" s="72">
        <f>(R231*$E231*$F231*$G231*$H231*$S$10)</f>
        <v>0</v>
      </c>
      <c r="T231" s="73"/>
      <c r="U231" s="72">
        <f>(T231*$E231*$F231*$G231*$H231*$U$10)</f>
        <v>0</v>
      </c>
      <c r="V231" s="73"/>
      <c r="W231" s="72">
        <f>(V231*$E231*$F231*$G231*$H231*$W$10)</f>
        <v>0</v>
      </c>
      <c r="X231" s="73"/>
      <c r="Y231" s="72">
        <f>(X231*$E231*$F231*$G231*$H231*$Y$10)</f>
        <v>0</v>
      </c>
      <c r="Z231" s="73"/>
      <c r="AA231" s="72">
        <f>(Z231*$E231*$F231*$G231*$H231*$AA$10)</f>
        <v>0</v>
      </c>
      <c r="AB231" s="73"/>
      <c r="AC231" s="72">
        <f>(AB231*$E231*$F231*$G231*$H231*$AC$10)</f>
        <v>0</v>
      </c>
      <c r="AD231" s="73"/>
      <c r="AE231" s="72">
        <f>(AD231*$E231*$F231*$G231*$H231*$AE$10)</f>
        <v>0</v>
      </c>
      <c r="AF231" s="75"/>
      <c r="AG231" s="72">
        <f>(AF231*$E231*$F231*$G231*$H231*$AG$10)</f>
        <v>0</v>
      </c>
      <c r="AH231" s="73"/>
      <c r="AI231" s="72">
        <f>(AH231*$E231*$F231*$G231*$H231*$AI$10)</f>
        <v>0</v>
      </c>
      <c r="AJ231" s="73"/>
      <c r="AK231" s="73">
        <f>(AJ231*$E231*$F231*$G231*$H231*$AK$10)</f>
        <v>0</v>
      </c>
      <c r="AL231" s="73"/>
      <c r="AM231" s="72">
        <f>(AL231*$E231*$F231*$G231*$I231*$AM$10)</f>
        <v>0</v>
      </c>
      <c r="AN231" s="93">
        <v>0</v>
      </c>
      <c r="AO231" s="72">
        <f>(AN231*$E231*$F231*$G231*$I231*$AO$10)</f>
        <v>0</v>
      </c>
      <c r="AP231" s="73"/>
      <c r="AQ231" s="79">
        <f>(AP231*$E231*$F231*$G231*$I231*$AQ$10)</f>
        <v>0</v>
      </c>
      <c r="AR231" s="73">
        <v>3</v>
      </c>
      <c r="AS231" s="72">
        <f>(AR231*$E231*$F231*$G231*$H231*$AS$10)</f>
        <v>179875.5</v>
      </c>
      <c r="AT231" s="73"/>
      <c r="AU231" s="73">
        <f>(AT231*$E231*$F231*$G231*$H231*$AU$10)</f>
        <v>0</v>
      </c>
      <c r="AV231" s="73"/>
      <c r="AW231" s="72">
        <f>(AV231*$E231*$F231*$G231*$H231*$AW$10)</f>
        <v>0</v>
      </c>
      <c r="AX231" s="73"/>
      <c r="AY231" s="72">
        <f>(AX231*$E231*$F231*$G231*$H231*$AY$10)</f>
        <v>0</v>
      </c>
      <c r="AZ231" s="73"/>
      <c r="BA231" s="72">
        <f>(AZ231*$E231*$F231*$G231*$H231*$BA$10)</f>
        <v>0</v>
      </c>
      <c r="BB231" s="73"/>
      <c r="BC231" s="72">
        <f>(BB231*$E231*$F231*$G231*$H231*$BC$10)</f>
        <v>0</v>
      </c>
      <c r="BD231" s="73">
        <v>2</v>
      </c>
      <c r="BE231" s="72">
        <f>(BD231*$E231*$F231*$G231*$H231*$BE$10)</f>
        <v>153493.75999999998</v>
      </c>
      <c r="BF231" s="73">
        <v>2</v>
      </c>
      <c r="BG231" s="72">
        <f>(BF231*$E231*$F231*$G231*$I231*$BG$10)</f>
        <v>143900.4</v>
      </c>
      <c r="BH231" s="73">
        <v>5</v>
      </c>
      <c r="BI231" s="72">
        <f>(BH231*$E231*$F231*$G231*$I231*$BI$10)</f>
        <v>413713.64999999997</v>
      </c>
      <c r="BJ231" s="73"/>
      <c r="BK231" s="72">
        <f>(BJ231*$E231*$F231*$G231*$I231*$BK$10)</f>
        <v>0</v>
      </c>
      <c r="BL231" s="73"/>
      <c r="BM231" s="72">
        <f>(BL231*$E231*$F231*$G231*$I231*$BM$10)</f>
        <v>0</v>
      </c>
      <c r="BN231" s="73"/>
      <c r="BO231" s="72">
        <f>(BN231*$E231*$F231*$G231*$I231*$BO$10)</f>
        <v>0</v>
      </c>
      <c r="BP231" s="73"/>
      <c r="BQ231" s="72">
        <f>(BP231*$E231*$F231*$G231*$I231*$BQ$10)</f>
        <v>0</v>
      </c>
      <c r="BR231" s="73">
        <v>21</v>
      </c>
      <c r="BS231" s="79">
        <f>(BR231*$E231*$F231*$G231*$I231*$BS$10)</f>
        <v>1662049.62</v>
      </c>
      <c r="BT231" s="94"/>
      <c r="BU231" s="72">
        <f>(BT231*$E231*$F231*$G231*$H231*$BU$10)</f>
        <v>0</v>
      </c>
      <c r="BV231" s="73"/>
      <c r="BW231" s="72">
        <f>(BV231*$E231*$F231*$G231*$H231*$BW$10)</f>
        <v>0</v>
      </c>
      <c r="BX231" s="73"/>
      <c r="BY231" s="72">
        <f>(BX231*$E231*$F231*$G231*$H231*$BY$10)</f>
        <v>0</v>
      </c>
      <c r="BZ231" s="73"/>
      <c r="CA231" s="72">
        <f>(BZ231*$E231*$F231*$G231*$I231*$CA$10)</f>
        <v>0</v>
      </c>
      <c r="CB231" s="95"/>
      <c r="CC231" s="73">
        <f>(CB231*$E231*$F231*$G231*$H231*$CC$10)</f>
        <v>0</v>
      </c>
      <c r="CD231" s="73"/>
      <c r="CE231" s="72">
        <f>(CD231*$E231*$F231*$G231*$H231*$CE$10)</f>
        <v>0</v>
      </c>
      <c r="CF231" s="73"/>
      <c r="CG231" s="72">
        <f>(CF231*$E231*$F231*$G231*$H231*$CG$10)</f>
        <v>0</v>
      </c>
      <c r="CH231" s="73"/>
      <c r="CI231" s="72">
        <f>(CH231*$E231*$F231*$G231*$H231*$CI$10)</f>
        <v>0</v>
      </c>
      <c r="CJ231" s="73">
        <v>2</v>
      </c>
      <c r="CK231" s="72">
        <f>(CJ231*$E231*$F231*$G231*$H231*$CK$10)</f>
        <v>143900.39999999997</v>
      </c>
      <c r="CL231" s="73"/>
      <c r="CM231" s="72">
        <f>(CL231*$E231*$F231*$G231*$H231*$CM$10)</f>
        <v>0</v>
      </c>
      <c r="CN231" s="73"/>
      <c r="CO231" s="72">
        <f>(CN231*$E231*$F231*$G231*$H231*$CO$10)</f>
        <v>0</v>
      </c>
      <c r="CP231" s="73">
        <v>3</v>
      </c>
      <c r="CQ231" s="72">
        <f>(CP231*$E231*$F231*$G231*$I231*$CQ$10)</f>
        <v>239594.16600000003</v>
      </c>
      <c r="CR231" s="73"/>
      <c r="CS231" s="72">
        <f>(CR231*$E231*$F231*$G231*$I231*$CS$10)</f>
        <v>0</v>
      </c>
      <c r="CT231" s="73"/>
      <c r="CU231" s="72">
        <f>(CT231*$E231*$F231*$G231*$I231*$CU$10)</f>
        <v>0</v>
      </c>
      <c r="CV231" s="93">
        <v>0</v>
      </c>
      <c r="CW231" s="72">
        <f>(CV231*$E231*$F231*$G231*$I231*$CW$10)</f>
        <v>0</v>
      </c>
      <c r="CX231" s="73"/>
      <c r="CY231" s="79">
        <f>(CX231*$E231*$F231*$G231*$I231*$CY$10)</f>
        <v>0</v>
      </c>
      <c r="CZ231" s="73"/>
      <c r="DA231" s="72">
        <f>(CZ231*$E231*$F231*$G231*$I231*$DA$10)</f>
        <v>0</v>
      </c>
      <c r="DB231" s="95">
        <v>2</v>
      </c>
      <c r="DC231" s="72">
        <f>(DB231*$E231*$F231*$G231*$I231*$DC$10)</f>
        <v>143900.4</v>
      </c>
      <c r="DD231" s="73">
        <v>7</v>
      </c>
      <c r="DE231" s="72">
        <f>(DD231*$E231*$F231*$G231*$I231*$DE$10)</f>
        <v>604381.67999999993</v>
      </c>
      <c r="DF231" s="73"/>
      <c r="DG231" s="72">
        <f>(DF231*$E231*$F231*$G231*$J231*$DG$10)</f>
        <v>0</v>
      </c>
      <c r="DH231" s="73"/>
      <c r="DI231" s="84">
        <f>(DH231*$E231*$F231*$G231*$K231*$DI$10)</f>
        <v>0</v>
      </c>
      <c r="DJ231" s="85">
        <f t="shared" si="699"/>
        <v>182</v>
      </c>
      <c r="DK231" s="84">
        <f t="shared" si="699"/>
        <v>12588646.825999999</v>
      </c>
    </row>
    <row r="232" spans="1:115" ht="30" customHeight="1" x14ac:dyDescent="0.25">
      <c r="A232" s="89"/>
      <c r="B232" s="90">
        <v>199</v>
      </c>
      <c r="C232" s="283" t="s">
        <v>737</v>
      </c>
      <c r="D232" s="65" t="s">
        <v>355</v>
      </c>
      <c r="E232" s="54">
        <v>23150</v>
      </c>
      <c r="F232" s="100">
        <v>2.12</v>
      </c>
      <c r="G232" s="67">
        <v>1</v>
      </c>
      <c r="H232" s="69">
        <v>1.4</v>
      </c>
      <c r="I232" s="69">
        <v>1.68</v>
      </c>
      <c r="J232" s="69">
        <v>2.23</v>
      </c>
      <c r="K232" s="70">
        <v>2.57</v>
      </c>
      <c r="L232" s="73"/>
      <c r="M232" s="72">
        <f>(L232*$E232*$F232*$G232*$H232*$M$10)</f>
        <v>0</v>
      </c>
      <c r="N232" s="73"/>
      <c r="O232" s="73">
        <f>(N232*$E232*$F232*$G232*$H232*$O$10)</f>
        <v>0</v>
      </c>
      <c r="P232" s="73">
        <v>10</v>
      </c>
      <c r="Q232" s="72">
        <f>(P232*$E232*$F232*$G232*$H232*$Q$10)</f>
        <v>755801.20000000007</v>
      </c>
      <c r="R232" s="73"/>
      <c r="S232" s="72">
        <f>(R232*$E232*$F232*$G232*$H232*$S$10)</f>
        <v>0</v>
      </c>
      <c r="T232" s="73"/>
      <c r="U232" s="72">
        <f>(T232*$E232*$F232*$G232*$H232*$U$10)</f>
        <v>0</v>
      </c>
      <c r="V232" s="73"/>
      <c r="W232" s="72">
        <f>(V232*$E232*$F232*$G232*$H232*$W$10)</f>
        <v>0</v>
      </c>
      <c r="X232" s="73"/>
      <c r="Y232" s="72">
        <f>(X232*$E232*$F232*$G232*$H232*$Y$10)</f>
        <v>0</v>
      </c>
      <c r="Z232" s="73"/>
      <c r="AA232" s="72">
        <f>(Z232*$E232*$F232*$G232*$H232*$AA$10)</f>
        <v>0</v>
      </c>
      <c r="AB232" s="73"/>
      <c r="AC232" s="72">
        <f>(AB232*$E232*$F232*$G232*$H232*$AC$10)</f>
        <v>0</v>
      </c>
      <c r="AD232" s="73"/>
      <c r="AE232" s="72">
        <f>(AD232*$E232*$F232*$G232*$H232*$AE$10)</f>
        <v>0</v>
      </c>
      <c r="AF232" s="75"/>
      <c r="AG232" s="72">
        <f>(AF232*$E232*$F232*$G232*$H232*$AG$10)</f>
        <v>0</v>
      </c>
      <c r="AH232" s="73"/>
      <c r="AI232" s="72">
        <f>(AH232*$E232*$F232*$G232*$H232*$AI$10)</f>
        <v>0</v>
      </c>
      <c r="AJ232" s="73"/>
      <c r="AK232" s="73">
        <f>(AJ232*$E232*$F232*$G232*$H232*$AK$10)</f>
        <v>0</v>
      </c>
      <c r="AL232" s="73"/>
      <c r="AM232" s="72">
        <f>(AL232*$E232*$F232*$G232*$I232*$AM$10)</f>
        <v>0</v>
      </c>
      <c r="AN232" s="93">
        <v>0</v>
      </c>
      <c r="AO232" s="72">
        <f>(AN232*$E232*$F232*$G232*$I232*$AO$10)</f>
        <v>0</v>
      </c>
      <c r="AP232" s="73"/>
      <c r="AQ232" s="79">
        <f>(AP232*$E232*$F232*$G232*$I232*$AQ$10)</f>
        <v>0</v>
      </c>
      <c r="AR232" s="73"/>
      <c r="AS232" s="72">
        <f>(AR232*$E232*$F232*$G232*$H232*$AS$10)</f>
        <v>0</v>
      </c>
      <c r="AT232" s="73"/>
      <c r="AU232" s="73">
        <f>(AT232*$E232*$F232*$G232*$H232*$AU$10)</f>
        <v>0</v>
      </c>
      <c r="AV232" s="73"/>
      <c r="AW232" s="72">
        <f>(AV232*$E232*$F232*$G232*$H232*$AW$10)</f>
        <v>0</v>
      </c>
      <c r="AX232" s="73"/>
      <c r="AY232" s="72">
        <f>(AX232*$E232*$F232*$G232*$H232*$AY$10)</f>
        <v>0</v>
      </c>
      <c r="AZ232" s="73"/>
      <c r="BA232" s="72">
        <f>(AZ232*$E232*$F232*$G232*$H232*$BA$10)</f>
        <v>0</v>
      </c>
      <c r="BB232" s="73"/>
      <c r="BC232" s="72">
        <f>(BB232*$E232*$F232*$G232*$H232*$BC$10)</f>
        <v>0</v>
      </c>
      <c r="BD232" s="73"/>
      <c r="BE232" s="72">
        <f>(BD232*$E232*$F232*$G232*$H232*$BE$10)</f>
        <v>0</v>
      </c>
      <c r="BF232" s="73"/>
      <c r="BG232" s="72">
        <f>(BF232*$E232*$F232*$G232*$I232*$BG$10)</f>
        <v>0</v>
      </c>
      <c r="BH232" s="73"/>
      <c r="BI232" s="72">
        <f>(BH232*$E232*$F232*$G232*$I232*$BI$10)</f>
        <v>0</v>
      </c>
      <c r="BJ232" s="73"/>
      <c r="BK232" s="72">
        <f>(BJ232*$E232*$F232*$G232*$I232*$BK$10)</f>
        <v>0</v>
      </c>
      <c r="BL232" s="73"/>
      <c r="BM232" s="72">
        <f>(BL232*$E232*$F232*$G232*$I232*$BM$10)</f>
        <v>0</v>
      </c>
      <c r="BN232" s="73"/>
      <c r="BO232" s="72">
        <f>(BN232*$E232*$F232*$G232*$I232*$BO$10)</f>
        <v>0</v>
      </c>
      <c r="BP232" s="73"/>
      <c r="BQ232" s="72">
        <f>(BP232*$E232*$F232*$G232*$I232*$BQ$10)</f>
        <v>0</v>
      </c>
      <c r="BR232" s="73"/>
      <c r="BS232" s="79">
        <f>(BR232*$E232*$F232*$G232*$I232*$BS$10)</f>
        <v>0</v>
      </c>
      <c r="BT232" s="94"/>
      <c r="BU232" s="72">
        <f>(BT232*$E232*$F232*$G232*$H232*$BU$10)</f>
        <v>0</v>
      </c>
      <c r="BV232" s="73"/>
      <c r="BW232" s="72">
        <f>(BV232*$E232*$F232*$G232*$H232*$BW$10)</f>
        <v>0</v>
      </c>
      <c r="BX232" s="73"/>
      <c r="BY232" s="72">
        <f>(BX232*$E232*$F232*$G232*$H232*$BY$10)</f>
        <v>0</v>
      </c>
      <c r="BZ232" s="73"/>
      <c r="CA232" s="72">
        <f>(BZ232*$E232*$F232*$G232*$I232*$CA$10)</f>
        <v>0</v>
      </c>
      <c r="CB232" s="95"/>
      <c r="CC232" s="73">
        <f>(CB232*$E232*$F232*$G232*$H232*$CC$10)</f>
        <v>0</v>
      </c>
      <c r="CD232" s="73"/>
      <c r="CE232" s="72">
        <f>(CD232*$E232*$F232*$G232*$H232*$CE$10)</f>
        <v>0</v>
      </c>
      <c r="CF232" s="73"/>
      <c r="CG232" s="72">
        <f>(CF232*$E232*$F232*$G232*$H232*$CG$10)</f>
        <v>0</v>
      </c>
      <c r="CH232" s="73"/>
      <c r="CI232" s="72">
        <f>(CH232*$E232*$F232*$G232*$H232*$CI$10)</f>
        <v>0</v>
      </c>
      <c r="CJ232" s="73"/>
      <c r="CK232" s="72">
        <f>(CJ232*$E232*$F232*$G232*$H232*$CK$10)</f>
        <v>0</v>
      </c>
      <c r="CL232" s="73"/>
      <c r="CM232" s="72">
        <f>(CL232*$E232*$F232*$G232*$H232*$CM$10)</f>
        <v>0</v>
      </c>
      <c r="CN232" s="73"/>
      <c r="CO232" s="72">
        <f>(CN232*$E232*$F232*$G232*$H232*$CO$10)</f>
        <v>0</v>
      </c>
      <c r="CP232" s="73"/>
      <c r="CQ232" s="72">
        <f>(CP232*$E232*$F232*$G232*$I232*$CQ$10)</f>
        <v>0</v>
      </c>
      <c r="CR232" s="73"/>
      <c r="CS232" s="72">
        <f>(CR232*$E232*$F232*$G232*$I232*$CS$10)</f>
        <v>0</v>
      </c>
      <c r="CT232" s="73"/>
      <c r="CU232" s="72">
        <f>(CT232*$E232*$F232*$G232*$I232*$CU$10)</f>
        <v>0</v>
      </c>
      <c r="CV232" s="93">
        <v>0</v>
      </c>
      <c r="CW232" s="72">
        <f>(CV232*$E232*$F232*$G232*$I232*$CW$10)</f>
        <v>0</v>
      </c>
      <c r="CX232" s="73"/>
      <c r="CY232" s="79">
        <f>(CX232*$E232*$F232*$G232*$I232*$CY$10)</f>
        <v>0</v>
      </c>
      <c r="CZ232" s="73"/>
      <c r="DA232" s="72">
        <f>(CZ232*$E232*$F232*$G232*$I232*$DA$10)</f>
        <v>0</v>
      </c>
      <c r="DB232" s="95"/>
      <c r="DC232" s="72">
        <f>(DB232*$E232*$F232*$G232*$I232*$DC$10)</f>
        <v>0</v>
      </c>
      <c r="DD232" s="73"/>
      <c r="DE232" s="72">
        <f>(DD232*$E232*$F232*$G232*$I232*$DE$10)</f>
        <v>0</v>
      </c>
      <c r="DF232" s="73"/>
      <c r="DG232" s="72">
        <f>(DF232*$E232*$F232*$G232*$J232*$DG$10)</f>
        <v>0</v>
      </c>
      <c r="DH232" s="73"/>
      <c r="DI232" s="84">
        <f>(DH232*$E232*$F232*$G232*$K232*$DI$10)</f>
        <v>0</v>
      </c>
      <c r="DJ232" s="85">
        <f t="shared" si="699"/>
        <v>10</v>
      </c>
      <c r="DK232" s="84">
        <f t="shared" si="699"/>
        <v>755801.20000000007</v>
      </c>
    </row>
    <row r="233" spans="1:115" s="194" customFormat="1" ht="15.75" customHeight="1" x14ac:dyDescent="0.25">
      <c r="A233" s="89">
        <v>23</v>
      </c>
      <c r="B233" s="98"/>
      <c r="C233" s="98"/>
      <c r="D233" s="53" t="s">
        <v>356</v>
      </c>
      <c r="E233" s="54">
        <v>23150</v>
      </c>
      <c r="F233" s="99">
        <v>1.31</v>
      </c>
      <c r="G233" s="87">
        <v>1</v>
      </c>
      <c r="H233" s="87">
        <v>1.4</v>
      </c>
      <c r="I233" s="87">
        <v>1.68</v>
      </c>
      <c r="J233" s="87">
        <v>2.23</v>
      </c>
      <c r="K233" s="88">
        <v>2.57</v>
      </c>
      <c r="L233" s="59">
        <f>SUM(L234:L239)</f>
        <v>693</v>
      </c>
      <c r="M233" s="59">
        <f t="shared" ref="M233:BX233" si="700">SUM(M234:M239)</f>
        <v>28498339.870000005</v>
      </c>
      <c r="N233" s="59">
        <f t="shared" si="700"/>
        <v>0</v>
      </c>
      <c r="O233" s="59">
        <f t="shared" si="700"/>
        <v>0</v>
      </c>
      <c r="P233" s="59">
        <f t="shared" si="700"/>
        <v>183</v>
      </c>
      <c r="Q233" s="59">
        <f t="shared" si="700"/>
        <v>10017039.725000001</v>
      </c>
      <c r="R233" s="59">
        <f t="shared" si="700"/>
        <v>0</v>
      </c>
      <c r="S233" s="59">
        <f t="shared" si="700"/>
        <v>0</v>
      </c>
      <c r="T233" s="59">
        <f t="shared" si="700"/>
        <v>0</v>
      </c>
      <c r="U233" s="59">
        <f t="shared" si="700"/>
        <v>0</v>
      </c>
      <c r="V233" s="59">
        <f t="shared" si="700"/>
        <v>0</v>
      </c>
      <c r="W233" s="59">
        <f t="shared" si="700"/>
        <v>0</v>
      </c>
      <c r="X233" s="59">
        <f t="shared" si="700"/>
        <v>0</v>
      </c>
      <c r="Y233" s="59">
        <f t="shared" si="700"/>
        <v>0</v>
      </c>
      <c r="Z233" s="59">
        <f t="shared" si="700"/>
        <v>0</v>
      </c>
      <c r="AA233" s="59">
        <f t="shared" si="700"/>
        <v>0</v>
      </c>
      <c r="AB233" s="59">
        <f t="shared" si="700"/>
        <v>373</v>
      </c>
      <c r="AC233" s="59">
        <f t="shared" si="700"/>
        <v>16793403.550000001</v>
      </c>
      <c r="AD233" s="59">
        <f t="shared" si="700"/>
        <v>0</v>
      </c>
      <c r="AE233" s="59">
        <f t="shared" si="700"/>
        <v>0</v>
      </c>
      <c r="AF233" s="59">
        <f t="shared" si="700"/>
        <v>10</v>
      </c>
      <c r="AG233" s="59">
        <f t="shared" si="700"/>
        <v>324424.10000000003</v>
      </c>
      <c r="AH233" s="59">
        <f t="shared" si="700"/>
        <v>433</v>
      </c>
      <c r="AI233" s="59">
        <f t="shared" si="700"/>
        <v>18720696.609999999</v>
      </c>
      <c r="AJ233" s="59">
        <f t="shared" si="700"/>
        <v>507</v>
      </c>
      <c r="AK233" s="59">
        <f t="shared" si="700"/>
        <v>22598099.370000005</v>
      </c>
      <c r="AL233" s="59">
        <f t="shared" si="700"/>
        <v>259</v>
      </c>
      <c r="AM233" s="59">
        <f t="shared" si="700"/>
        <v>13986029.903999999</v>
      </c>
      <c r="AN233" s="59">
        <f t="shared" si="700"/>
        <v>0</v>
      </c>
      <c r="AO233" s="59">
        <f t="shared" si="700"/>
        <v>0</v>
      </c>
      <c r="AP233" s="59">
        <f t="shared" si="700"/>
        <v>70</v>
      </c>
      <c r="AQ233" s="59">
        <f t="shared" si="700"/>
        <v>3810949.2960000006</v>
      </c>
      <c r="AR233" s="59">
        <f t="shared" si="700"/>
        <v>148</v>
      </c>
      <c r="AS233" s="59">
        <f t="shared" si="700"/>
        <v>6429495.7999999998</v>
      </c>
      <c r="AT233" s="59">
        <f t="shared" si="700"/>
        <v>20</v>
      </c>
      <c r="AU233" s="59">
        <f t="shared" si="700"/>
        <v>707056.56</v>
      </c>
      <c r="AV233" s="59">
        <f>SUM(AV234:AV239)</f>
        <v>0</v>
      </c>
      <c r="AW233" s="59">
        <f>SUM(AW234:AW239)</f>
        <v>0</v>
      </c>
      <c r="AX233" s="59">
        <f t="shared" ref="AX233" si="701">SUM(AX234:AX239)</f>
        <v>0</v>
      </c>
      <c r="AY233" s="59">
        <f t="shared" si="700"/>
        <v>0</v>
      </c>
      <c r="AZ233" s="59">
        <f t="shared" si="700"/>
        <v>0</v>
      </c>
      <c r="BA233" s="59">
        <f t="shared" si="700"/>
        <v>0</v>
      </c>
      <c r="BB233" s="59">
        <f t="shared" si="700"/>
        <v>0</v>
      </c>
      <c r="BC233" s="59">
        <f t="shared" si="700"/>
        <v>0</v>
      </c>
      <c r="BD233" s="59">
        <f t="shared" si="700"/>
        <v>132</v>
      </c>
      <c r="BE233" s="59">
        <f t="shared" si="700"/>
        <v>6617447.8720000004</v>
      </c>
      <c r="BF233" s="59">
        <f t="shared" si="700"/>
        <v>633</v>
      </c>
      <c r="BG233" s="59">
        <f t="shared" si="700"/>
        <v>31561441.379999995</v>
      </c>
      <c r="BH233" s="59">
        <f t="shared" si="700"/>
        <v>603</v>
      </c>
      <c r="BI233" s="59">
        <f t="shared" si="700"/>
        <v>34712364.266999997</v>
      </c>
      <c r="BJ233" s="59">
        <f t="shared" si="700"/>
        <v>0</v>
      </c>
      <c r="BK233" s="59">
        <f t="shared" si="700"/>
        <v>0</v>
      </c>
      <c r="BL233" s="59">
        <f t="shared" si="700"/>
        <v>54</v>
      </c>
      <c r="BM233" s="59">
        <f t="shared" si="700"/>
        <v>2604986.1599999997</v>
      </c>
      <c r="BN233" s="59">
        <f t="shared" si="700"/>
        <v>210</v>
      </c>
      <c r="BO233" s="59">
        <f t="shared" si="700"/>
        <v>9230238.3599999994</v>
      </c>
      <c r="BP233" s="59">
        <f t="shared" si="700"/>
        <v>265</v>
      </c>
      <c r="BQ233" s="59">
        <f t="shared" si="700"/>
        <v>16722191.001600001</v>
      </c>
      <c r="BR233" s="59">
        <f t="shared" si="700"/>
        <v>153</v>
      </c>
      <c r="BS233" s="61">
        <f t="shared" si="700"/>
        <v>8285648.9100000011</v>
      </c>
      <c r="BT233" s="62">
        <f t="shared" si="700"/>
        <v>949</v>
      </c>
      <c r="BU233" s="59">
        <f t="shared" si="700"/>
        <v>44949268.570500001</v>
      </c>
      <c r="BV233" s="59">
        <f t="shared" si="700"/>
        <v>695</v>
      </c>
      <c r="BW233" s="59">
        <f t="shared" si="700"/>
        <v>34856274.390000008</v>
      </c>
      <c r="BX233" s="59">
        <f t="shared" si="700"/>
        <v>0</v>
      </c>
      <c r="BY233" s="59">
        <f t="shared" ref="BY233:DK233" si="702">SUM(BY234:BY239)</f>
        <v>0</v>
      </c>
      <c r="BZ233" s="59">
        <f>SUM(BZ234:BZ239)</f>
        <v>153</v>
      </c>
      <c r="CA233" s="59">
        <f>SUM(CA234:CA239)</f>
        <v>7541158.7999999998</v>
      </c>
      <c r="CB233" s="63">
        <f t="shared" si="702"/>
        <v>0</v>
      </c>
      <c r="CC233" s="59">
        <f t="shared" si="702"/>
        <v>0</v>
      </c>
      <c r="CD233" s="59">
        <f t="shared" si="702"/>
        <v>12</v>
      </c>
      <c r="CE233" s="59">
        <f t="shared" si="702"/>
        <v>325331.57999999996</v>
      </c>
      <c r="CF233" s="59">
        <f t="shared" si="702"/>
        <v>36</v>
      </c>
      <c r="CG233" s="59">
        <f t="shared" si="702"/>
        <v>1014562.6399999999</v>
      </c>
      <c r="CH233" s="59">
        <f t="shared" si="702"/>
        <v>116</v>
      </c>
      <c r="CI233" s="59">
        <f t="shared" si="702"/>
        <v>3291429.9599999995</v>
      </c>
      <c r="CJ233" s="59">
        <f t="shared" si="702"/>
        <v>104</v>
      </c>
      <c r="CK233" s="59">
        <f t="shared" si="702"/>
        <v>5099519.0399999991</v>
      </c>
      <c r="CL233" s="59">
        <f t="shared" si="702"/>
        <v>477</v>
      </c>
      <c r="CM233" s="59">
        <f t="shared" si="702"/>
        <v>19724888.050000001</v>
      </c>
      <c r="CN233" s="59">
        <f t="shared" si="702"/>
        <v>252</v>
      </c>
      <c r="CO233" s="59">
        <f t="shared" si="702"/>
        <v>11395472.676000001</v>
      </c>
      <c r="CP233" s="59">
        <f t="shared" si="702"/>
        <v>558</v>
      </c>
      <c r="CQ233" s="59">
        <f t="shared" si="702"/>
        <v>30537247.784400005</v>
      </c>
      <c r="CR233" s="59">
        <f t="shared" si="702"/>
        <v>169</v>
      </c>
      <c r="CS233" s="59">
        <f t="shared" si="702"/>
        <v>10060504.776000001</v>
      </c>
      <c r="CT233" s="59">
        <f t="shared" si="702"/>
        <v>86</v>
      </c>
      <c r="CU233" s="59">
        <f t="shared" si="702"/>
        <v>4254784.8</v>
      </c>
      <c r="CV233" s="59">
        <f t="shared" si="702"/>
        <v>221</v>
      </c>
      <c r="CW233" s="59">
        <f t="shared" si="702"/>
        <v>9884090.6640000008</v>
      </c>
      <c r="CX233" s="59">
        <f t="shared" si="702"/>
        <v>16</v>
      </c>
      <c r="CY233" s="59">
        <f t="shared" si="702"/>
        <v>704956.39199999999</v>
      </c>
      <c r="CZ233" s="59">
        <f t="shared" si="702"/>
        <v>29</v>
      </c>
      <c r="DA233" s="59">
        <f t="shared" si="702"/>
        <v>1386110.88</v>
      </c>
      <c r="DB233" s="59">
        <f t="shared" si="702"/>
        <v>31</v>
      </c>
      <c r="DC233" s="59">
        <f t="shared" si="702"/>
        <v>1430836.6800000002</v>
      </c>
      <c r="DD233" s="59">
        <f t="shared" si="702"/>
        <v>84</v>
      </c>
      <c r="DE233" s="59">
        <f t="shared" si="702"/>
        <v>4877056.8000000007</v>
      </c>
      <c r="DF233" s="59">
        <f t="shared" si="702"/>
        <v>26</v>
      </c>
      <c r="DG233" s="59">
        <f t="shared" si="702"/>
        <v>1998487.6439999999</v>
      </c>
      <c r="DH233" s="59">
        <f t="shared" si="702"/>
        <v>45</v>
      </c>
      <c r="DI233" s="59">
        <f t="shared" si="702"/>
        <v>3807866.6883</v>
      </c>
      <c r="DJ233" s="59">
        <f t="shared" si="702"/>
        <v>8805</v>
      </c>
      <c r="DK233" s="59">
        <f t="shared" si="702"/>
        <v>428759701.55080003</v>
      </c>
    </row>
    <row r="234" spans="1:115" ht="15.75" customHeight="1" x14ac:dyDescent="0.25">
      <c r="A234" s="89"/>
      <c r="B234" s="90">
        <v>200</v>
      </c>
      <c r="C234" s="283" t="s">
        <v>738</v>
      </c>
      <c r="D234" s="65" t="s">
        <v>357</v>
      </c>
      <c r="E234" s="54">
        <v>23150</v>
      </c>
      <c r="F234" s="91">
        <v>0.85</v>
      </c>
      <c r="G234" s="67">
        <v>1</v>
      </c>
      <c r="H234" s="69">
        <v>1.4</v>
      </c>
      <c r="I234" s="69">
        <v>1.68</v>
      </c>
      <c r="J234" s="69">
        <v>2.23</v>
      </c>
      <c r="K234" s="70">
        <v>2.57</v>
      </c>
      <c r="L234" s="73">
        <v>41</v>
      </c>
      <c r="M234" s="72">
        <f t="shared" ref="M234:M239" si="703">(L234*$E234*$F234*$G234*$H234*$M$10)</f>
        <v>1242437.3500000001</v>
      </c>
      <c r="N234" s="73"/>
      <c r="O234" s="73">
        <f t="shared" ref="O234:O239" si="704">(N234*$E234*$F234*$G234*$H234*$O$10)</f>
        <v>0</v>
      </c>
      <c r="P234" s="73">
        <v>2</v>
      </c>
      <c r="Q234" s="72">
        <f t="shared" ref="Q234:Q239" si="705">(P234*$E234*$F234*$G234*$H234*$Q$10)</f>
        <v>60606.700000000004</v>
      </c>
      <c r="R234" s="73"/>
      <c r="S234" s="72">
        <f t="shared" ref="S234:S239" si="706">(R234*$E234*$F234*$G234*$H234*$S$10)</f>
        <v>0</v>
      </c>
      <c r="T234" s="73">
        <v>0</v>
      </c>
      <c r="U234" s="72">
        <f t="shared" ref="U234:U239" si="707">(T234*$E234*$F234*$G234*$H234*$U$10)</f>
        <v>0</v>
      </c>
      <c r="V234" s="73">
        <v>0</v>
      </c>
      <c r="W234" s="72">
        <f t="shared" ref="W234:W239" si="708">(V234*$E234*$F234*$G234*$H234*$W$10)</f>
        <v>0</v>
      </c>
      <c r="X234" s="73"/>
      <c r="Y234" s="72">
        <f t="shared" ref="Y234:Y239" si="709">(X234*$E234*$F234*$G234*$H234*$Y$10)</f>
        <v>0</v>
      </c>
      <c r="Z234" s="73">
        <v>0</v>
      </c>
      <c r="AA234" s="72">
        <f t="shared" ref="AA234:AA239" si="710">(Z234*$E234*$F234*$G234*$H234*$AA$10)</f>
        <v>0</v>
      </c>
      <c r="AB234" s="73">
        <v>3</v>
      </c>
      <c r="AC234" s="72">
        <f t="shared" ref="AC234:AC239" si="711">(AB234*$E234*$F234*$G234*$H234*$AC$10)</f>
        <v>90910.05</v>
      </c>
      <c r="AD234" s="73">
        <v>0</v>
      </c>
      <c r="AE234" s="72">
        <f t="shared" ref="AE234:AE239" si="712">(AD234*$E234*$F234*$G234*$H234*$AE$10)</f>
        <v>0</v>
      </c>
      <c r="AF234" s="75"/>
      <c r="AG234" s="72">
        <f t="shared" ref="AG234:AG239" si="713">(AF234*$E234*$F234*$G234*$H234*$AG$10)</f>
        <v>0</v>
      </c>
      <c r="AH234" s="73"/>
      <c r="AI234" s="72">
        <f t="shared" ref="AI234:AI239" si="714">(AH234*$E234*$F234*$G234*$H234*$AI$10)</f>
        <v>0</v>
      </c>
      <c r="AJ234" s="73">
        <v>3</v>
      </c>
      <c r="AK234" s="73">
        <f t="shared" ref="AK234:AK239" si="715">(AJ234*$E234*$F234*$G234*$H234*$AK$10)</f>
        <v>90910.05</v>
      </c>
      <c r="AL234" s="73">
        <v>2</v>
      </c>
      <c r="AM234" s="72">
        <f t="shared" ref="AM234:AM239" si="716">(AL234*$E234*$F234*$G234*$I234*$AM$10)</f>
        <v>72728.039999999994</v>
      </c>
      <c r="AN234" s="92">
        <v>0</v>
      </c>
      <c r="AO234" s="72">
        <f t="shared" ref="AO234:AO239" si="717">(AN234*$E234*$F234*$G234*$I234*$AO$10)</f>
        <v>0</v>
      </c>
      <c r="AP234" s="73">
        <v>1</v>
      </c>
      <c r="AQ234" s="79">
        <f t="shared" ref="AQ234:AQ239" si="718">(AP234*$E234*$F234*$G234*$I234*$AQ$10)</f>
        <v>36364.019999999997</v>
      </c>
      <c r="AR234" s="73">
        <v>2</v>
      </c>
      <c r="AS234" s="72">
        <f t="shared" ref="AS234:AS239" si="719">(AR234*$E234*$F234*$G234*$H234*$AS$10)</f>
        <v>55097</v>
      </c>
      <c r="AT234" s="73"/>
      <c r="AU234" s="73">
        <f t="shared" ref="AU234:AU239" si="720">(AT234*$E234*$F234*$G234*$H234*$AU$10)</f>
        <v>0</v>
      </c>
      <c r="AV234" s="73"/>
      <c r="AW234" s="72">
        <f t="shared" ref="AW234:AW239" si="721">(AV234*$E234*$F234*$G234*$H234*$AW$10)</f>
        <v>0</v>
      </c>
      <c r="AX234" s="73">
        <v>0</v>
      </c>
      <c r="AY234" s="72">
        <f t="shared" ref="AY234:AY239" si="722">(AX234*$E234*$F234*$G234*$H234*$AY$10)</f>
        <v>0</v>
      </c>
      <c r="AZ234" s="73">
        <v>0</v>
      </c>
      <c r="BA234" s="72">
        <f t="shared" ref="BA234:BA239" si="723">(AZ234*$E234*$F234*$G234*$H234*$BA$10)</f>
        <v>0</v>
      </c>
      <c r="BB234" s="73">
        <v>0</v>
      </c>
      <c r="BC234" s="72">
        <f t="shared" ref="BC234:BC239" si="724">(BB234*$E234*$F234*$G234*$H234*$BC$10)</f>
        <v>0</v>
      </c>
      <c r="BD234" s="73">
        <v>20</v>
      </c>
      <c r="BE234" s="72">
        <f t="shared" ref="BE234:BE239" si="725">(BD234*$E234*$F234*$G234*$H234*$BE$10)</f>
        <v>705241.59999999998</v>
      </c>
      <c r="BF234" s="73">
        <v>2</v>
      </c>
      <c r="BG234" s="72">
        <f t="shared" ref="BG234:BG239" si="726">(BF234*$E234*$F234*$G234*$I234*$BG$10)</f>
        <v>66116.399999999994</v>
      </c>
      <c r="BH234" s="73"/>
      <c r="BI234" s="72">
        <f t="shared" ref="BI234:BI239" si="727">(BH234*$E234*$F234*$G234*$I234*$BI$10)</f>
        <v>0</v>
      </c>
      <c r="BJ234" s="73">
        <v>0</v>
      </c>
      <c r="BK234" s="72">
        <f t="shared" ref="BK234:BK239" si="728">(BJ234*$E234*$F234*$G234*$I234*$BK$10)</f>
        <v>0</v>
      </c>
      <c r="BL234" s="73">
        <v>2</v>
      </c>
      <c r="BM234" s="72">
        <f t="shared" ref="BM234:BM239" si="729">(BL234*$E234*$F234*$G234*$I234*$BM$10)</f>
        <v>66116.399999999994</v>
      </c>
      <c r="BN234" s="73"/>
      <c r="BO234" s="72">
        <f t="shared" ref="BO234:BO239" si="730">(BN234*$E234*$F234*$G234*$I234*$BO$10)</f>
        <v>0</v>
      </c>
      <c r="BP234" s="73">
        <v>2</v>
      </c>
      <c r="BQ234" s="72">
        <f t="shared" ref="BQ234:BQ239" si="731">(BP234*$E234*$F234*$G234*$I234*$BQ$10)</f>
        <v>84628.991999999998</v>
      </c>
      <c r="BR234" s="73"/>
      <c r="BS234" s="79">
        <f t="shared" ref="BS234:BS239" si="732">(BR234*$E234*$F234*$G234*$I234*$BS$10)</f>
        <v>0</v>
      </c>
      <c r="BT234" s="94"/>
      <c r="BU234" s="72">
        <f t="shared" ref="BU234:BU239" si="733">(BT234*$E234*$F234*$G234*$H234*$BU$10)</f>
        <v>0</v>
      </c>
      <c r="BV234" s="73"/>
      <c r="BW234" s="72">
        <f t="shared" ref="BW234:BW239" si="734">(BV234*$E234*$F234*$G234*$H234*$BW$10)</f>
        <v>0</v>
      </c>
      <c r="BX234" s="73">
        <v>0</v>
      </c>
      <c r="BY234" s="72">
        <f t="shared" ref="BY234:BY239" si="735">(BX234*$E234*$F234*$G234*$H234*$BY$10)</f>
        <v>0</v>
      </c>
      <c r="BZ234" s="73"/>
      <c r="CA234" s="72">
        <f t="shared" ref="CA234:CA239" si="736">(BZ234*$E234*$F234*$G234*$I234*$CA$10)</f>
        <v>0</v>
      </c>
      <c r="CB234" s="95"/>
      <c r="CC234" s="73">
        <f t="shared" ref="CC234:CC239" si="737">(CB234*$E234*$F234*$G234*$H234*$CC$10)</f>
        <v>0</v>
      </c>
      <c r="CD234" s="73"/>
      <c r="CE234" s="72">
        <f t="shared" ref="CE234:CE239" si="738">(CD234*$E234*$F234*$G234*$H234*$CE$10)</f>
        <v>0</v>
      </c>
      <c r="CF234" s="73"/>
      <c r="CG234" s="72">
        <f t="shared" ref="CG234:CG239" si="739">(CF234*$E234*$F234*$G234*$H234*$CG$10)</f>
        <v>0</v>
      </c>
      <c r="CH234" s="73"/>
      <c r="CI234" s="72">
        <f t="shared" ref="CI234:CI239" si="740">(CH234*$E234*$F234*$G234*$H234*$CI$10)</f>
        <v>0</v>
      </c>
      <c r="CJ234" s="73"/>
      <c r="CK234" s="72">
        <f t="shared" ref="CK234:CK239" si="741">(CJ234*$E234*$F234*$G234*$H234*$CK$10)</f>
        <v>0</v>
      </c>
      <c r="CL234" s="73"/>
      <c r="CM234" s="72">
        <f t="shared" ref="CM234:CM239" si="742">(CL234*$E234*$F234*$G234*$H234*$CM$10)</f>
        <v>0</v>
      </c>
      <c r="CN234" s="73">
        <v>10</v>
      </c>
      <c r="CO234" s="72">
        <f t="shared" ref="CO234:CO239" si="743">(CN234*$E234*$F234*$G234*$H234*$CO$10)</f>
        <v>305788.35000000003</v>
      </c>
      <c r="CP234" s="73">
        <v>2</v>
      </c>
      <c r="CQ234" s="72">
        <f t="shared" ref="CQ234:CQ239" si="744">(CP234*$E234*$F234*$G234*$I234*$CQ$10)</f>
        <v>73389.203999999998</v>
      </c>
      <c r="CR234" s="73"/>
      <c r="CS234" s="72">
        <f t="shared" ref="CS234:CS239" si="745">(CR234*$E234*$F234*$G234*$I234*$CS$10)</f>
        <v>0</v>
      </c>
      <c r="CT234" s="73"/>
      <c r="CU234" s="72">
        <f t="shared" ref="CU234:CU239" si="746">(CT234*$E234*$F234*$G234*$I234*$CU$10)</f>
        <v>0</v>
      </c>
      <c r="CV234" s="93">
        <v>0</v>
      </c>
      <c r="CW234" s="72">
        <f t="shared" ref="CW234:CW239" si="747">(CV234*$E234*$F234*$G234*$I234*$CW$10)</f>
        <v>0</v>
      </c>
      <c r="CX234" s="73">
        <v>0</v>
      </c>
      <c r="CY234" s="79">
        <f t="shared" ref="CY234:CY239" si="748">(CX234*$E234*$F234*$G234*$I234*$CY$10)</f>
        <v>0</v>
      </c>
      <c r="CZ234" s="73">
        <v>1</v>
      </c>
      <c r="DA234" s="72">
        <f t="shared" ref="DA234:DA239" si="749">(CZ234*$E234*$F234*$G234*$I234*$DA$10)</f>
        <v>33058.199999999997</v>
      </c>
      <c r="DB234" s="95"/>
      <c r="DC234" s="72">
        <f t="shared" ref="DC234:DC239" si="750">(DB234*$E234*$F234*$G234*$I234*$DC$10)</f>
        <v>0</v>
      </c>
      <c r="DD234" s="73"/>
      <c r="DE234" s="72">
        <f t="shared" ref="DE234:DE239" si="751">(DD234*$E234*$F234*$G234*$I234*$DE$10)</f>
        <v>0</v>
      </c>
      <c r="DF234" s="73"/>
      <c r="DG234" s="72">
        <f t="shared" ref="DG234:DG239" si="752">(DF234*$E234*$F234*$G234*$J234*$DG$10)</f>
        <v>0</v>
      </c>
      <c r="DH234" s="73"/>
      <c r="DI234" s="84">
        <f t="shared" ref="DI234:DI239" si="753">(DH234*$E234*$F234*$G234*$K234*$DI$10)</f>
        <v>0</v>
      </c>
      <c r="DJ234" s="85">
        <f t="shared" ref="DJ234:DK239" si="754">SUM(L234,N234,P234,R234,T234,V234,X234,Z234,AB234,AD234,AF234,AH234,AN234,AR234,AT234,BX234,AJ234,AX234,AZ234,BB234,CN234,BD234,BF234,AL234,BJ234,AP234,CP234,BL234,CR234,BN234,BP234,BR234,BZ234,BT234,BV234,CB234,CD234,CF234,CH234,CJ234,CL234,CT234,CV234,BH234,AV234,CX234,CZ234,DB234,DD234,DF234,DH234)</f>
        <v>93</v>
      </c>
      <c r="DK234" s="84">
        <f t="shared" si="754"/>
        <v>2983392.3560000001</v>
      </c>
    </row>
    <row r="235" spans="1:115" ht="45" customHeight="1" x14ac:dyDescent="0.25">
      <c r="A235" s="89"/>
      <c r="B235" s="90">
        <v>201</v>
      </c>
      <c r="C235" s="283" t="s">
        <v>739</v>
      </c>
      <c r="D235" s="65" t="s">
        <v>358</v>
      </c>
      <c r="E235" s="54">
        <v>23150</v>
      </c>
      <c r="F235" s="91">
        <v>2.48</v>
      </c>
      <c r="G235" s="67">
        <v>1</v>
      </c>
      <c r="H235" s="69">
        <v>1.4</v>
      </c>
      <c r="I235" s="69">
        <v>1.68</v>
      </c>
      <c r="J235" s="69">
        <v>2.23</v>
      </c>
      <c r="K235" s="70">
        <v>2.57</v>
      </c>
      <c r="L235" s="73">
        <v>4</v>
      </c>
      <c r="M235" s="72">
        <f t="shared" si="703"/>
        <v>353657.92</v>
      </c>
      <c r="N235" s="73"/>
      <c r="O235" s="73">
        <f t="shared" si="704"/>
        <v>0</v>
      </c>
      <c r="P235" s="73">
        <v>40</v>
      </c>
      <c r="Q235" s="72">
        <f t="shared" si="705"/>
        <v>3536579.2</v>
      </c>
      <c r="R235" s="73"/>
      <c r="S235" s="72">
        <f t="shared" si="706"/>
        <v>0</v>
      </c>
      <c r="T235" s="73"/>
      <c r="U235" s="72">
        <f t="shared" si="707"/>
        <v>0</v>
      </c>
      <c r="V235" s="73"/>
      <c r="W235" s="72">
        <f t="shared" si="708"/>
        <v>0</v>
      </c>
      <c r="X235" s="73"/>
      <c r="Y235" s="72">
        <f t="shared" si="709"/>
        <v>0</v>
      </c>
      <c r="Z235" s="73"/>
      <c r="AA235" s="72">
        <f t="shared" si="710"/>
        <v>0</v>
      </c>
      <c r="AB235" s="73"/>
      <c r="AC235" s="72">
        <f t="shared" si="711"/>
        <v>0</v>
      </c>
      <c r="AD235" s="73"/>
      <c r="AE235" s="72">
        <f t="shared" si="712"/>
        <v>0</v>
      </c>
      <c r="AF235" s="75"/>
      <c r="AG235" s="72">
        <f t="shared" si="713"/>
        <v>0</v>
      </c>
      <c r="AH235" s="73"/>
      <c r="AI235" s="72">
        <f t="shared" si="714"/>
        <v>0</v>
      </c>
      <c r="AJ235" s="73"/>
      <c r="AK235" s="73">
        <f t="shared" si="715"/>
        <v>0</v>
      </c>
      <c r="AL235" s="73"/>
      <c r="AM235" s="72">
        <f t="shared" si="716"/>
        <v>0</v>
      </c>
      <c r="AN235" s="93">
        <v>0</v>
      </c>
      <c r="AO235" s="72">
        <f t="shared" si="717"/>
        <v>0</v>
      </c>
      <c r="AP235" s="73"/>
      <c r="AQ235" s="79">
        <f t="shared" si="718"/>
        <v>0</v>
      </c>
      <c r="AR235" s="73">
        <v>5</v>
      </c>
      <c r="AS235" s="72">
        <f t="shared" si="719"/>
        <v>401884</v>
      </c>
      <c r="AT235" s="73"/>
      <c r="AU235" s="73">
        <f t="shared" si="720"/>
        <v>0</v>
      </c>
      <c r="AV235" s="73"/>
      <c r="AW235" s="72">
        <f t="shared" si="721"/>
        <v>0</v>
      </c>
      <c r="AX235" s="73"/>
      <c r="AY235" s="72">
        <f t="shared" si="722"/>
        <v>0</v>
      </c>
      <c r="AZ235" s="73"/>
      <c r="BA235" s="72">
        <f t="shared" si="723"/>
        <v>0</v>
      </c>
      <c r="BB235" s="73"/>
      <c r="BC235" s="72">
        <f t="shared" si="724"/>
        <v>0</v>
      </c>
      <c r="BD235" s="73"/>
      <c r="BE235" s="72">
        <f t="shared" si="725"/>
        <v>0</v>
      </c>
      <c r="BF235" s="73"/>
      <c r="BG235" s="72">
        <f t="shared" si="726"/>
        <v>0</v>
      </c>
      <c r="BH235" s="73"/>
      <c r="BI235" s="72">
        <f t="shared" si="727"/>
        <v>0</v>
      </c>
      <c r="BJ235" s="73"/>
      <c r="BK235" s="72">
        <f t="shared" si="728"/>
        <v>0</v>
      </c>
      <c r="BL235" s="73"/>
      <c r="BM235" s="72">
        <f t="shared" si="729"/>
        <v>0</v>
      </c>
      <c r="BN235" s="73"/>
      <c r="BO235" s="72">
        <f t="shared" si="730"/>
        <v>0</v>
      </c>
      <c r="BP235" s="73"/>
      <c r="BQ235" s="72">
        <f t="shared" si="731"/>
        <v>0</v>
      </c>
      <c r="BR235" s="73"/>
      <c r="BS235" s="79">
        <f t="shared" si="732"/>
        <v>0</v>
      </c>
      <c r="BT235" s="94">
        <v>1</v>
      </c>
      <c r="BU235" s="72">
        <f t="shared" si="733"/>
        <v>89218.247999999992</v>
      </c>
      <c r="BV235" s="73">
        <v>55</v>
      </c>
      <c r="BW235" s="72">
        <f t="shared" si="734"/>
        <v>4907003.6400000006</v>
      </c>
      <c r="BX235" s="73"/>
      <c r="BY235" s="72">
        <f t="shared" si="735"/>
        <v>0</v>
      </c>
      <c r="BZ235" s="73"/>
      <c r="CA235" s="72">
        <f t="shared" si="736"/>
        <v>0</v>
      </c>
      <c r="CB235" s="95"/>
      <c r="CC235" s="73">
        <f t="shared" si="737"/>
        <v>0</v>
      </c>
      <c r="CD235" s="73"/>
      <c r="CE235" s="72">
        <f t="shared" si="738"/>
        <v>0</v>
      </c>
      <c r="CF235" s="73"/>
      <c r="CG235" s="72">
        <f t="shared" si="739"/>
        <v>0</v>
      </c>
      <c r="CH235" s="73"/>
      <c r="CI235" s="72">
        <f t="shared" si="740"/>
        <v>0</v>
      </c>
      <c r="CJ235" s="73"/>
      <c r="CK235" s="72">
        <f t="shared" si="741"/>
        <v>0</v>
      </c>
      <c r="CL235" s="73"/>
      <c r="CM235" s="72">
        <f t="shared" si="742"/>
        <v>0</v>
      </c>
      <c r="CN235" s="73"/>
      <c r="CO235" s="72">
        <f t="shared" si="743"/>
        <v>0</v>
      </c>
      <c r="CP235" s="73"/>
      <c r="CQ235" s="72">
        <f t="shared" si="744"/>
        <v>0</v>
      </c>
      <c r="CR235" s="73"/>
      <c r="CS235" s="72">
        <f t="shared" si="745"/>
        <v>0</v>
      </c>
      <c r="CT235" s="73"/>
      <c r="CU235" s="72">
        <f t="shared" si="746"/>
        <v>0</v>
      </c>
      <c r="CV235" s="93">
        <v>1</v>
      </c>
      <c r="CW235" s="72">
        <f t="shared" si="747"/>
        <v>86806.944000000003</v>
      </c>
      <c r="CX235" s="73"/>
      <c r="CY235" s="79">
        <f t="shared" si="748"/>
        <v>0</v>
      </c>
      <c r="CZ235" s="73"/>
      <c r="DA235" s="72">
        <f t="shared" si="749"/>
        <v>0</v>
      </c>
      <c r="DB235" s="95"/>
      <c r="DC235" s="72">
        <f t="shared" si="750"/>
        <v>0</v>
      </c>
      <c r="DD235" s="73"/>
      <c r="DE235" s="72">
        <f t="shared" si="751"/>
        <v>0</v>
      </c>
      <c r="DF235" s="73"/>
      <c r="DG235" s="72">
        <f t="shared" si="752"/>
        <v>0</v>
      </c>
      <c r="DH235" s="73"/>
      <c r="DI235" s="84">
        <f t="shared" si="753"/>
        <v>0</v>
      </c>
      <c r="DJ235" s="85">
        <f t="shared" si="754"/>
        <v>106</v>
      </c>
      <c r="DK235" s="84">
        <f t="shared" si="754"/>
        <v>9375149.9520000014</v>
      </c>
    </row>
    <row r="236" spans="1:115" ht="60" customHeight="1" x14ac:dyDescent="0.25">
      <c r="A236" s="89"/>
      <c r="B236" s="90">
        <v>202</v>
      </c>
      <c r="C236" s="283" t="s">
        <v>740</v>
      </c>
      <c r="D236" s="65" t="s">
        <v>359</v>
      </c>
      <c r="E236" s="54">
        <v>23150</v>
      </c>
      <c r="F236" s="91">
        <v>0.91</v>
      </c>
      <c r="G236" s="67">
        <v>1</v>
      </c>
      <c r="H236" s="69">
        <v>1.4</v>
      </c>
      <c r="I236" s="69">
        <v>1.68</v>
      </c>
      <c r="J236" s="69">
        <v>2.23</v>
      </c>
      <c r="K236" s="70">
        <v>2.57</v>
      </c>
      <c r="L236" s="73">
        <v>19</v>
      </c>
      <c r="M236" s="72">
        <f t="shared" si="703"/>
        <v>616405.78999999992</v>
      </c>
      <c r="N236" s="73"/>
      <c r="O236" s="73">
        <f t="shared" si="704"/>
        <v>0</v>
      </c>
      <c r="P236" s="73">
        <v>7</v>
      </c>
      <c r="Q236" s="72">
        <f t="shared" si="705"/>
        <v>227096.87</v>
      </c>
      <c r="R236" s="73"/>
      <c r="S236" s="72">
        <f t="shared" si="706"/>
        <v>0</v>
      </c>
      <c r="T236" s="73"/>
      <c r="U236" s="72">
        <f t="shared" si="707"/>
        <v>0</v>
      </c>
      <c r="V236" s="73">
        <v>0</v>
      </c>
      <c r="W236" s="72">
        <f t="shared" si="708"/>
        <v>0</v>
      </c>
      <c r="X236" s="73"/>
      <c r="Y236" s="72">
        <f t="shared" si="709"/>
        <v>0</v>
      </c>
      <c r="Z236" s="73">
        <v>0</v>
      </c>
      <c r="AA236" s="72">
        <f t="shared" si="710"/>
        <v>0</v>
      </c>
      <c r="AB236" s="73"/>
      <c r="AC236" s="72">
        <f t="shared" si="711"/>
        <v>0</v>
      </c>
      <c r="AD236" s="73"/>
      <c r="AE236" s="72">
        <f t="shared" si="712"/>
        <v>0</v>
      </c>
      <c r="AF236" s="73">
        <v>10</v>
      </c>
      <c r="AG236" s="72">
        <f t="shared" si="713"/>
        <v>324424.10000000003</v>
      </c>
      <c r="AH236" s="73">
        <v>2</v>
      </c>
      <c r="AI236" s="72">
        <f t="shared" si="714"/>
        <v>64884.82</v>
      </c>
      <c r="AJ236" s="73">
        <v>1</v>
      </c>
      <c r="AK236" s="73">
        <f t="shared" si="715"/>
        <v>32442.41</v>
      </c>
      <c r="AL236" s="73"/>
      <c r="AM236" s="72">
        <f t="shared" si="716"/>
        <v>0</v>
      </c>
      <c r="AN236" s="93"/>
      <c r="AO236" s="72">
        <f t="shared" si="717"/>
        <v>0</v>
      </c>
      <c r="AP236" s="73"/>
      <c r="AQ236" s="79">
        <f t="shared" si="718"/>
        <v>0</v>
      </c>
      <c r="AR236" s="73"/>
      <c r="AS236" s="72">
        <f t="shared" si="719"/>
        <v>0</v>
      </c>
      <c r="AT236" s="73"/>
      <c r="AU236" s="73">
        <f t="shared" si="720"/>
        <v>0</v>
      </c>
      <c r="AV236" s="73"/>
      <c r="AW236" s="72">
        <f t="shared" si="721"/>
        <v>0</v>
      </c>
      <c r="AX236" s="73">
        <v>0</v>
      </c>
      <c r="AY236" s="72">
        <f t="shared" si="722"/>
        <v>0</v>
      </c>
      <c r="AZ236" s="73">
        <v>0</v>
      </c>
      <c r="BA236" s="72">
        <f t="shared" si="723"/>
        <v>0</v>
      </c>
      <c r="BB236" s="73">
        <v>0</v>
      </c>
      <c r="BC236" s="72">
        <f t="shared" si="724"/>
        <v>0</v>
      </c>
      <c r="BD236" s="73"/>
      <c r="BE236" s="72">
        <f t="shared" si="725"/>
        <v>0</v>
      </c>
      <c r="BF236" s="73"/>
      <c r="BG236" s="72">
        <f t="shared" si="726"/>
        <v>0</v>
      </c>
      <c r="BH236" s="73">
        <v>0</v>
      </c>
      <c r="BI236" s="72">
        <f t="shared" si="727"/>
        <v>0</v>
      </c>
      <c r="BJ236" s="73">
        <v>0</v>
      </c>
      <c r="BK236" s="72">
        <f t="shared" si="728"/>
        <v>0</v>
      </c>
      <c r="BL236" s="73"/>
      <c r="BM236" s="72">
        <f t="shared" si="729"/>
        <v>0</v>
      </c>
      <c r="BN236" s="73"/>
      <c r="BO236" s="72">
        <f t="shared" si="730"/>
        <v>0</v>
      </c>
      <c r="BP236" s="73"/>
      <c r="BQ236" s="72">
        <f t="shared" si="731"/>
        <v>0</v>
      </c>
      <c r="BR236" s="73"/>
      <c r="BS236" s="79">
        <f t="shared" si="732"/>
        <v>0</v>
      </c>
      <c r="BT236" s="94"/>
      <c r="BU236" s="72">
        <f t="shared" si="733"/>
        <v>0</v>
      </c>
      <c r="BV236" s="73"/>
      <c r="BW236" s="72">
        <f t="shared" si="734"/>
        <v>0</v>
      </c>
      <c r="BX236" s="73">
        <v>0</v>
      </c>
      <c r="BY236" s="72">
        <f t="shared" si="735"/>
        <v>0</v>
      </c>
      <c r="BZ236" s="73"/>
      <c r="CA236" s="72">
        <f t="shared" si="736"/>
        <v>0</v>
      </c>
      <c r="CB236" s="95"/>
      <c r="CC236" s="73">
        <f t="shared" si="737"/>
        <v>0</v>
      </c>
      <c r="CD236" s="73"/>
      <c r="CE236" s="72">
        <f t="shared" si="738"/>
        <v>0</v>
      </c>
      <c r="CF236" s="73"/>
      <c r="CG236" s="72">
        <f t="shared" si="739"/>
        <v>0</v>
      </c>
      <c r="CH236" s="73"/>
      <c r="CI236" s="72">
        <f t="shared" si="740"/>
        <v>0</v>
      </c>
      <c r="CJ236" s="73"/>
      <c r="CK236" s="72">
        <f t="shared" si="741"/>
        <v>0</v>
      </c>
      <c r="CL236" s="73"/>
      <c r="CM236" s="72">
        <f t="shared" si="742"/>
        <v>0</v>
      </c>
      <c r="CN236" s="73"/>
      <c r="CO236" s="72">
        <f t="shared" si="743"/>
        <v>0</v>
      </c>
      <c r="CP236" s="73"/>
      <c r="CQ236" s="72">
        <f t="shared" si="744"/>
        <v>0</v>
      </c>
      <c r="CR236" s="73"/>
      <c r="CS236" s="72">
        <f t="shared" si="745"/>
        <v>0</v>
      </c>
      <c r="CT236" s="73">
        <v>0</v>
      </c>
      <c r="CU236" s="72">
        <f t="shared" si="746"/>
        <v>0</v>
      </c>
      <c r="CV236" s="93"/>
      <c r="CW236" s="72">
        <f t="shared" si="747"/>
        <v>0</v>
      </c>
      <c r="CX236" s="73">
        <v>0</v>
      </c>
      <c r="CY236" s="79">
        <f t="shared" si="748"/>
        <v>0</v>
      </c>
      <c r="CZ236" s="73">
        <v>1</v>
      </c>
      <c r="DA236" s="72">
        <f t="shared" si="749"/>
        <v>35391.72</v>
      </c>
      <c r="DB236" s="95"/>
      <c r="DC236" s="72">
        <f t="shared" si="750"/>
        <v>0</v>
      </c>
      <c r="DD236" s="73"/>
      <c r="DE236" s="72">
        <f t="shared" si="751"/>
        <v>0</v>
      </c>
      <c r="DF236" s="73"/>
      <c r="DG236" s="72">
        <f t="shared" si="752"/>
        <v>0</v>
      </c>
      <c r="DH236" s="73"/>
      <c r="DI236" s="84">
        <f t="shared" si="753"/>
        <v>0</v>
      </c>
      <c r="DJ236" s="85">
        <f t="shared" si="754"/>
        <v>40</v>
      </c>
      <c r="DK236" s="84">
        <f t="shared" si="754"/>
        <v>1300645.71</v>
      </c>
    </row>
    <row r="237" spans="1:115" ht="15.75" customHeight="1" x14ac:dyDescent="0.25">
      <c r="A237" s="89"/>
      <c r="B237" s="90">
        <v>203</v>
      </c>
      <c r="C237" s="283" t="s">
        <v>741</v>
      </c>
      <c r="D237" s="65" t="s">
        <v>360</v>
      </c>
      <c r="E237" s="54">
        <v>23150</v>
      </c>
      <c r="F237" s="91">
        <v>1.28</v>
      </c>
      <c r="G237" s="67">
        <v>1</v>
      </c>
      <c r="H237" s="69">
        <v>1.4</v>
      </c>
      <c r="I237" s="69">
        <v>1.68</v>
      </c>
      <c r="J237" s="69">
        <v>2.23</v>
      </c>
      <c r="K237" s="70">
        <v>2.57</v>
      </c>
      <c r="L237" s="73">
        <v>227</v>
      </c>
      <c r="M237" s="72">
        <f t="shared" si="703"/>
        <v>10358754.560000001</v>
      </c>
      <c r="N237" s="73"/>
      <c r="O237" s="73">
        <f t="shared" si="704"/>
        <v>0</v>
      </c>
      <c r="P237" s="73">
        <v>111</v>
      </c>
      <c r="Q237" s="72">
        <f t="shared" si="705"/>
        <v>5065294.08</v>
      </c>
      <c r="R237" s="73"/>
      <c r="S237" s="72">
        <f t="shared" si="706"/>
        <v>0</v>
      </c>
      <c r="T237" s="73">
        <v>0</v>
      </c>
      <c r="U237" s="72">
        <f t="shared" si="707"/>
        <v>0</v>
      </c>
      <c r="V237" s="73">
        <v>0</v>
      </c>
      <c r="W237" s="72">
        <f t="shared" si="708"/>
        <v>0</v>
      </c>
      <c r="X237" s="73"/>
      <c r="Y237" s="72">
        <f t="shared" si="709"/>
        <v>0</v>
      </c>
      <c r="Z237" s="73">
        <v>0</v>
      </c>
      <c r="AA237" s="72">
        <f t="shared" si="710"/>
        <v>0</v>
      </c>
      <c r="AB237" s="73">
        <v>340</v>
      </c>
      <c r="AC237" s="72">
        <f t="shared" si="711"/>
        <v>15515315.200000001</v>
      </c>
      <c r="AD237" s="73">
        <v>0</v>
      </c>
      <c r="AE237" s="72">
        <f t="shared" si="712"/>
        <v>0</v>
      </c>
      <c r="AF237" s="75"/>
      <c r="AG237" s="72">
        <f t="shared" si="713"/>
        <v>0</v>
      </c>
      <c r="AH237" s="73">
        <v>264</v>
      </c>
      <c r="AI237" s="72">
        <f t="shared" si="714"/>
        <v>12047185.92</v>
      </c>
      <c r="AJ237" s="73">
        <v>424</v>
      </c>
      <c r="AK237" s="73">
        <f t="shared" si="715"/>
        <v>19348510.720000003</v>
      </c>
      <c r="AL237" s="73">
        <v>235</v>
      </c>
      <c r="AM237" s="72">
        <f t="shared" si="716"/>
        <v>12868584.960000001</v>
      </c>
      <c r="AN237" s="92">
        <v>0</v>
      </c>
      <c r="AO237" s="72">
        <f t="shared" si="717"/>
        <v>0</v>
      </c>
      <c r="AP237" s="73">
        <v>56</v>
      </c>
      <c r="AQ237" s="79">
        <f t="shared" si="718"/>
        <v>3066556.4160000002</v>
      </c>
      <c r="AR237" s="73">
        <v>101</v>
      </c>
      <c r="AS237" s="72">
        <f t="shared" si="719"/>
        <v>4189964.8</v>
      </c>
      <c r="AT237" s="73">
        <v>12</v>
      </c>
      <c r="AU237" s="73">
        <f t="shared" si="720"/>
        <v>448035.83999999997</v>
      </c>
      <c r="AV237" s="73"/>
      <c r="AW237" s="72">
        <f t="shared" si="721"/>
        <v>0</v>
      </c>
      <c r="AX237" s="73">
        <v>0</v>
      </c>
      <c r="AY237" s="72">
        <f t="shared" si="722"/>
        <v>0</v>
      </c>
      <c r="AZ237" s="73">
        <v>0</v>
      </c>
      <c r="BA237" s="72">
        <f t="shared" si="723"/>
        <v>0</v>
      </c>
      <c r="BB237" s="73">
        <v>0</v>
      </c>
      <c r="BC237" s="72">
        <f t="shared" si="724"/>
        <v>0</v>
      </c>
      <c r="BD237" s="73">
        <v>93</v>
      </c>
      <c r="BE237" s="72">
        <f t="shared" si="725"/>
        <v>4938350.5920000002</v>
      </c>
      <c r="BF237" s="73">
        <v>483</v>
      </c>
      <c r="BG237" s="72">
        <f t="shared" si="726"/>
        <v>24044590.079999998</v>
      </c>
      <c r="BH237" s="73">
        <f>558</f>
        <v>558</v>
      </c>
      <c r="BI237" s="72">
        <f t="shared" si="727"/>
        <v>31944955.391999997</v>
      </c>
      <c r="BJ237" s="73">
        <v>0</v>
      </c>
      <c r="BK237" s="72">
        <f t="shared" si="728"/>
        <v>0</v>
      </c>
      <c r="BL237" s="73">
        <v>32</v>
      </c>
      <c r="BM237" s="72">
        <f t="shared" si="729"/>
        <v>1593016.3199999998</v>
      </c>
      <c r="BN237" s="73">
        <v>180</v>
      </c>
      <c r="BO237" s="72">
        <f t="shared" si="730"/>
        <v>8064645.1199999992</v>
      </c>
      <c r="BP237" s="73">
        <v>230</v>
      </c>
      <c r="BQ237" s="72">
        <f t="shared" si="731"/>
        <v>14655750.143999999</v>
      </c>
      <c r="BR237" s="73">
        <v>120</v>
      </c>
      <c r="BS237" s="79">
        <f t="shared" si="732"/>
        <v>6571192.3200000003</v>
      </c>
      <c r="BT237" s="94">
        <v>595</v>
      </c>
      <c r="BU237" s="72">
        <f t="shared" si="733"/>
        <v>27398636.160000004</v>
      </c>
      <c r="BV237" s="73">
        <v>500</v>
      </c>
      <c r="BW237" s="72">
        <f t="shared" si="734"/>
        <v>23024064.000000004</v>
      </c>
      <c r="BX237" s="73">
        <v>0</v>
      </c>
      <c r="BY237" s="72">
        <f t="shared" si="735"/>
        <v>0</v>
      </c>
      <c r="BZ237" s="73">
        <v>126</v>
      </c>
      <c r="CA237" s="72">
        <f t="shared" si="736"/>
        <v>6272501.7599999998</v>
      </c>
      <c r="CB237" s="95"/>
      <c r="CC237" s="73">
        <f t="shared" si="737"/>
        <v>0</v>
      </c>
      <c r="CD237" s="73">
        <v>6</v>
      </c>
      <c r="CE237" s="72">
        <f t="shared" si="738"/>
        <v>174236.15999999997</v>
      </c>
      <c r="CF237" s="73">
        <v>28</v>
      </c>
      <c r="CG237" s="72">
        <f t="shared" si="739"/>
        <v>813102.07999999984</v>
      </c>
      <c r="CH237" s="73">
        <v>96</v>
      </c>
      <c r="CI237" s="72">
        <f t="shared" si="740"/>
        <v>2787778.5599999996</v>
      </c>
      <c r="CJ237" s="73">
        <v>86</v>
      </c>
      <c r="CK237" s="72">
        <f t="shared" si="741"/>
        <v>4281231.3599999994</v>
      </c>
      <c r="CL237" s="73">
        <v>439</v>
      </c>
      <c r="CM237" s="72">
        <f t="shared" si="742"/>
        <v>18211827.199999999</v>
      </c>
      <c r="CN237" s="73">
        <v>202</v>
      </c>
      <c r="CO237" s="72">
        <f t="shared" si="743"/>
        <v>9301721.8560000006</v>
      </c>
      <c r="CP237" s="73">
        <v>477</v>
      </c>
      <c r="CQ237" s="72">
        <f t="shared" si="744"/>
        <v>26357948.467200004</v>
      </c>
      <c r="CR237" s="73">
        <v>163</v>
      </c>
      <c r="CS237" s="72">
        <f t="shared" si="745"/>
        <v>9737312.2559999991</v>
      </c>
      <c r="CT237" s="73">
        <v>82</v>
      </c>
      <c r="CU237" s="72">
        <f t="shared" si="746"/>
        <v>4082104.3199999998</v>
      </c>
      <c r="CV237" s="93">
        <v>210</v>
      </c>
      <c r="CW237" s="72">
        <f t="shared" si="747"/>
        <v>9408752.6400000006</v>
      </c>
      <c r="CX237" s="73">
        <v>14</v>
      </c>
      <c r="CY237" s="79">
        <f t="shared" si="748"/>
        <v>627250.17599999998</v>
      </c>
      <c r="CZ237" s="73">
        <v>23</v>
      </c>
      <c r="DA237" s="72">
        <f t="shared" si="749"/>
        <v>1144980.48</v>
      </c>
      <c r="DB237" s="95">
        <v>14</v>
      </c>
      <c r="DC237" s="72">
        <f t="shared" si="750"/>
        <v>696944.64000000001</v>
      </c>
      <c r="DD237" s="73">
        <v>60</v>
      </c>
      <c r="DE237" s="72">
        <f t="shared" si="751"/>
        <v>3584286.7200000002</v>
      </c>
      <c r="DF237" s="73">
        <v>20</v>
      </c>
      <c r="DG237" s="72">
        <f t="shared" si="752"/>
        <v>1585904.6399999999</v>
      </c>
      <c r="DH237" s="73">
        <v>36</v>
      </c>
      <c r="DI237" s="84">
        <f t="shared" si="753"/>
        <v>3043123.4304</v>
      </c>
      <c r="DJ237" s="85">
        <f t="shared" si="754"/>
        <v>6643</v>
      </c>
      <c r="DK237" s="84">
        <f t="shared" si="754"/>
        <v>327254409.3696</v>
      </c>
    </row>
    <row r="238" spans="1:115" ht="15.75" customHeight="1" x14ac:dyDescent="0.25">
      <c r="A238" s="89"/>
      <c r="B238" s="90">
        <v>204</v>
      </c>
      <c r="C238" s="283" t="s">
        <v>742</v>
      </c>
      <c r="D238" s="65" t="s">
        <v>361</v>
      </c>
      <c r="E238" s="54">
        <v>23150</v>
      </c>
      <c r="F238" s="91">
        <v>1.1100000000000001</v>
      </c>
      <c r="G238" s="67">
        <v>1</v>
      </c>
      <c r="H238" s="69">
        <v>1.4</v>
      </c>
      <c r="I238" s="69">
        <v>1.68</v>
      </c>
      <c r="J238" s="69">
        <v>2.23</v>
      </c>
      <c r="K238" s="70">
        <v>2.57</v>
      </c>
      <c r="L238" s="73">
        <v>400</v>
      </c>
      <c r="M238" s="72">
        <f t="shared" si="703"/>
        <v>15829044.000000002</v>
      </c>
      <c r="N238" s="73"/>
      <c r="O238" s="73">
        <f t="shared" si="704"/>
        <v>0</v>
      </c>
      <c r="P238" s="73">
        <v>0</v>
      </c>
      <c r="Q238" s="72">
        <f t="shared" si="705"/>
        <v>0</v>
      </c>
      <c r="R238" s="73"/>
      <c r="S238" s="72">
        <f t="shared" si="706"/>
        <v>0</v>
      </c>
      <c r="T238" s="73">
        <v>0</v>
      </c>
      <c r="U238" s="72">
        <f t="shared" si="707"/>
        <v>0</v>
      </c>
      <c r="V238" s="73">
        <v>0</v>
      </c>
      <c r="W238" s="72">
        <f t="shared" si="708"/>
        <v>0</v>
      </c>
      <c r="X238" s="73"/>
      <c r="Y238" s="72">
        <f t="shared" si="709"/>
        <v>0</v>
      </c>
      <c r="Z238" s="73">
        <v>0</v>
      </c>
      <c r="AA238" s="72">
        <f t="shared" si="710"/>
        <v>0</v>
      </c>
      <c r="AB238" s="73">
        <v>30</v>
      </c>
      <c r="AC238" s="72">
        <f t="shared" si="711"/>
        <v>1187178.3</v>
      </c>
      <c r="AD238" s="73">
        <v>0</v>
      </c>
      <c r="AE238" s="72">
        <f t="shared" si="712"/>
        <v>0</v>
      </c>
      <c r="AF238" s="75"/>
      <c r="AG238" s="72">
        <f t="shared" si="713"/>
        <v>0</v>
      </c>
      <c r="AH238" s="73">
        <v>167</v>
      </c>
      <c r="AI238" s="72">
        <f t="shared" si="714"/>
        <v>6608625.8700000001</v>
      </c>
      <c r="AJ238" s="73">
        <v>79</v>
      </c>
      <c r="AK238" s="73">
        <f t="shared" si="715"/>
        <v>3126236.1900000009</v>
      </c>
      <c r="AL238" s="73">
        <v>22</v>
      </c>
      <c r="AM238" s="72">
        <f t="shared" si="716"/>
        <v>1044716.9040000001</v>
      </c>
      <c r="AN238" s="93">
        <v>0</v>
      </c>
      <c r="AO238" s="72">
        <f t="shared" si="717"/>
        <v>0</v>
      </c>
      <c r="AP238" s="73">
        <v>5</v>
      </c>
      <c r="AQ238" s="79">
        <f t="shared" si="718"/>
        <v>237435.66000000003</v>
      </c>
      <c r="AR238" s="73"/>
      <c r="AS238" s="72">
        <f t="shared" si="719"/>
        <v>0</v>
      </c>
      <c r="AT238" s="73">
        <v>8</v>
      </c>
      <c r="AU238" s="73">
        <f t="shared" si="720"/>
        <v>259020.72000000006</v>
      </c>
      <c r="AV238" s="73"/>
      <c r="AW238" s="72">
        <f t="shared" si="721"/>
        <v>0</v>
      </c>
      <c r="AX238" s="73">
        <v>0</v>
      </c>
      <c r="AY238" s="72">
        <f t="shared" si="722"/>
        <v>0</v>
      </c>
      <c r="AZ238" s="73">
        <v>0</v>
      </c>
      <c r="BA238" s="72">
        <f t="shared" si="723"/>
        <v>0</v>
      </c>
      <c r="BB238" s="73">
        <v>0</v>
      </c>
      <c r="BC238" s="72">
        <f t="shared" si="724"/>
        <v>0</v>
      </c>
      <c r="BD238" s="73">
        <v>10</v>
      </c>
      <c r="BE238" s="72">
        <f t="shared" si="725"/>
        <v>460481.28000000003</v>
      </c>
      <c r="BF238" s="73">
        <v>45</v>
      </c>
      <c r="BG238" s="72">
        <f t="shared" si="726"/>
        <v>1942655.4</v>
      </c>
      <c r="BH238" s="73"/>
      <c r="BI238" s="72">
        <f t="shared" si="727"/>
        <v>0</v>
      </c>
      <c r="BJ238" s="73">
        <v>0</v>
      </c>
      <c r="BK238" s="72">
        <f t="shared" si="728"/>
        <v>0</v>
      </c>
      <c r="BL238" s="73">
        <v>12</v>
      </c>
      <c r="BM238" s="72">
        <f t="shared" si="729"/>
        <v>518041.44</v>
      </c>
      <c r="BN238" s="73">
        <v>30</v>
      </c>
      <c r="BO238" s="72">
        <f t="shared" si="730"/>
        <v>1165593.2400000002</v>
      </c>
      <c r="BP238" s="73">
        <v>21</v>
      </c>
      <c r="BQ238" s="72">
        <f t="shared" si="731"/>
        <v>1160412.8256000001</v>
      </c>
      <c r="BR238" s="73">
        <v>20</v>
      </c>
      <c r="BS238" s="79">
        <f t="shared" si="732"/>
        <v>949742.64000000013</v>
      </c>
      <c r="BT238" s="94"/>
      <c r="BU238" s="72">
        <f t="shared" si="733"/>
        <v>0</v>
      </c>
      <c r="BV238" s="73"/>
      <c r="BW238" s="72">
        <f t="shared" si="734"/>
        <v>0</v>
      </c>
      <c r="BX238" s="73">
        <v>0</v>
      </c>
      <c r="BY238" s="72">
        <f t="shared" si="735"/>
        <v>0</v>
      </c>
      <c r="BZ238" s="73">
        <v>17</v>
      </c>
      <c r="CA238" s="72">
        <f t="shared" si="736"/>
        <v>733892.04</v>
      </c>
      <c r="CB238" s="95"/>
      <c r="CC238" s="73">
        <f t="shared" si="737"/>
        <v>0</v>
      </c>
      <c r="CD238" s="73">
        <v>6</v>
      </c>
      <c r="CE238" s="72">
        <f t="shared" si="738"/>
        <v>151095.41999999998</v>
      </c>
      <c r="CF238" s="73">
        <v>8</v>
      </c>
      <c r="CG238" s="72">
        <f t="shared" si="739"/>
        <v>201460.56000000003</v>
      </c>
      <c r="CH238" s="73">
        <v>20</v>
      </c>
      <c r="CI238" s="72">
        <f t="shared" si="740"/>
        <v>503651.39999999997</v>
      </c>
      <c r="CJ238" s="73">
        <v>14</v>
      </c>
      <c r="CK238" s="72">
        <f t="shared" si="741"/>
        <v>604381.68000000005</v>
      </c>
      <c r="CL238" s="73">
        <v>21</v>
      </c>
      <c r="CM238" s="72">
        <f t="shared" si="742"/>
        <v>755477.1</v>
      </c>
      <c r="CN238" s="73">
        <v>20</v>
      </c>
      <c r="CO238" s="72">
        <f t="shared" si="743"/>
        <v>798647.22000000009</v>
      </c>
      <c r="CP238" s="73">
        <v>51</v>
      </c>
      <c r="CQ238" s="72">
        <f t="shared" si="744"/>
        <v>2443860.4932000004</v>
      </c>
      <c r="CR238" s="73">
        <v>5</v>
      </c>
      <c r="CS238" s="72">
        <f t="shared" si="745"/>
        <v>259020.72</v>
      </c>
      <c r="CT238" s="73">
        <v>4</v>
      </c>
      <c r="CU238" s="72">
        <f t="shared" si="746"/>
        <v>172680.48</v>
      </c>
      <c r="CV238" s="93">
        <v>10</v>
      </c>
      <c r="CW238" s="72">
        <f t="shared" si="747"/>
        <v>388531.08</v>
      </c>
      <c r="CX238" s="73">
        <v>2</v>
      </c>
      <c r="CY238" s="79">
        <f t="shared" si="748"/>
        <v>77706.216</v>
      </c>
      <c r="CZ238" s="73">
        <v>4</v>
      </c>
      <c r="DA238" s="72">
        <f t="shared" si="749"/>
        <v>172680.48</v>
      </c>
      <c r="DB238" s="95">
        <v>17</v>
      </c>
      <c r="DC238" s="72">
        <f t="shared" si="750"/>
        <v>733892.04</v>
      </c>
      <c r="DD238" s="73">
        <v>20</v>
      </c>
      <c r="DE238" s="72">
        <f t="shared" si="751"/>
        <v>1036082.88</v>
      </c>
      <c r="DF238" s="73">
        <v>6</v>
      </c>
      <c r="DG238" s="72">
        <f t="shared" si="752"/>
        <v>412583.00399999996</v>
      </c>
      <c r="DH238" s="73">
        <v>3</v>
      </c>
      <c r="DI238" s="84">
        <f t="shared" si="753"/>
        <v>219913.21665000002</v>
      </c>
      <c r="DJ238" s="85">
        <f t="shared" si="754"/>
        <v>1077</v>
      </c>
      <c r="DK238" s="84">
        <f t="shared" si="754"/>
        <v>44154740.499449998</v>
      </c>
    </row>
    <row r="239" spans="1:115" ht="15.75" customHeight="1" x14ac:dyDescent="0.25">
      <c r="A239" s="89"/>
      <c r="B239" s="90">
        <v>205</v>
      </c>
      <c r="C239" s="283" t="s">
        <v>743</v>
      </c>
      <c r="D239" s="65" t="s">
        <v>362</v>
      </c>
      <c r="E239" s="54">
        <v>23150</v>
      </c>
      <c r="F239" s="91">
        <v>1.25</v>
      </c>
      <c r="G239" s="137">
        <v>1.1000000000000001</v>
      </c>
      <c r="H239" s="69">
        <v>1.4</v>
      </c>
      <c r="I239" s="69">
        <v>1.68</v>
      </c>
      <c r="J239" s="69">
        <v>2.23</v>
      </c>
      <c r="K239" s="70">
        <v>2.57</v>
      </c>
      <c r="L239" s="73">
        <v>2</v>
      </c>
      <c r="M239" s="72">
        <f t="shared" si="703"/>
        <v>98040.250000000015</v>
      </c>
      <c r="N239" s="73"/>
      <c r="O239" s="73">
        <f t="shared" si="704"/>
        <v>0</v>
      </c>
      <c r="P239" s="73">
        <v>23</v>
      </c>
      <c r="Q239" s="72">
        <f t="shared" si="705"/>
        <v>1127462.8750000002</v>
      </c>
      <c r="R239" s="73"/>
      <c r="S239" s="72">
        <f t="shared" si="706"/>
        <v>0</v>
      </c>
      <c r="T239" s="73"/>
      <c r="U239" s="72">
        <f t="shared" si="707"/>
        <v>0</v>
      </c>
      <c r="V239" s="73"/>
      <c r="W239" s="72">
        <f t="shared" si="708"/>
        <v>0</v>
      </c>
      <c r="X239" s="73"/>
      <c r="Y239" s="72">
        <f t="shared" si="709"/>
        <v>0</v>
      </c>
      <c r="Z239" s="73"/>
      <c r="AA239" s="72">
        <f t="shared" si="710"/>
        <v>0</v>
      </c>
      <c r="AB239" s="73"/>
      <c r="AC239" s="72">
        <f t="shared" si="711"/>
        <v>0</v>
      </c>
      <c r="AD239" s="73"/>
      <c r="AE239" s="72">
        <f t="shared" si="712"/>
        <v>0</v>
      </c>
      <c r="AF239" s="75"/>
      <c r="AG239" s="72">
        <f t="shared" si="713"/>
        <v>0</v>
      </c>
      <c r="AH239" s="73"/>
      <c r="AI239" s="72">
        <f t="shared" si="714"/>
        <v>0</v>
      </c>
      <c r="AJ239" s="73"/>
      <c r="AK239" s="73">
        <f t="shared" si="715"/>
        <v>0</v>
      </c>
      <c r="AL239" s="73"/>
      <c r="AM239" s="72">
        <f t="shared" si="716"/>
        <v>0</v>
      </c>
      <c r="AN239" s="93">
        <v>0</v>
      </c>
      <c r="AO239" s="72">
        <f t="shared" si="717"/>
        <v>0</v>
      </c>
      <c r="AP239" s="73">
        <v>8</v>
      </c>
      <c r="AQ239" s="79">
        <f t="shared" si="718"/>
        <v>470593.20000000013</v>
      </c>
      <c r="AR239" s="73">
        <v>40</v>
      </c>
      <c r="AS239" s="72">
        <f t="shared" si="719"/>
        <v>1782550</v>
      </c>
      <c r="AT239" s="73"/>
      <c r="AU239" s="73">
        <f t="shared" si="720"/>
        <v>0</v>
      </c>
      <c r="AV239" s="73"/>
      <c r="AW239" s="72">
        <f t="shared" si="721"/>
        <v>0</v>
      </c>
      <c r="AX239" s="73"/>
      <c r="AY239" s="72">
        <f t="shared" si="722"/>
        <v>0</v>
      </c>
      <c r="AZ239" s="73"/>
      <c r="BA239" s="72">
        <f t="shared" si="723"/>
        <v>0</v>
      </c>
      <c r="BB239" s="73"/>
      <c r="BC239" s="72">
        <f t="shared" si="724"/>
        <v>0</v>
      </c>
      <c r="BD239" s="73">
        <v>9</v>
      </c>
      <c r="BE239" s="72">
        <f t="shared" si="725"/>
        <v>513374.4</v>
      </c>
      <c r="BF239" s="73">
        <v>103</v>
      </c>
      <c r="BG239" s="72">
        <f t="shared" si="726"/>
        <v>5508079.5000000009</v>
      </c>
      <c r="BH239" s="73">
        <v>45</v>
      </c>
      <c r="BI239" s="72">
        <f t="shared" si="727"/>
        <v>2767408.875</v>
      </c>
      <c r="BJ239" s="73"/>
      <c r="BK239" s="72">
        <f t="shared" si="728"/>
        <v>0</v>
      </c>
      <c r="BL239" s="73">
        <v>8</v>
      </c>
      <c r="BM239" s="72">
        <f t="shared" si="729"/>
        <v>427812.00000000006</v>
      </c>
      <c r="BN239" s="73"/>
      <c r="BO239" s="72">
        <f t="shared" si="730"/>
        <v>0</v>
      </c>
      <c r="BP239" s="73">
        <v>12</v>
      </c>
      <c r="BQ239" s="72">
        <f t="shared" si="731"/>
        <v>821399.04000000015</v>
      </c>
      <c r="BR239" s="73">
        <v>13</v>
      </c>
      <c r="BS239" s="79">
        <f t="shared" si="732"/>
        <v>764713.95000000019</v>
      </c>
      <c r="BT239" s="94">
        <f>331+22</f>
        <v>353</v>
      </c>
      <c r="BU239" s="72">
        <f t="shared" si="733"/>
        <v>17461414.162499998</v>
      </c>
      <c r="BV239" s="73">
        <v>140</v>
      </c>
      <c r="BW239" s="72">
        <f t="shared" si="734"/>
        <v>6925206.7500000009</v>
      </c>
      <c r="BX239" s="73"/>
      <c r="BY239" s="72">
        <f t="shared" si="735"/>
        <v>0</v>
      </c>
      <c r="BZ239" s="73">
        <v>10</v>
      </c>
      <c r="CA239" s="72">
        <f t="shared" si="736"/>
        <v>534765</v>
      </c>
      <c r="CB239" s="95"/>
      <c r="CC239" s="73">
        <f t="shared" si="737"/>
        <v>0</v>
      </c>
      <c r="CD239" s="73"/>
      <c r="CE239" s="72">
        <f t="shared" si="738"/>
        <v>0</v>
      </c>
      <c r="CF239" s="73"/>
      <c r="CG239" s="72">
        <f t="shared" si="739"/>
        <v>0</v>
      </c>
      <c r="CH239" s="73"/>
      <c r="CI239" s="72">
        <f t="shared" si="740"/>
        <v>0</v>
      </c>
      <c r="CJ239" s="73">
        <v>4</v>
      </c>
      <c r="CK239" s="72">
        <f t="shared" si="741"/>
        <v>213906</v>
      </c>
      <c r="CL239" s="73">
        <v>17</v>
      </c>
      <c r="CM239" s="72">
        <f t="shared" si="742"/>
        <v>757583.75</v>
      </c>
      <c r="CN239" s="73">
        <v>20</v>
      </c>
      <c r="CO239" s="72">
        <f t="shared" si="743"/>
        <v>989315.25000000012</v>
      </c>
      <c r="CP239" s="73">
        <v>28</v>
      </c>
      <c r="CQ239" s="72">
        <f t="shared" si="744"/>
        <v>1662049.6200000003</v>
      </c>
      <c r="CR239" s="73">
        <v>1</v>
      </c>
      <c r="CS239" s="72">
        <f t="shared" si="745"/>
        <v>64171.8</v>
      </c>
      <c r="CT239" s="73"/>
      <c r="CU239" s="72">
        <f t="shared" si="746"/>
        <v>0</v>
      </c>
      <c r="CV239" s="93">
        <v>0</v>
      </c>
      <c r="CW239" s="72">
        <f t="shared" si="747"/>
        <v>0</v>
      </c>
      <c r="CX239" s="73"/>
      <c r="CY239" s="79">
        <f t="shared" si="748"/>
        <v>0</v>
      </c>
      <c r="CZ239" s="73"/>
      <c r="DA239" s="72">
        <f t="shared" si="749"/>
        <v>0</v>
      </c>
      <c r="DB239" s="95"/>
      <c r="DC239" s="72">
        <f t="shared" si="750"/>
        <v>0</v>
      </c>
      <c r="DD239" s="73">
        <v>4</v>
      </c>
      <c r="DE239" s="72">
        <f t="shared" si="751"/>
        <v>256687.2</v>
      </c>
      <c r="DF239" s="73"/>
      <c r="DG239" s="72">
        <f t="shared" si="752"/>
        <v>0</v>
      </c>
      <c r="DH239" s="73">
        <v>6</v>
      </c>
      <c r="DI239" s="84">
        <f t="shared" si="753"/>
        <v>544830.04125000013</v>
      </c>
      <c r="DJ239" s="85">
        <f t="shared" si="754"/>
        <v>846</v>
      </c>
      <c r="DK239" s="84">
        <f t="shared" si="754"/>
        <v>43691363.663750008</v>
      </c>
    </row>
    <row r="240" spans="1:115" s="194" customFormat="1" ht="15.75" customHeight="1" x14ac:dyDescent="0.25">
      <c r="A240" s="89">
        <v>24</v>
      </c>
      <c r="B240" s="98"/>
      <c r="C240" s="98"/>
      <c r="D240" s="53" t="s">
        <v>363</v>
      </c>
      <c r="E240" s="54">
        <v>23150</v>
      </c>
      <c r="F240" s="99">
        <v>1.44</v>
      </c>
      <c r="G240" s="87">
        <v>1</v>
      </c>
      <c r="H240" s="87">
        <v>1.4</v>
      </c>
      <c r="I240" s="87">
        <v>1.68</v>
      </c>
      <c r="J240" s="87">
        <v>2.23</v>
      </c>
      <c r="K240" s="88">
        <v>2.57</v>
      </c>
      <c r="L240" s="59">
        <f>SUM(L241:L244)</f>
        <v>725</v>
      </c>
      <c r="M240" s="59">
        <f t="shared" ref="M240:BX240" si="755">SUM(M241:M244)</f>
        <v>41693523.641000003</v>
      </c>
      <c r="N240" s="59">
        <f t="shared" si="755"/>
        <v>0</v>
      </c>
      <c r="O240" s="59">
        <f t="shared" si="755"/>
        <v>0</v>
      </c>
      <c r="P240" s="59">
        <f t="shared" si="755"/>
        <v>35</v>
      </c>
      <c r="Q240" s="59">
        <f t="shared" si="755"/>
        <v>1999308.08</v>
      </c>
      <c r="R240" s="59">
        <f t="shared" si="755"/>
        <v>0</v>
      </c>
      <c r="S240" s="59">
        <f t="shared" si="755"/>
        <v>0</v>
      </c>
      <c r="T240" s="59">
        <f t="shared" si="755"/>
        <v>0</v>
      </c>
      <c r="U240" s="59">
        <f t="shared" si="755"/>
        <v>0</v>
      </c>
      <c r="V240" s="59">
        <f t="shared" si="755"/>
        <v>0</v>
      </c>
      <c r="W240" s="59">
        <f t="shared" si="755"/>
        <v>0</v>
      </c>
      <c r="X240" s="59">
        <f t="shared" si="755"/>
        <v>0</v>
      </c>
      <c r="Y240" s="59">
        <f t="shared" si="755"/>
        <v>0</v>
      </c>
      <c r="Z240" s="59">
        <f t="shared" si="755"/>
        <v>0</v>
      </c>
      <c r="AA240" s="59">
        <f t="shared" si="755"/>
        <v>0</v>
      </c>
      <c r="AB240" s="59">
        <f t="shared" si="755"/>
        <v>9</v>
      </c>
      <c r="AC240" s="59">
        <f t="shared" si="755"/>
        <v>524640.11600000004</v>
      </c>
      <c r="AD240" s="59">
        <f t="shared" si="755"/>
        <v>6</v>
      </c>
      <c r="AE240" s="59">
        <f t="shared" si="755"/>
        <v>332137.67999999993</v>
      </c>
      <c r="AF240" s="59">
        <f t="shared" si="755"/>
        <v>0</v>
      </c>
      <c r="AG240" s="59">
        <f t="shared" si="755"/>
        <v>0</v>
      </c>
      <c r="AH240" s="59">
        <f t="shared" si="755"/>
        <v>29</v>
      </c>
      <c r="AI240" s="59">
        <f t="shared" si="755"/>
        <v>1613029.4950000001</v>
      </c>
      <c r="AJ240" s="59">
        <f t="shared" si="755"/>
        <v>20</v>
      </c>
      <c r="AK240" s="59">
        <f t="shared" si="755"/>
        <v>648848.20000000007</v>
      </c>
      <c r="AL240" s="59">
        <f t="shared" si="755"/>
        <v>0</v>
      </c>
      <c r="AM240" s="59">
        <f t="shared" si="755"/>
        <v>0</v>
      </c>
      <c r="AN240" s="59">
        <f t="shared" si="755"/>
        <v>0</v>
      </c>
      <c r="AO240" s="59">
        <f t="shared" si="755"/>
        <v>0</v>
      </c>
      <c r="AP240" s="59">
        <f t="shared" si="755"/>
        <v>0</v>
      </c>
      <c r="AQ240" s="59">
        <f t="shared" si="755"/>
        <v>0</v>
      </c>
      <c r="AR240" s="59">
        <f t="shared" si="755"/>
        <v>0</v>
      </c>
      <c r="AS240" s="59">
        <f t="shared" si="755"/>
        <v>0</v>
      </c>
      <c r="AT240" s="59">
        <f t="shared" si="755"/>
        <v>8</v>
      </c>
      <c r="AU240" s="59">
        <f t="shared" si="755"/>
        <v>368871.174</v>
      </c>
      <c r="AV240" s="59">
        <f>SUM(AV241:AV244)</f>
        <v>0</v>
      </c>
      <c r="AW240" s="59">
        <f>SUM(AW241:AW244)</f>
        <v>0</v>
      </c>
      <c r="AX240" s="59">
        <f t="shared" ref="AX240" si="756">SUM(AX241:AX244)</f>
        <v>0</v>
      </c>
      <c r="AY240" s="59">
        <f t="shared" si="755"/>
        <v>0</v>
      </c>
      <c r="AZ240" s="59">
        <f t="shared" si="755"/>
        <v>0</v>
      </c>
      <c r="BA240" s="59">
        <f t="shared" si="755"/>
        <v>0</v>
      </c>
      <c r="BB240" s="59">
        <f t="shared" si="755"/>
        <v>0</v>
      </c>
      <c r="BC240" s="59">
        <f t="shared" si="755"/>
        <v>0</v>
      </c>
      <c r="BD240" s="59">
        <f t="shared" si="755"/>
        <v>3</v>
      </c>
      <c r="BE240" s="59">
        <f t="shared" si="755"/>
        <v>207838.84799999997</v>
      </c>
      <c r="BF240" s="59">
        <f t="shared" si="755"/>
        <v>14</v>
      </c>
      <c r="BG240" s="59">
        <f t="shared" si="755"/>
        <v>828749.62799999991</v>
      </c>
      <c r="BH240" s="59">
        <f t="shared" si="755"/>
        <v>32</v>
      </c>
      <c r="BI240" s="59">
        <f t="shared" si="755"/>
        <v>2390146.7519999999</v>
      </c>
      <c r="BJ240" s="59">
        <f t="shared" si="755"/>
        <v>0</v>
      </c>
      <c r="BK240" s="59">
        <f t="shared" si="755"/>
        <v>0</v>
      </c>
      <c r="BL240" s="59">
        <f t="shared" si="755"/>
        <v>11</v>
      </c>
      <c r="BM240" s="59">
        <f t="shared" si="755"/>
        <v>683332.44000000006</v>
      </c>
      <c r="BN240" s="59">
        <f t="shared" si="755"/>
        <v>18</v>
      </c>
      <c r="BO240" s="59">
        <f t="shared" si="755"/>
        <v>968177.44799999997</v>
      </c>
      <c r="BP240" s="59">
        <f t="shared" si="755"/>
        <v>11</v>
      </c>
      <c r="BQ240" s="59">
        <f t="shared" si="755"/>
        <v>834840.1152</v>
      </c>
      <c r="BR240" s="59">
        <f t="shared" si="755"/>
        <v>22</v>
      </c>
      <c r="BS240" s="61">
        <f t="shared" si="755"/>
        <v>1400656.4879999999</v>
      </c>
      <c r="BT240" s="62">
        <f t="shared" si="755"/>
        <v>0</v>
      </c>
      <c r="BU240" s="59">
        <f t="shared" si="755"/>
        <v>0</v>
      </c>
      <c r="BV240" s="59">
        <f t="shared" si="755"/>
        <v>3</v>
      </c>
      <c r="BW240" s="59">
        <f t="shared" si="755"/>
        <v>180235.25099999999</v>
      </c>
      <c r="BX240" s="59">
        <f t="shared" si="755"/>
        <v>0</v>
      </c>
      <c r="BY240" s="59">
        <f t="shared" ref="BY240:DK240" si="757">SUM(BY241:BY244)</f>
        <v>0</v>
      </c>
      <c r="BZ240" s="59">
        <f>SUM(BZ241:BZ244)</f>
        <v>9</v>
      </c>
      <c r="CA240" s="59">
        <f>SUM(CA241:CA244)</f>
        <v>522319.56</v>
      </c>
      <c r="CB240" s="63">
        <f t="shared" si="757"/>
        <v>0</v>
      </c>
      <c r="CC240" s="59">
        <f t="shared" si="757"/>
        <v>0</v>
      </c>
      <c r="CD240" s="59">
        <f t="shared" si="757"/>
        <v>5</v>
      </c>
      <c r="CE240" s="59">
        <f t="shared" si="757"/>
        <v>189436.44999999998</v>
      </c>
      <c r="CF240" s="59">
        <f t="shared" si="757"/>
        <v>3</v>
      </c>
      <c r="CG240" s="59">
        <f t="shared" si="757"/>
        <v>113661.86999999998</v>
      </c>
      <c r="CH240" s="59">
        <f t="shared" si="757"/>
        <v>5</v>
      </c>
      <c r="CI240" s="59">
        <f t="shared" si="757"/>
        <v>189436.44999999998</v>
      </c>
      <c r="CJ240" s="59">
        <f t="shared" si="757"/>
        <v>5</v>
      </c>
      <c r="CK240" s="59">
        <f t="shared" si="757"/>
        <v>324748.2</v>
      </c>
      <c r="CL240" s="59">
        <f t="shared" si="757"/>
        <v>19</v>
      </c>
      <c r="CM240" s="59">
        <f t="shared" si="757"/>
        <v>1028369.2999999999</v>
      </c>
      <c r="CN240" s="59">
        <f t="shared" si="757"/>
        <v>40</v>
      </c>
      <c r="CO240" s="59">
        <f t="shared" si="757"/>
        <v>2403136.6800000002</v>
      </c>
      <c r="CP240" s="59">
        <f t="shared" si="757"/>
        <v>38</v>
      </c>
      <c r="CQ240" s="59">
        <f t="shared" si="757"/>
        <v>2484267.7255199999</v>
      </c>
      <c r="CR240" s="59">
        <f t="shared" si="757"/>
        <v>0</v>
      </c>
      <c r="CS240" s="59">
        <f t="shared" si="757"/>
        <v>0</v>
      </c>
      <c r="CT240" s="59">
        <f t="shared" si="757"/>
        <v>0</v>
      </c>
      <c r="CU240" s="59">
        <f t="shared" si="757"/>
        <v>0</v>
      </c>
      <c r="CV240" s="59">
        <f t="shared" si="757"/>
        <v>143</v>
      </c>
      <c r="CW240" s="59">
        <f t="shared" si="757"/>
        <v>8109098.676</v>
      </c>
      <c r="CX240" s="59">
        <f t="shared" si="757"/>
        <v>3</v>
      </c>
      <c r="CY240" s="59">
        <f t="shared" si="757"/>
        <v>175364.02799999999</v>
      </c>
      <c r="CZ240" s="59">
        <f t="shared" si="757"/>
        <v>5</v>
      </c>
      <c r="DA240" s="59">
        <f t="shared" si="757"/>
        <v>318642.15599999996</v>
      </c>
      <c r="DB240" s="59">
        <f t="shared" si="757"/>
        <v>2</v>
      </c>
      <c r="DC240" s="59">
        <f t="shared" si="757"/>
        <v>129899.28</v>
      </c>
      <c r="DD240" s="59">
        <f t="shared" si="757"/>
        <v>20</v>
      </c>
      <c r="DE240" s="59">
        <f t="shared" si="757"/>
        <v>1558791.36</v>
      </c>
      <c r="DF240" s="59">
        <f t="shared" si="757"/>
        <v>6</v>
      </c>
      <c r="DG240" s="59">
        <f t="shared" si="757"/>
        <v>620732.98800000001</v>
      </c>
      <c r="DH240" s="59">
        <f t="shared" si="757"/>
        <v>4</v>
      </c>
      <c r="DI240" s="59">
        <f t="shared" si="757"/>
        <v>335483.2254</v>
      </c>
      <c r="DJ240" s="59">
        <f t="shared" si="757"/>
        <v>1253</v>
      </c>
      <c r="DK240" s="59">
        <f t="shared" si="757"/>
        <v>73177723.305119991</v>
      </c>
    </row>
    <row r="241" spans="1:115" ht="30.75" customHeight="1" x14ac:dyDescent="0.25">
      <c r="A241" s="89"/>
      <c r="B241" s="90">
        <v>206</v>
      </c>
      <c r="C241" s="283" t="s">
        <v>744</v>
      </c>
      <c r="D241" s="65" t="s">
        <v>364</v>
      </c>
      <c r="E241" s="54">
        <v>23150</v>
      </c>
      <c r="F241" s="91">
        <v>1.78</v>
      </c>
      <c r="G241" s="137">
        <v>0.85</v>
      </c>
      <c r="H241" s="69">
        <v>1.4</v>
      </c>
      <c r="I241" s="69">
        <v>1.68</v>
      </c>
      <c r="J241" s="69">
        <v>2.23</v>
      </c>
      <c r="K241" s="70">
        <v>2.57</v>
      </c>
      <c r="L241" s="73">
        <v>87</v>
      </c>
      <c r="M241" s="72">
        <f>(L241*$E241*$F241*$G241*$H241*$M$10)</f>
        <v>4692776.7810000004</v>
      </c>
      <c r="N241" s="73"/>
      <c r="O241" s="73">
        <f>(N241*$E241*$F241*$G241*$H241*$O$10)</f>
        <v>0</v>
      </c>
      <c r="P241" s="73">
        <v>10</v>
      </c>
      <c r="Q241" s="72">
        <f>(P241*$E241*$F241*$G241*$H241*$Q$10)</f>
        <v>539399.63</v>
      </c>
      <c r="R241" s="73"/>
      <c r="S241" s="72">
        <f>(R241*$E241*$F241*$G241*$H241*$S$10)</f>
        <v>0</v>
      </c>
      <c r="T241" s="73">
        <v>0</v>
      </c>
      <c r="U241" s="72">
        <f>(T241*$E241*$F241*$G241*$H241*$U$10)</f>
        <v>0</v>
      </c>
      <c r="V241" s="73">
        <v>0</v>
      </c>
      <c r="W241" s="72">
        <f>(V241*$E241*$F241*$G241*$H241*$W$10)</f>
        <v>0</v>
      </c>
      <c r="X241" s="73"/>
      <c r="Y241" s="72">
        <f>(X241*$E241*$F241*$G241*$H241*$Y$10)</f>
        <v>0</v>
      </c>
      <c r="Z241" s="73">
        <v>0</v>
      </c>
      <c r="AA241" s="72">
        <f>(Z241*$E241*$F241*$G241*$H241*$AA$10)</f>
        <v>0</v>
      </c>
      <c r="AB241" s="73">
        <v>2</v>
      </c>
      <c r="AC241" s="72">
        <f>(AB241*$E241*$F241*$G241*$H241*$AC$10)</f>
        <v>107879.92599999999</v>
      </c>
      <c r="AD241" s="73">
        <v>0</v>
      </c>
      <c r="AE241" s="72">
        <f>(AD241*$E241*$F241*$G241*$H241*$AE$10)</f>
        <v>0</v>
      </c>
      <c r="AF241" s="75"/>
      <c r="AG241" s="72">
        <f>(AF241*$E241*$F241*$G241*$H241*$AG$10)</f>
        <v>0</v>
      </c>
      <c r="AH241" s="73">
        <v>5</v>
      </c>
      <c r="AI241" s="72">
        <f>(AH241*$E241*$F241*$G241*$H241*$AI$10)</f>
        <v>269699.815</v>
      </c>
      <c r="AJ241" s="73"/>
      <c r="AK241" s="73">
        <f>(AJ241*$E241*$F241*$G241*$H241*$AK$10)</f>
        <v>0</v>
      </c>
      <c r="AL241" s="73"/>
      <c r="AM241" s="72">
        <f>(AL241*$E241*$F241*$G241*$I241*$AM$10)</f>
        <v>0</v>
      </c>
      <c r="AN241" s="93"/>
      <c r="AO241" s="72">
        <f>(AN241*$E241*$F241*$G241*$I241*$AO$10)</f>
        <v>0</v>
      </c>
      <c r="AP241" s="73"/>
      <c r="AQ241" s="79">
        <f>(AP241*$E241*$F241*$G241*$I241*$AQ$10)</f>
        <v>0</v>
      </c>
      <c r="AR241" s="73"/>
      <c r="AS241" s="72">
        <f>(AR241*$E241*$F241*$G241*$H241*$AS$10)</f>
        <v>0</v>
      </c>
      <c r="AT241" s="73">
        <v>2</v>
      </c>
      <c r="AU241" s="73">
        <f>(AT241*$E241*$F241*$G241*$H241*$AU$10)</f>
        <v>88265.393999999986</v>
      </c>
      <c r="AV241" s="73"/>
      <c r="AW241" s="72">
        <f>(AV241*$E241*$F241*$G241*$H241*$AW$10)</f>
        <v>0</v>
      </c>
      <c r="AX241" s="73">
        <v>0</v>
      </c>
      <c r="AY241" s="72">
        <f>(AX241*$E241*$F241*$G241*$H241*$AY$10)</f>
        <v>0</v>
      </c>
      <c r="AZ241" s="73">
        <v>0</v>
      </c>
      <c r="BA241" s="72">
        <f>(AZ241*$E241*$F241*$G241*$H241*$BA$10)</f>
        <v>0</v>
      </c>
      <c r="BB241" s="73">
        <v>0</v>
      </c>
      <c r="BC241" s="72">
        <f>(BB241*$E241*$F241*$G241*$H241*$BC$10)</f>
        <v>0</v>
      </c>
      <c r="BD241" s="73"/>
      <c r="BE241" s="72">
        <f>(BD241*$E241*$F241*$G241*$H241*$BE$10)</f>
        <v>0</v>
      </c>
      <c r="BF241" s="73">
        <v>3</v>
      </c>
      <c r="BG241" s="72">
        <f>(BF241*$E241*$F241*$G241*$I241*$BG$10)</f>
        <v>176530.78799999997</v>
      </c>
      <c r="BH241" s="73">
        <v>0</v>
      </c>
      <c r="BI241" s="72">
        <f>(BH241*$E241*$F241*$G241*$I241*$BI$10)</f>
        <v>0</v>
      </c>
      <c r="BJ241" s="73">
        <v>0</v>
      </c>
      <c r="BK241" s="72">
        <f>(BJ241*$E241*$F241*$G241*$I241*$BK$10)</f>
        <v>0</v>
      </c>
      <c r="BL241" s="73"/>
      <c r="BM241" s="72">
        <f>(BL241*$E241*$F241*$G241*$I241*$BM$10)</f>
        <v>0</v>
      </c>
      <c r="BN241" s="73"/>
      <c r="BO241" s="72">
        <f>(BN241*$E241*$F241*$G241*$I241*$BO$10)</f>
        <v>0</v>
      </c>
      <c r="BP241" s="73"/>
      <c r="BQ241" s="72">
        <f>(BP241*$E241*$F241*$G241*$I241*$BQ$10)</f>
        <v>0</v>
      </c>
      <c r="BR241" s="73"/>
      <c r="BS241" s="79">
        <f>(BR241*$E241*$F241*$G241*$I241*$BS$10)</f>
        <v>0</v>
      </c>
      <c r="BT241" s="94">
        <v>0</v>
      </c>
      <c r="BU241" s="72">
        <f>(BT241*$E241*$F241*$G241*$H241*$BU$10)</f>
        <v>0</v>
      </c>
      <c r="BV241" s="73">
        <v>0</v>
      </c>
      <c r="BW241" s="72">
        <f>(BV241*$E241*$F241*$G241*$H241*$BW$10)</f>
        <v>0</v>
      </c>
      <c r="BX241" s="73">
        <v>0</v>
      </c>
      <c r="BY241" s="72">
        <f>(BX241*$E241*$F241*$G241*$H241*$BY$10)</f>
        <v>0</v>
      </c>
      <c r="BZ241" s="73"/>
      <c r="CA241" s="72">
        <f>(BZ241*$E241*$F241*$G241*$I241*$CA$10)</f>
        <v>0</v>
      </c>
      <c r="CB241" s="95"/>
      <c r="CC241" s="73">
        <f>(CB241*$E241*$F241*$G241*$H241*$CC$10)</f>
        <v>0</v>
      </c>
      <c r="CD241" s="73"/>
      <c r="CE241" s="72">
        <f>(CD241*$E241*$F241*$G241*$H241*$CE$10)</f>
        <v>0</v>
      </c>
      <c r="CF241" s="73"/>
      <c r="CG241" s="72">
        <f>(CF241*$E241*$F241*$G241*$H241*$CG$10)</f>
        <v>0</v>
      </c>
      <c r="CH241" s="73"/>
      <c r="CI241" s="72">
        <f>(CH241*$E241*$F241*$G241*$H241*$CI$10)</f>
        <v>0</v>
      </c>
      <c r="CJ241" s="73"/>
      <c r="CK241" s="72">
        <f>(CJ241*$E241*$F241*$G241*$H241*$CK$10)</f>
        <v>0</v>
      </c>
      <c r="CL241" s="73"/>
      <c r="CM241" s="72">
        <f>(CL241*$E241*$F241*$G241*$H241*$CM$10)</f>
        <v>0</v>
      </c>
      <c r="CN241" s="73"/>
      <c r="CO241" s="72">
        <f>(CN241*$E241*$F241*$G241*$H241*$CO$10)</f>
        <v>0</v>
      </c>
      <c r="CP241" s="73">
        <v>2</v>
      </c>
      <c r="CQ241" s="72">
        <f>(CP241*$E241*$F241*$G241*$I241*$CQ$10)</f>
        <v>130632.78311999999</v>
      </c>
      <c r="CR241" s="73"/>
      <c r="CS241" s="72">
        <f>(CR241*$E241*$F241*$G241*$I241*$CS$10)</f>
        <v>0</v>
      </c>
      <c r="CT241" s="73"/>
      <c r="CU241" s="72">
        <f>(CT241*$E241*$F241*$G241*$I241*$CU$10)</f>
        <v>0</v>
      </c>
      <c r="CV241" s="93">
        <v>20</v>
      </c>
      <c r="CW241" s="72">
        <f>(CV241*$E241*$F241*$G241*$I241*$CW$10)</f>
        <v>1059184.7279999999</v>
      </c>
      <c r="CX241" s="73">
        <v>0</v>
      </c>
      <c r="CY241" s="79">
        <f>(CX241*$E241*$F241*$G241*$I241*$CY$10)</f>
        <v>0</v>
      </c>
      <c r="CZ241" s="73">
        <v>1</v>
      </c>
      <c r="DA241" s="72">
        <f>(CZ241*$E241*$F241*$G241*$I241*$DA$10)</f>
        <v>58843.59599999999</v>
      </c>
      <c r="DB241" s="95"/>
      <c r="DC241" s="72">
        <f>(DB241*$E241*$F241*$G241*$I241*$DC$10)</f>
        <v>0</v>
      </c>
      <c r="DD241" s="73"/>
      <c r="DE241" s="72">
        <f>(DD241*$E241*$F241*$G241*$I241*$DE$10)</f>
        <v>0</v>
      </c>
      <c r="DF241" s="73"/>
      <c r="DG241" s="72">
        <f>(DF241*$E241*$F241*$G241*$J241*$DG$10)</f>
        <v>0</v>
      </c>
      <c r="DH241" s="73"/>
      <c r="DI241" s="84">
        <f>(DH241*$E241*$F241*$G241*$K241*$DI$10)</f>
        <v>0</v>
      </c>
      <c r="DJ241" s="85">
        <f t="shared" ref="DJ241:DK244" si="758">SUM(L241,N241,P241,R241,T241,V241,X241,Z241,AB241,AD241,AF241,AH241,AN241,AR241,AT241,BX241,AJ241,AX241,AZ241,BB241,CN241,BD241,BF241,AL241,BJ241,AP241,CP241,BL241,CR241,BN241,BP241,BR241,BZ241,BT241,BV241,CB241,CD241,CF241,CH241,CJ241,CL241,CT241,CV241,BH241,AV241,CX241,CZ241,DB241,DD241,DF241,DH241)</f>
        <v>132</v>
      </c>
      <c r="DK241" s="84">
        <f t="shared" si="758"/>
        <v>7123213.4411200006</v>
      </c>
    </row>
    <row r="242" spans="1:115" ht="33" customHeight="1" x14ac:dyDescent="0.25">
      <c r="A242" s="89"/>
      <c r="B242" s="90">
        <v>207</v>
      </c>
      <c r="C242" s="283" t="s">
        <v>745</v>
      </c>
      <c r="D242" s="65" t="s">
        <v>365</v>
      </c>
      <c r="E242" s="54">
        <v>23150</v>
      </c>
      <c r="F242" s="91">
        <v>1.67</v>
      </c>
      <c r="G242" s="67">
        <v>1</v>
      </c>
      <c r="H242" s="69">
        <v>1.4</v>
      </c>
      <c r="I242" s="69">
        <v>1.68</v>
      </c>
      <c r="J242" s="69">
        <v>2.23</v>
      </c>
      <c r="K242" s="70">
        <v>2.57</v>
      </c>
      <c r="L242" s="73">
        <v>600</v>
      </c>
      <c r="M242" s="72">
        <f>(L242*$E242*$F242*$G242*$H242*$M$10)</f>
        <v>35722302</v>
      </c>
      <c r="N242" s="73"/>
      <c r="O242" s="73">
        <f>(N242*$E242*$F242*$G242*$H242*$O$10)</f>
        <v>0</v>
      </c>
      <c r="P242" s="73">
        <v>24</v>
      </c>
      <c r="Q242" s="72">
        <f>(P242*$E242*$F242*$G242*$H242*$Q$10)</f>
        <v>1428892.0799999998</v>
      </c>
      <c r="R242" s="73"/>
      <c r="S242" s="72">
        <f>(R242*$E242*$F242*$G242*$H242*$S$10)</f>
        <v>0</v>
      </c>
      <c r="T242" s="73">
        <v>0</v>
      </c>
      <c r="U242" s="72">
        <f>(T242*$E242*$F242*$G242*$H242*$U$10)</f>
        <v>0</v>
      </c>
      <c r="V242" s="73">
        <v>0</v>
      </c>
      <c r="W242" s="72">
        <f>(V242*$E242*$F242*$G242*$H242*$W$10)</f>
        <v>0</v>
      </c>
      <c r="X242" s="73"/>
      <c r="Y242" s="72">
        <f>(X242*$E242*$F242*$G242*$H242*$Y$10)</f>
        <v>0</v>
      </c>
      <c r="Z242" s="73">
        <v>0</v>
      </c>
      <c r="AA242" s="72">
        <f>(Z242*$E242*$F242*$G242*$H242*$AA$10)</f>
        <v>0</v>
      </c>
      <c r="AB242" s="73">
        <v>7</v>
      </c>
      <c r="AC242" s="72">
        <f>(AB242*$E242*$F242*$G242*$H242*$AC$10)</f>
        <v>416760.19</v>
      </c>
      <c r="AD242" s="73">
        <v>0</v>
      </c>
      <c r="AE242" s="72">
        <f>(AD242*$E242*$F242*$G242*$H242*$AE$10)</f>
        <v>0</v>
      </c>
      <c r="AF242" s="75"/>
      <c r="AG242" s="72">
        <f>(AF242*$E242*$F242*$G242*$H242*$AG$10)</f>
        <v>0</v>
      </c>
      <c r="AH242" s="73">
        <v>21</v>
      </c>
      <c r="AI242" s="72">
        <f>(AH242*$E242*$F242*$G242*$H242*$AI$10)</f>
        <v>1250280.57</v>
      </c>
      <c r="AJ242" s="73">
        <v>1</v>
      </c>
      <c r="AK242" s="73">
        <f>(AJ242*$E242*$F242*$G242*$H242*$AK$10)</f>
        <v>59537.17</v>
      </c>
      <c r="AL242" s="73"/>
      <c r="AM242" s="72">
        <f>(AL242*$E242*$F242*$G242*$I242*$AM$10)</f>
        <v>0</v>
      </c>
      <c r="AN242" s="93"/>
      <c r="AO242" s="72">
        <f>(AN242*$E242*$F242*$G242*$I242*$AO$10)</f>
        <v>0</v>
      </c>
      <c r="AP242" s="73"/>
      <c r="AQ242" s="79">
        <f>(AP242*$E242*$F242*$G242*$I242*$AQ$10)</f>
        <v>0</v>
      </c>
      <c r="AR242" s="73"/>
      <c r="AS242" s="72">
        <f>(AR242*$E242*$F242*$G242*$H242*$AS$10)</f>
        <v>0</v>
      </c>
      <c r="AT242" s="73">
        <v>2</v>
      </c>
      <c r="AU242" s="73">
        <f>(AT242*$E242*$F242*$G242*$H242*$AU$10)</f>
        <v>97424.459999999992</v>
      </c>
      <c r="AV242" s="73"/>
      <c r="AW242" s="72">
        <f>(AV242*$E242*$F242*$G242*$H242*$AW$10)</f>
        <v>0</v>
      </c>
      <c r="AX242" s="73">
        <v>0</v>
      </c>
      <c r="AY242" s="72">
        <f>(AX242*$E242*$F242*$G242*$H242*$AY$10)</f>
        <v>0</v>
      </c>
      <c r="AZ242" s="73">
        <v>0</v>
      </c>
      <c r="BA242" s="72">
        <f>(AZ242*$E242*$F242*$G242*$H242*$BA$10)</f>
        <v>0</v>
      </c>
      <c r="BB242" s="73">
        <v>0</v>
      </c>
      <c r="BC242" s="72">
        <f>(BB242*$E242*$F242*$G242*$H242*$BC$10)</f>
        <v>0</v>
      </c>
      <c r="BD242" s="73">
        <v>3</v>
      </c>
      <c r="BE242" s="72">
        <f>(BD242*$E242*$F242*$G242*$H242*$BE$10)</f>
        <v>207838.84799999997</v>
      </c>
      <c r="BF242" s="73">
        <v>9</v>
      </c>
      <c r="BG242" s="72">
        <f>(BF242*$E242*$F242*$G242*$I242*$BG$10)</f>
        <v>584546.76</v>
      </c>
      <c r="BH242" s="73">
        <v>32</v>
      </c>
      <c r="BI242" s="72">
        <f>(BH242*$E242*$F242*$G242*$I242*$BI$10)</f>
        <v>2390146.7519999999</v>
      </c>
      <c r="BJ242" s="73">
        <v>0</v>
      </c>
      <c r="BK242" s="72">
        <f>(BJ242*$E242*$F242*$G242*$I242*$BK$10)</f>
        <v>0</v>
      </c>
      <c r="BL242" s="73">
        <v>10</v>
      </c>
      <c r="BM242" s="72">
        <f>(BL242*$E242*$F242*$G242*$I242*$BM$10)</f>
        <v>649496.4</v>
      </c>
      <c r="BN242" s="73">
        <v>15</v>
      </c>
      <c r="BO242" s="72">
        <f>(BN242*$E242*$F242*$G242*$I242*$BO$10)</f>
        <v>876820.14</v>
      </c>
      <c r="BP242" s="73">
        <v>9</v>
      </c>
      <c r="BQ242" s="72">
        <f>(BP242*$E242*$F242*$G242*$I242*$BQ$10)</f>
        <v>748219.85279999999</v>
      </c>
      <c r="BR242" s="73">
        <v>17</v>
      </c>
      <c r="BS242" s="79">
        <f>(BR242*$E242*$F242*$G242*$I242*$BS$10)</f>
        <v>1214558.2679999999</v>
      </c>
      <c r="BT242" s="94">
        <v>0</v>
      </c>
      <c r="BU242" s="72">
        <f>(BT242*$E242*$F242*$G242*$H242*$BU$10)</f>
        <v>0</v>
      </c>
      <c r="BV242" s="73">
        <v>3</v>
      </c>
      <c r="BW242" s="72">
        <f>(BV242*$E242*$F242*$G242*$H242*$BW$10)</f>
        <v>180235.25099999999</v>
      </c>
      <c r="BX242" s="73">
        <v>0</v>
      </c>
      <c r="BY242" s="72">
        <f>(BX242*$E242*$F242*$G242*$H242*$BY$10)</f>
        <v>0</v>
      </c>
      <c r="BZ242" s="73">
        <v>7</v>
      </c>
      <c r="CA242" s="72">
        <f>(BZ242*$E242*$F242*$G242*$I242*$CA$10)</f>
        <v>454647.48</v>
      </c>
      <c r="CB242" s="95"/>
      <c r="CC242" s="73">
        <f>(CB242*$E242*$F242*$G242*$H242*$CC$10)</f>
        <v>0</v>
      </c>
      <c r="CD242" s="73">
        <v>5</v>
      </c>
      <c r="CE242" s="72">
        <f>(CD242*$E242*$F242*$G242*$H242*$CE$10)</f>
        <v>189436.44999999998</v>
      </c>
      <c r="CF242" s="73">
        <v>3</v>
      </c>
      <c r="CG242" s="72">
        <f>(CF242*$E242*$F242*$G242*$H242*$CG$10)</f>
        <v>113661.86999999998</v>
      </c>
      <c r="CH242" s="73">
        <v>5</v>
      </c>
      <c r="CI242" s="72">
        <f>(CH242*$E242*$F242*$G242*$H242*$CI$10)</f>
        <v>189436.44999999998</v>
      </c>
      <c r="CJ242" s="73">
        <v>5</v>
      </c>
      <c r="CK242" s="72">
        <f>(CJ242*$E242*$F242*$G242*$H242*$CK$10)</f>
        <v>324748.2</v>
      </c>
      <c r="CL242" s="73">
        <v>19</v>
      </c>
      <c r="CM242" s="72">
        <f>(CL242*$E242*$F242*$G242*$H242*$CM$10)</f>
        <v>1028369.2999999999</v>
      </c>
      <c r="CN242" s="73">
        <v>40</v>
      </c>
      <c r="CO242" s="72">
        <f>(CN242*$E242*$F242*$G242*$H242*$CO$10)</f>
        <v>2403136.6800000002</v>
      </c>
      <c r="CP242" s="73">
        <v>29</v>
      </c>
      <c r="CQ242" s="72">
        <f>(CP242*$E242*$F242*$G242*$I242*$CQ$10)</f>
        <v>2090728.9116</v>
      </c>
      <c r="CR242" s="73"/>
      <c r="CS242" s="72">
        <f>(CR242*$E242*$F242*$G242*$I242*$CS$10)</f>
        <v>0</v>
      </c>
      <c r="CT242" s="73"/>
      <c r="CU242" s="72">
        <f>(CT242*$E242*$F242*$G242*$I242*$CU$10)</f>
        <v>0</v>
      </c>
      <c r="CV242" s="93">
        <v>118</v>
      </c>
      <c r="CW242" s="72">
        <f>(CV242*$E242*$F242*$G242*$I242*$CW$10)</f>
        <v>6897651.7680000002</v>
      </c>
      <c r="CX242" s="73">
        <v>3</v>
      </c>
      <c r="CY242" s="79">
        <f>(CX242*$E242*$F242*$G242*$I242*$CY$10)</f>
        <v>175364.02799999999</v>
      </c>
      <c r="CZ242" s="73">
        <v>4</v>
      </c>
      <c r="DA242" s="72">
        <f>(CZ242*$E242*$F242*$G242*$I242*$DA$10)</f>
        <v>259798.56</v>
      </c>
      <c r="DB242" s="95">
        <v>2</v>
      </c>
      <c r="DC242" s="72">
        <f>(DB242*$E242*$F242*$G242*$I242*$DC$10)</f>
        <v>129899.28</v>
      </c>
      <c r="DD242" s="73">
        <v>20</v>
      </c>
      <c r="DE242" s="72">
        <f>(DD242*$E242*$F242*$G242*$I242*$DE$10)</f>
        <v>1558791.36</v>
      </c>
      <c r="DF242" s="73">
        <v>6</v>
      </c>
      <c r="DG242" s="72">
        <f>(DF242*$E242*$F242*$G242*$J242*$DG$10)</f>
        <v>620732.98800000001</v>
      </c>
      <c r="DH242" s="73">
        <v>2</v>
      </c>
      <c r="DI242" s="84">
        <f>(DH242*$E242*$F242*$G242*$K242*$DI$10)</f>
        <v>220573.61670000001</v>
      </c>
      <c r="DJ242" s="85">
        <f t="shared" si="758"/>
        <v>1021</v>
      </c>
      <c r="DK242" s="84">
        <f t="shared" si="758"/>
        <v>62484035.684099987</v>
      </c>
    </row>
    <row r="243" spans="1:115" ht="15.75" customHeight="1" x14ac:dyDescent="0.25">
      <c r="A243" s="89"/>
      <c r="B243" s="90">
        <v>208</v>
      </c>
      <c r="C243" s="283" t="s">
        <v>746</v>
      </c>
      <c r="D243" s="65" t="s">
        <v>366</v>
      </c>
      <c r="E243" s="54">
        <v>23150</v>
      </c>
      <c r="F243" s="91">
        <v>0.87</v>
      </c>
      <c r="G243" s="67">
        <v>1</v>
      </c>
      <c r="H243" s="69">
        <v>1.4</v>
      </c>
      <c r="I243" s="69">
        <v>1.68</v>
      </c>
      <c r="J243" s="69">
        <v>2.23</v>
      </c>
      <c r="K243" s="70">
        <v>2.57</v>
      </c>
      <c r="L243" s="73">
        <v>34</v>
      </c>
      <c r="M243" s="72">
        <f>(L243*$E243*$F243*$G243*$H243*$M$10)</f>
        <v>1054556.58</v>
      </c>
      <c r="N243" s="73"/>
      <c r="O243" s="73">
        <f>(N243*$E243*$F243*$G243*$H243*$O$10)</f>
        <v>0</v>
      </c>
      <c r="P243" s="73">
        <v>1</v>
      </c>
      <c r="Q243" s="72">
        <f>(P243*$E243*$F243*$G243*$H243*$Q$10)</f>
        <v>31016.37</v>
      </c>
      <c r="R243" s="73"/>
      <c r="S243" s="72">
        <f>(R243*$E243*$F243*$G243*$H243*$S$10)</f>
        <v>0</v>
      </c>
      <c r="T243" s="73">
        <v>0</v>
      </c>
      <c r="U243" s="72">
        <f>(T243*$E243*$F243*$G243*$H243*$U$10)</f>
        <v>0</v>
      </c>
      <c r="V243" s="73">
        <v>0</v>
      </c>
      <c r="W243" s="72">
        <f>(V243*$E243*$F243*$G243*$H243*$W$10)</f>
        <v>0</v>
      </c>
      <c r="X243" s="73"/>
      <c r="Y243" s="72">
        <f>(X243*$E243*$F243*$G243*$H243*$Y$10)</f>
        <v>0</v>
      </c>
      <c r="Z243" s="73">
        <v>0</v>
      </c>
      <c r="AA243" s="72">
        <f>(Z243*$E243*$F243*$G243*$H243*$AA$10)</f>
        <v>0</v>
      </c>
      <c r="AB243" s="73"/>
      <c r="AC243" s="72">
        <f>(AB243*$E243*$F243*$G243*$H243*$AC$10)</f>
        <v>0</v>
      </c>
      <c r="AD243" s="73">
        <v>3</v>
      </c>
      <c r="AE243" s="72">
        <f>(AD243*$E243*$F243*$G243*$H243*$AE$10)</f>
        <v>118426.13999999998</v>
      </c>
      <c r="AF243" s="75"/>
      <c r="AG243" s="72">
        <f>(AF243*$E243*$F243*$G243*$H243*$AG$10)</f>
        <v>0</v>
      </c>
      <c r="AH243" s="73">
        <v>3</v>
      </c>
      <c r="AI243" s="72">
        <f>(AH243*$E243*$F243*$G243*$H243*$AI$10)</f>
        <v>93049.11</v>
      </c>
      <c r="AJ243" s="73">
        <v>19</v>
      </c>
      <c r="AK243" s="73">
        <f>(AJ243*$E243*$F243*$G243*$H243*$AK$10)</f>
        <v>589311.03</v>
      </c>
      <c r="AL243" s="73"/>
      <c r="AM243" s="72">
        <f>(AL243*$E243*$F243*$G243*$I243*$AM$10)</f>
        <v>0</v>
      </c>
      <c r="AN243" s="93">
        <v>0</v>
      </c>
      <c r="AO243" s="72">
        <f>(AN243*$E243*$F243*$G243*$I243*$AO$10)</f>
        <v>0</v>
      </c>
      <c r="AP243" s="73"/>
      <c r="AQ243" s="79">
        <f>(AP243*$E243*$F243*$G243*$I243*$AQ$10)</f>
        <v>0</v>
      </c>
      <c r="AR243" s="73"/>
      <c r="AS243" s="72">
        <f>(AR243*$E243*$F243*$G243*$H243*$AS$10)</f>
        <v>0</v>
      </c>
      <c r="AT243" s="73"/>
      <c r="AU243" s="73">
        <f>(AT243*$E243*$F243*$G243*$H243*$AU$10)</f>
        <v>0</v>
      </c>
      <c r="AV243" s="73"/>
      <c r="AW243" s="72">
        <f>(AV243*$E243*$F243*$G243*$H243*$AW$10)</f>
        <v>0</v>
      </c>
      <c r="AX243" s="73">
        <v>0</v>
      </c>
      <c r="AY243" s="72">
        <f>(AX243*$E243*$F243*$G243*$H243*$AY$10)</f>
        <v>0</v>
      </c>
      <c r="AZ243" s="73">
        <v>0</v>
      </c>
      <c r="BA243" s="72">
        <f>(AZ243*$E243*$F243*$G243*$H243*$BA$10)</f>
        <v>0</v>
      </c>
      <c r="BB243" s="73">
        <v>0</v>
      </c>
      <c r="BC243" s="72">
        <f>(BB243*$E243*$F243*$G243*$H243*$BC$10)</f>
        <v>0</v>
      </c>
      <c r="BD243" s="73"/>
      <c r="BE243" s="72">
        <f>(BD243*$E243*$F243*$G243*$H243*$BE$10)</f>
        <v>0</v>
      </c>
      <c r="BF243" s="73">
        <v>2</v>
      </c>
      <c r="BG243" s="72">
        <f>(BF243*$E243*$F243*$G243*$I243*$BG$10)</f>
        <v>67672.08</v>
      </c>
      <c r="BH243" s="73">
        <v>0</v>
      </c>
      <c r="BI243" s="72">
        <f>(BH243*$E243*$F243*$G243*$I243*$BI$10)</f>
        <v>0</v>
      </c>
      <c r="BJ243" s="73">
        <v>0</v>
      </c>
      <c r="BK243" s="72">
        <f>(BJ243*$E243*$F243*$G243*$I243*$BK$10)</f>
        <v>0</v>
      </c>
      <c r="BL243" s="73">
        <v>1</v>
      </c>
      <c r="BM243" s="72">
        <f>(BL243*$E243*$F243*$G243*$I243*$BM$10)</f>
        <v>33836.04</v>
      </c>
      <c r="BN243" s="73">
        <v>3</v>
      </c>
      <c r="BO243" s="72">
        <f>(BN243*$E243*$F243*$G243*$I243*$BO$10)</f>
        <v>91357.308000000005</v>
      </c>
      <c r="BP243" s="73">
        <v>2</v>
      </c>
      <c r="BQ243" s="72">
        <f>(BP243*$E243*$F243*$G243*$I243*$BQ$10)</f>
        <v>86620.262400000007</v>
      </c>
      <c r="BR243" s="73">
        <v>5</v>
      </c>
      <c r="BS243" s="79">
        <f>(BR243*$E243*$F243*$G243*$I243*$BS$10)</f>
        <v>186098.22</v>
      </c>
      <c r="BT243" s="94">
        <v>0</v>
      </c>
      <c r="BU243" s="72">
        <f>(BT243*$E243*$F243*$G243*$H243*$BU$10)</f>
        <v>0</v>
      </c>
      <c r="BV243" s="73">
        <v>0</v>
      </c>
      <c r="BW243" s="72">
        <f>(BV243*$E243*$F243*$G243*$H243*$BW$10)</f>
        <v>0</v>
      </c>
      <c r="BX243" s="73">
        <v>0</v>
      </c>
      <c r="BY243" s="72">
        <f>(BX243*$E243*$F243*$G243*$H243*$BY$10)</f>
        <v>0</v>
      </c>
      <c r="BZ243" s="73">
        <v>2</v>
      </c>
      <c r="CA243" s="72">
        <f>(BZ243*$E243*$F243*$G243*$I243*$CA$10)</f>
        <v>67672.08</v>
      </c>
      <c r="CB243" s="95"/>
      <c r="CC243" s="73">
        <f>(CB243*$E243*$F243*$G243*$H243*$CC$10)</f>
        <v>0</v>
      </c>
      <c r="CD243" s="73">
        <v>0</v>
      </c>
      <c r="CE243" s="72">
        <f>(CD243*$E243*$F243*$G243*$H243*$CE$10)</f>
        <v>0</v>
      </c>
      <c r="CF243" s="73"/>
      <c r="CG243" s="72">
        <f>(CF243*$E243*$F243*$G243*$H243*$CG$10)</f>
        <v>0</v>
      </c>
      <c r="CH243" s="73"/>
      <c r="CI243" s="72">
        <f>(CH243*$E243*$F243*$G243*$H243*$CI$10)</f>
        <v>0</v>
      </c>
      <c r="CJ243" s="73"/>
      <c r="CK243" s="72">
        <f>(CJ243*$E243*$F243*$G243*$H243*$CK$10)</f>
        <v>0</v>
      </c>
      <c r="CL243" s="73"/>
      <c r="CM243" s="72">
        <f>(CL243*$E243*$F243*$G243*$H243*$CM$10)</f>
        <v>0</v>
      </c>
      <c r="CN243" s="73"/>
      <c r="CO243" s="72">
        <f>(CN243*$E243*$F243*$G243*$H243*$CO$10)</f>
        <v>0</v>
      </c>
      <c r="CP243" s="73">
        <v>7</v>
      </c>
      <c r="CQ243" s="72">
        <f>(CP243*$E243*$F243*$G243*$I243*$CQ$10)</f>
        <v>262906.03080000001</v>
      </c>
      <c r="CR243" s="73"/>
      <c r="CS243" s="72">
        <f>(CR243*$E243*$F243*$G243*$I243*$CS$10)</f>
        <v>0</v>
      </c>
      <c r="CT243" s="73"/>
      <c r="CU243" s="72">
        <f>(CT243*$E243*$F243*$G243*$I243*$CU$10)</f>
        <v>0</v>
      </c>
      <c r="CV243" s="93">
        <v>5</v>
      </c>
      <c r="CW243" s="72">
        <f>(CV243*$E243*$F243*$G243*$I243*$CW$10)</f>
        <v>152262.18</v>
      </c>
      <c r="CX243" s="73">
        <v>0</v>
      </c>
      <c r="CY243" s="79">
        <f>(CX243*$E243*$F243*$G243*$I243*$CY$10)</f>
        <v>0</v>
      </c>
      <c r="CZ243" s="73"/>
      <c r="DA243" s="72">
        <f>(CZ243*$E243*$F243*$G243*$I243*$DA$10)</f>
        <v>0</v>
      </c>
      <c r="DB243" s="95"/>
      <c r="DC243" s="72">
        <f>(DB243*$E243*$F243*$G243*$I243*$DC$10)</f>
        <v>0</v>
      </c>
      <c r="DD243" s="73"/>
      <c r="DE243" s="72">
        <f>(DD243*$E243*$F243*$G243*$I243*$DE$10)</f>
        <v>0</v>
      </c>
      <c r="DF243" s="73"/>
      <c r="DG243" s="72">
        <f>(DF243*$E243*$F243*$G243*$J243*$DG$10)</f>
        <v>0</v>
      </c>
      <c r="DH243" s="73">
        <v>2</v>
      </c>
      <c r="DI243" s="84">
        <f>(DH243*$E243*$F243*$G243*$K243*$DI$10)</f>
        <v>114909.60870000001</v>
      </c>
      <c r="DJ243" s="85">
        <f t="shared" si="758"/>
        <v>89</v>
      </c>
      <c r="DK243" s="84">
        <f t="shared" si="758"/>
        <v>2949693.0399000011</v>
      </c>
    </row>
    <row r="244" spans="1:115" ht="15.75" customHeight="1" x14ac:dyDescent="0.25">
      <c r="A244" s="89"/>
      <c r="B244" s="90">
        <v>209</v>
      </c>
      <c r="C244" s="283" t="s">
        <v>747</v>
      </c>
      <c r="D244" s="65" t="s">
        <v>367</v>
      </c>
      <c r="E244" s="54">
        <v>23150</v>
      </c>
      <c r="F244" s="91">
        <v>1.57</v>
      </c>
      <c r="G244" s="67">
        <v>1</v>
      </c>
      <c r="H244" s="69">
        <v>1.4</v>
      </c>
      <c r="I244" s="69">
        <v>1.68</v>
      </c>
      <c r="J244" s="69">
        <v>2.23</v>
      </c>
      <c r="K244" s="70">
        <v>2.57</v>
      </c>
      <c r="L244" s="73">
        <v>4</v>
      </c>
      <c r="M244" s="72">
        <f>(L244*$E244*$F244*$G244*$H244*$M$10)</f>
        <v>223888.28</v>
      </c>
      <c r="N244" s="73"/>
      <c r="O244" s="73">
        <f>(N244*$E244*$F244*$G244*$H244*$O$10)</f>
        <v>0</v>
      </c>
      <c r="P244" s="73"/>
      <c r="Q244" s="72">
        <f>(P244*$E244*$F244*$G244*$H244*$Q$10)</f>
        <v>0</v>
      </c>
      <c r="R244" s="73"/>
      <c r="S244" s="72">
        <f>(R244*$E244*$F244*$G244*$H244*$S$10)</f>
        <v>0</v>
      </c>
      <c r="T244" s="73"/>
      <c r="U244" s="72">
        <f>(T244*$E244*$F244*$G244*$H244*$U$10)</f>
        <v>0</v>
      </c>
      <c r="V244" s="73"/>
      <c r="W244" s="72">
        <f>(V244*$E244*$F244*$G244*$H244*$W$10)</f>
        <v>0</v>
      </c>
      <c r="X244" s="73"/>
      <c r="Y244" s="72">
        <f>(X244*$E244*$F244*$G244*$H244*$Y$10)</f>
        <v>0</v>
      </c>
      <c r="Z244" s="73"/>
      <c r="AA244" s="72">
        <f>(Z244*$E244*$F244*$G244*$H244*$AA$10)</f>
        <v>0</v>
      </c>
      <c r="AB244" s="73"/>
      <c r="AC244" s="72">
        <f>(AB244*$E244*$F244*$G244*$H244*$AC$10)</f>
        <v>0</v>
      </c>
      <c r="AD244" s="73">
        <v>3</v>
      </c>
      <c r="AE244" s="72">
        <f>(AD244*$E244*$F244*$G244*$H244*$AE$10)</f>
        <v>213711.53999999995</v>
      </c>
      <c r="AF244" s="75"/>
      <c r="AG244" s="72">
        <f>(AF244*$E244*$F244*$G244*$H244*$AG$10)</f>
        <v>0</v>
      </c>
      <c r="AH244" s="73"/>
      <c r="AI244" s="72">
        <f>(AH244*$E244*$F244*$G244*$H244*$AI$10)</f>
        <v>0</v>
      </c>
      <c r="AJ244" s="73"/>
      <c r="AK244" s="73">
        <f>(AJ244*$E244*$F244*$G244*$H244*$AK$10)</f>
        <v>0</v>
      </c>
      <c r="AL244" s="73"/>
      <c r="AM244" s="72">
        <f>(AL244*$E244*$F244*$G244*$I244*$AM$10)</f>
        <v>0</v>
      </c>
      <c r="AN244" s="93">
        <v>0</v>
      </c>
      <c r="AO244" s="72">
        <f>(AN244*$E244*$F244*$G244*$I244*$AO$10)</f>
        <v>0</v>
      </c>
      <c r="AP244" s="73"/>
      <c r="AQ244" s="79">
        <f>(AP244*$E244*$F244*$G244*$I244*$AQ$10)</f>
        <v>0</v>
      </c>
      <c r="AR244" s="73"/>
      <c r="AS244" s="72">
        <f>(AR244*$E244*$F244*$G244*$H244*$AS$10)</f>
        <v>0</v>
      </c>
      <c r="AT244" s="73">
        <v>4</v>
      </c>
      <c r="AU244" s="73">
        <f>(AT244*$E244*$F244*$G244*$H244*$AU$10)</f>
        <v>183181.32</v>
      </c>
      <c r="AV244" s="73"/>
      <c r="AW244" s="72">
        <f>(AV244*$E244*$F244*$G244*$H244*$AW$10)</f>
        <v>0</v>
      </c>
      <c r="AX244" s="73"/>
      <c r="AY244" s="72">
        <f>(AX244*$E244*$F244*$G244*$H244*$AY$10)</f>
        <v>0</v>
      </c>
      <c r="AZ244" s="73"/>
      <c r="BA244" s="72">
        <f>(AZ244*$E244*$F244*$G244*$H244*$BA$10)</f>
        <v>0</v>
      </c>
      <c r="BB244" s="73"/>
      <c r="BC244" s="72">
        <f>(BB244*$E244*$F244*$G244*$H244*$BC$10)</f>
        <v>0</v>
      </c>
      <c r="BD244" s="73"/>
      <c r="BE244" s="72">
        <f>(BD244*$E244*$F244*$G244*$H244*$BE$10)</f>
        <v>0</v>
      </c>
      <c r="BF244" s="73"/>
      <c r="BG244" s="72">
        <f>(BF244*$E244*$F244*$G244*$I244*$BG$10)</f>
        <v>0</v>
      </c>
      <c r="BH244" s="73"/>
      <c r="BI244" s="72">
        <f>(BH244*$E244*$F244*$G244*$I244*$BI$10)</f>
        <v>0</v>
      </c>
      <c r="BJ244" s="73"/>
      <c r="BK244" s="72">
        <f>(BJ244*$E244*$F244*$G244*$I244*$BK$10)</f>
        <v>0</v>
      </c>
      <c r="BL244" s="73"/>
      <c r="BM244" s="72">
        <f>(BL244*$E244*$F244*$G244*$I244*$BM$10)</f>
        <v>0</v>
      </c>
      <c r="BN244" s="73"/>
      <c r="BO244" s="72">
        <f>(BN244*$E244*$F244*$G244*$I244*$BO$10)</f>
        <v>0</v>
      </c>
      <c r="BP244" s="73"/>
      <c r="BQ244" s="72">
        <f>(BP244*$E244*$F244*$G244*$I244*$BQ$10)</f>
        <v>0</v>
      </c>
      <c r="BR244" s="73"/>
      <c r="BS244" s="79">
        <f>(BR244*$E244*$F244*$G244*$I244*$BS$10)</f>
        <v>0</v>
      </c>
      <c r="BT244" s="94"/>
      <c r="BU244" s="72">
        <f>(BT244*$E244*$F244*$G244*$H244*$BU$10)</f>
        <v>0</v>
      </c>
      <c r="BV244" s="73"/>
      <c r="BW244" s="72">
        <f>(BV244*$E244*$F244*$G244*$H244*$BW$10)</f>
        <v>0</v>
      </c>
      <c r="BX244" s="73"/>
      <c r="BY244" s="72">
        <f>(BX244*$E244*$F244*$G244*$H244*$BY$10)</f>
        <v>0</v>
      </c>
      <c r="BZ244" s="73"/>
      <c r="CA244" s="72">
        <f>(BZ244*$E244*$F244*$G244*$I244*$CA$10)</f>
        <v>0</v>
      </c>
      <c r="CB244" s="95"/>
      <c r="CC244" s="73">
        <f>(CB244*$E244*$F244*$G244*$H244*$CC$10)</f>
        <v>0</v>
      </c>
      <c r="CD244" s="73"/>
      <c r="CE244" s="72">
        <f>(CD244*$E244*$F244*$G244*$H244*$CE$10)</f>
        <v>0</v>
      </c>
      <c r="CF244" s="73"/>
      <c r="CG244" s="72">
        <f>(CF244*$E244*$F244*$G244*$H244*$CG$10)</f>
        <v>0</v>
      </c>
      <c r="CH244" s="73"/>
      <c r="CI244" s="72">
        <f>(CH244*$E244*$F244*$G244*$H244*$CI$10)</f>
        <v>0</v>
      </c>
      <c r="CJ244" s="73"/>
      <c r="CK244" s="72">
        <f>(CJ244*$E244*$F244*$G244*$H244*$CK$10)</f>
        <v>0</v>
      </c>
      <c r="CL244" s="73"/>
      <c r="CM244" s="72">
        <f>(CL244*$E244*$F244*$G244*$H244*$CM$10)</f>
        <v>0</v>
      </c>
      <c r="CN244" s="73"/>
      <c r="CO244" s="72">
        <f>(CN244*$E244*$F244*$G244*$H244*$CO$10)</f>
        <v>0</v>
      </c>
      <c r="CP244" s="73"/>
      <c r="CQ244" s="72">
        <f>(CP244*$E244*$F244*$G244*$I244*$CQ$10)</f>
        <v>0</v>
      </c>
      <c r="CR244" s="73"/>
      <c r="CS244" s="72">
        <f>(CR244*$E244*$F244*$G244*$I244*$CS$10)</f>
        <v>0</v>
      </c>
      <c r="CT244" s="73"/>
      <c r="CU244" s="72">
        <f>(CT244*$E244*$F244*$G244*$I244*$CU$10)</f>
        <v>0</v>
      </c>
      <c r="CV244" s="93">
        <v>0</v>
      </c>
      <c r="CW244" s="72">
        <f>(CV244*$E244*$F244*$G244*$I244*$CW$10)</f>
        <v>0</v>
      </c>
      <c r="CX244" s="73"/>
      <c r="CY244" s="79">
        <f>(CX244*$E244*$F244*$G244*$I244*$CY$10)</f>
        <v>0</v>
      </c>
      <c r="CZ244" s="73"/>
      <c r="DA244" s="72">
        <f>(CZ244*$E244*$F244*$G244*$I244*$DA$10)</f>
        <v>0</v>
      </c>
      <c r="DB244" s="95"/>
      <c r="DC244" s="72">
        <f>(DB244*$E244*$F244*$G244*$I244*$DC$10)</f>
        <v>0</v>
      </c>
      <c r="DD244" s="73"/>
      <c r="DE244" s="72">
        <f>(DD244*$E244*$F244*$G244*$I244*$DE$10)</f>
        <v>0</v>
      </c>
      <c r="DF244" s="73"/>
      <c r="DG244" s="72">
        <f>(DF244*$E244*$F244*$G244*$J244*$DG$10)</f>
        <v>0</v>
      </c>
      <c r="DH244" s="73"/>
      <c r="DI244" s="84">
        <f>(DH244*$E244*$F244*$G244*$K244*$DI$10)</f>
        <v>0</v>
      </c>
      <c r="DJ244" s="85">
        <f t="shared" si="758"/>
        <v>11</v>
      </c>
      <c r="DK244" s="84">
        <f t="shared" si="758"/>
        <v>620781.1399999999</v>
      </c>
    </row>
    <row r="245" spans="1:115" s="194" customFormat="1" ht="15.75" customHeight="1" x14ac:dyDescent="0.25">
      <c r="A245" s="89">
        <v>25</v>
      </c>
      <c r="B245" s="98"/>
      <c r="C245" s="98"/>
      <c r="D245" s="53" t="s">
        <v>368</v>
      </c>
      <c r="E245" s="54">
        <v>23150</v>
      </c>
      <c r="F245" s="99">
        <v>1.18</v>
      </c>
      <c r="G245" s="87">
        <v>1</v>
      </c>
      <c r="H245" s="87">
        <v>1.4</v>
      </c>
      <c r="I245" s="87">
        <v>1.68</v>
      </c>
      <c r="J245" s="87">
        <v>2.23</v>
      </c>
      <c r="K245" s="88">
        <v>2.57</v>
      </c>
      <c r="L245" s="59">
        <f>SUM(L246:L257)</f>
        <v>852</v>
      </c>
      <c r="M245" s="59">
        <f t="shared" ref="M245:BX245" si="759">SUM(M246:M257)</f>
        <v>66328899.406000003</v>
      </c>
      <c r="N245" s="59">
        <f t="shared" si="759"/>
        <v>175</v>
      </c>
      <c r="O245" s="59">
        <f t="shared" si="759"/>
        <v>16804526.662</v>
      </c>
      <c r="P245" s="59">
        <f t="shared" si="759"/>
        <v>0</v>
      </c>
      <c r="Q245" s="59">
        <f t="shared" si="759"/>
        <v>0</v>
      </c>
      <c r="R245" s="59">
        <f t="shared" si="759"/>
        <v>0</v>
      </c>
      <c r="S245" s="59">
        <f t="shared" si="759"/>
        <v>0</v>
      </c>
      <c r="T245" s="59">
        <f t="shared" si="759"/>
        <v>0</v>
      </c>
      <c r="U245" s="59">
        <f t="shared" si="759"/>
        <v>0</v>
      </c>
      <c r="V245" s="59">
        <f t="shared" si="759"/>
        <v>0</v>
      </c>
      <c r="W245" s="59">
        <f t="shared" si="759"/>
        <v>0</v>
      </c>
      <c r="X245" s="59">
        <f t="shared" si="759"/>
        <v>0</v>
      </c>
      <c r="Y245" s="59">
        <f t="shared" si="759"/>
        <v>0</v>
      </c>
      <c r="Z245" s="59">
        <f t="shared" si="759"/>
        <v>0</v>
      </c>
      <c r="AA245" s="59">
        <f t="shared" si="759"/>
        <v>0</v>
      </c>
      <c r="AB245" s="59">
        <f t="shared" si="759"/>
        <v>194</v>
      </c>
      <c r="AC245" s="59">
        <f t="shared" si="759"/>
        <v>13964211.492000002</v>
      </c>
      <c r="AD245" s="59">
        <f t="shared" si="759"/>
        <v>1636</v>
      </c>
      <c r="AE245" s="59">
        <f t="shared" si="759"/>
        <v>64404944.576000005</v>
      </c>
      <c r="AF245" s="59">
        <f t="shared" si="759"/>
        <v>2</v>
      </c>
      <c r="AG245" s="59">
        <f t="shared" si="759"/>
        <v>127274.07</v>
      </c>
      <c r="AH245" s="59">
        <f t="shared" si="759"/>
        <v>91</v>
      </c>
      <c r="AI245" s="59">
        <f t="shared" si="759"/>
        <v>3309482.33</v>
      </c>
      <c r="AJ245" s="59">
        <f t="shared" si="759"/>
        <v>452</v>
      </c>
      <c r="AK245" s="59">
        <f t="shared" si="759"/>
        <v>16427624.289999999</v>
      </c>
      <c r="AL245" s="59">
        <f t="shared" si="759"/>
        <v>347</v>
      </c>
      <c r="AM245" s="59">
        <f t="shared" si="759"/>
        <v>18772903.9344</v>
      </c>
      <c r="AN245" s="59">
        <f t="shared" si="759"/>
        <v>0</v>
      </c>
      <c r="AO245" s="59">
        <f t="shared" si="759"/>
        <v>0</v>
      </c>
      <c r="AP245" s="59">
        <f t="shared" si="759"/>
        <v>48</v>
      </c>
      <c r="AQ245" s="59">
        <f t="shared" si="759"/>
        <v>2479598.352</v>
      </c>
      <c r="AR245" s="59">
        <f t="shared" si="759"/>
        <v>0</v>
      </c>
      <c r="AS245" s="59">
        <f t="shared" si="759"/>
        <v>0</v>
      </c>
      <c r="AT245" s="59">
        <f t="shared" si="759"/>
        <v>22</v>
      </c>
      <c r="AU245" s="59">
        <f t="shared" si="759"/>
        <v>944200.52999999991</v>
      </c>
      <c r="AV245" s="59">
        <f>SUM(AV246:AV257)</f>
        <v>0</v>
      </c>
      <c r="AW245" s="59">
        <f>SUM(AW246:AW257)</f>
        <v>0</v>
      </c>
      <c r="AX245" s="59">
        <f t="shared" ref="AX245" si="760">SUM(AX246:AX257)</f>
        <v>0</v>
      </c>
      <c r="AY245" s="59">
        <f t="shared" si="759"/>
        <v>0</v>
      </c>
      <c r="AZ245" s="59">
        <f t="shared" si="759"/>
        <v>0</v>
      </c>
      <c r="BA245" s="59">
        <f t="shared" si="759"/>
        <v>0</v>
      </c>
      <c r="BB245" s="59">
        <f t="shared" si="759"/>
        <v>0</v>
      </c>
      <c r="BC245" s="59">
        <f t="shared" si="759"/>
        <v>0</v>
      </c>
      <c r="BD245" s="59">
        <f t="shared" si="759"/>
        <v>46</v>
      </c>
      <c r="BE245" s="59">
        <f t="shared" si="759"/>
        <v>1854370.5599999998</v>
      </c>
      <c r="BF245" s="59">
        <f t="shared" si="759"/>
        <v>218</v>
      </c>
      <c r="BG245" s="59">
        <f t="shared" si="759"/>
        <v>14491159.199999999</v>
      </c>
      <c r="BH245" s="59">
        <f t="shared" si="759"/>
        <v>0</v>
      </c>
      <c r="BI245" s="59">
        <f t="shared" si="759"/>
        <v>0</v>
      </c>
      <c r="BJ245" s="59">
        <f t="shared" si="759"/>
        <v>0</v>
      </c>
      <c r="BK245" s="59">
        <f t="shared" si="759"/>
        <v>0</v>
      </c>
      <c r="BL245" s="59">
        <f t="shared" si="759"/>
        <v>81</v>
      </c>
      <c r="BM245" s="59">
        <f t="shared" si="759"/>
        <v>3041354.4</v>
      </c>
      <c r="BN245" s="59">
        <f t="shared" si="759"/>
        <v>43</v>
      </c>
      <c r="BO245" s="59">
        <f t="shared" si="759"/>
        <v>1517371.38</v>
      </c>
      <c r="BP245" s="59">
        <f t="shared" si="759"/>
        <v>118</v>
      </c>
      <c r="BQ245" s="59">
        <f t="shared" si="759"/>
        <v>6825079.2960000001</v>
      </c>
      <c r="BR245" s="59">
        <f t="shared" si="759"/>
        <v>151</v>
      </c>
      <c r="BS245" s="61">
        <f t="shared" si="759"/>
        <v>6361564.4400000004</v>
      </c>
      <c r="BT245" s="62">
        <f t="shared" si="759"/>
        <v>0</v>
      </c>
      <c r="BU245" s="59">
        <f t="shared" si="759"/>
        <v>0</v>
      </c>
      <c r="BV245" s="59">
        <f t="shared" si="759"/>
        <v>0</v>
      </c>
      <c r="BW245" s="59">
        <f t="shared" si="759"/>
        <v>0</v>
      </c>
      <c r="BX245" s="59">
        <f t="shared" si="759"/>
        <v>0</v>
      </c>
      <c r="BY245" s="59">
        <f t="shared" ref="BY245:DK245" si="761">SUM(BY246:BY257)</f>
        <v>0</v>
      </c>
      <c r="BZ245" s="59">
        <f>SUM(BZ246:BZ257)</f>
        <v>116</v>
      </c>
      <c r="CA245" s="59">
        <f>SUM(CA246:CA257)</f>
        <v>4299121.68</v>
      </c>
      <c r="CB245" s="63">
        <f t="shared" si="761"/>
        <v>0</v>
      </c>
      <c r="CC245" s="59">
        <f t="shared" si="761"/>
        <v>0</v>
      </c>
      <c r="CD245" s="59">
        <f t="shared" si="761"/>
        <v>5</v>
      </c>
      <c r="CE245" s="59">
        <f t="shared" si="761"/>
        <v>96419.75</v>
      </c>
      <c r="CF245" s="59">
        <f t="shared" si="761"/>
        <v>7</v>
      </c>
      <c r="CG245" s="59">
        <f t="shared" si="761"/>
        <v>157674.64999999997</v>
      </c>
      <c r="CH245" s="59">
        <f t="shared" si="761"/>
        <v>53</v>
      </c>
      <c r="CI245" s="59">
        <f t="shared" si="761"/>
        <v>1231223.49</v>
      </c>
      <c r="CJ245" s="59">
        <f t="shared" si="761"/>
        <v>46</v>
      </c>
      <c r="CK245" s="59">
        <f t="shared" si="761"/>
        <v>1598461.1999999997</v>
      </c>
      <c r="CL245" s="59">
        <f t="shared" si="761"/>
        <v>50</v>
      </c>
      <c r="CM245" s="59">
        <f t="shared" si="761"/>
        <v>1545957</v>
      </c>
      <c r="CN245" s="59">
        <f t="shared" si="761"/>
        <v>120</v>
      </c>
      <c r="CO245" s="59">
        <f t="shared" si="761"/>
        <v>3957261.0000000005</v>
      </c>
      <c r="CP245" s="59">
        <f t="shared" si="761"/>
        <v>211</v>
      </c>
      <c r="CQ245" s="59">
        <f t="shared" si="761"/>
        <v>8842535.6796000004</v>
      </c>
      <c r="CR245" s="59">
        <f t="shared" si="761"/>
        <v>54</v>
      </c>
      <c r="CS245" s="59">
        <f t="shared" si="761"/>
        <v>2596741.0559999999</v>
      </c>
      <c r="CT245" s="59">
        <f t="shared" si="761"/>
        <v>0</v>
      </c>
      <c r="CU245" s="59">
        <f t="shared" si="761"/>
        <v>0</v>
      </c>
      <c r="CV245" s="59">
        <f t="shared" si="761"/>
        <v>0</v>
      </c>
      <c r="CW245" s="59">
        <f t="shared" si="761"/>
        <v>0</v>
      </c>
      <c r="CX245" s="59">
        <f t="shared" si="761"/>
        <v>0</v>
      </c>
      <c r="CY245" s="59">
        <f t="shared" si="761"/>
        <v>0</v>
      </c>
      <c r="CZ245" s="59">
        <f t="shared" si="761"/>
        <v>10</v>
      </c>
      <c r="DA245" s="59">
        <f t="shared" si="761"/>
        <v>353917.19999999995</v>
      </c>
      <c r="DB245" s="59">
        <f t="shared" si="761"/>
        <v>0</v>
      </c>
      <c r="DC245" s="59">
        <f t="shared" si="761"/>
        <v>0</v>
      </c>
      <c r="DD245" s="59">
        <f t="shared" si="761"/>
        <v>107</v>
      </c>
      <c r="DE245" s="59">
        <f t="shared" si="761"/>
        <v>4936328.2079999996</v>
      </c>
      <c r="DF245" s="59">
        <f t="shared" si="761"/>
        <v>5</v>
      </c>
      <c r="DG245" s="59">
        <f t="shared" si="761"/>
        <v>300454.58999999997</v>
      </c>
      <c r="DH245" s="59">
        <f t="shared" si="761"/>
        <v>50</v>
      </c>
      <c r="DI245" s="59">
        <f t="shared" si="761"/>
        <v>3202940.2424999997</v>
      </c>
      <c r="DJ245" s="59">
        <f t="shared" si="761"/>
        <v>5310</v>
      </c>
      <c r="DK245" s="59">
        <f t="shared" si="761"/>
        <v>270773600.66450006</v>
      </c>
    </row>
    <row r="246" spans="1:115" ht="30" customHeight="1" x14ac:dyDescent="0.25">
      <c r="A246" s="89"/>
      <c r="B246" s="90">
        <v>210</v>
      </c>
      <c r="C246" s="283" t="s">
        <v>748</v>
      </c>
      <c r="D246" s="65" t="s">
        <v>369</v>
      </c>
      <c r="E246" s="54">
        <v>23150</v>
      </c>
      <c r="F246" s="91">
        <v>0.85</v>
      </c>
      <c r="G246" s="67">
        <v>1</v>
      </c>
      <c r="H246" s="69">
        <v>1.4</v>
      </c>
      <c r="I246" s="69">
        <v>1.68</v>
      </c>
      <c r="J246" s="69">
        <v>2.23</v>
      </c>
      <c r="K246" s="70">
        <v>2.57</v>
      </c>
      <c r="L246" s="73">
        <v>47</v>
      </c>
      <c r="M246" s="72">
        <f t="shared" ref="M246:M257" si="762">(L246*$E246*$F246*$G246*$H246*$M$10)</f>
        <v>1424257.4500000002</v>
      </c>
      <c r="N246" s="73">
        <v>14</v>
      </c>
      <c r="O246" s="73">
        <f t="shared" ref="O246:O257" si="763">(N246*$E246*$F246*$G246*$H246*$O$10)</f>
        <v>424246.9</v>
      </c>
      <c r="P246" s="73"/>
      <c r="Q246" s="72">
        <f t="shared" ref="Q246:Q257" si="764">(P246*$E246*$F246*$G246*$H246*$Q$10)</f>
        <v>0</v>
      </c>
      <c r="R246" s="73"/>
      <c r="S246" s="72">
        <f t="shared" ref="S246:S257" si="765">(R246*$E246*$F246*$G246*$H246*$S$10)</f>
        <v>0</v>
      </c>
      <c r="T246" s="73">
        <v>0</v>
      </c>
      <c r="U246" s="72">
        <f t="shared" ref="U246:U257" si="766">(T246*$E246*$F246*$G246*$H246*$U$10)</f>
        <v>0</v>
      </c>
      <c r="V246" s="73">
        <v>0</v>
      </c>
      <c r="W246" s="72">
        <f t="shared" ref="W246:W257" si="767">(V246*$E246*$F246*$G246*$H246*$W$10)</f>
        <v>0</v>
      </c>
      <c r="X246" s="73"/>
      <c r="Y246" s="72">
        <f t="shared" ref="Y246:Y257" si="768">(X246*$E246*$F246*$G246*$H246*$Y$10)</f>
        <v>0</v>
      </c>
      <c r="Z246" s="73">
        <v>0</v>
      </c>
      <c r="AA246" s="72">
        <f t="shared" ref="AA246:AA257" si="769">(Z246*$E246*$F246*$G246*$H246*$AA$10)</f>
        <v>0</v>
      </c>
      <c r="AB246" s="73">
        <v>15</v>
      </c>
      <c r="AC246" s="72">
        <f t="shared" ref="AC246:AC257" si="770">(AB246*$E246*$F246*$G246*$H246*$AC$10)</f>
        <v>454550.25000000006</v>
      </c>
      <c r="AD246" s="73"/>
      <c r="AE246" s="72">
        <f t="shared" ref="AE246:AE257" si="771">(AD246*$E246*$F246*$G246*$H246*$AE$10)</f>
        <v>0</v>
      </c>
      <c r="AF246" s="75"/>
      <c r="AG246" s="72">
        <f t="shared" ref="AG246:AG257" si="772">(AF246*$E246*$F246*$G246*$H246*$AG$10)</f>
        <v>0</v>
      </c>
      <c r="AH246" s="73">
        <v>25</v>
      </c>
      <c r="AI246" s="72">
        <f t="shared" ref="AI246:AI257" si="773">(AH246*$E246*$F246*$G246*$H246*$AI$10)</f>
        <v>757583.75000000012</v>
      </c>
      <c r="AJ246" s="73">
        <v>77</v>
      </c>
      <c r="AK246" s="73">
        <f t="shared" ref="AK246:AK257" si="774">(AJ246*$E246*$F246*$G246*$H246*$AK$10)</f>
        <v>2333357.9500000002</v>
      </c>
      <c r="AL246" s="73">
        <v>143</v>
      </c>
      <c r="AM246" s="72">
        <f t="shared" ref="AM246:AM257" si="775">(AL246*$E246*$F246*$G246*$I246*$AM$10)</f>
        <v>5200054.8600000003</v>
      </c>
      <c r="AN246" s="93"/>
      <c r="AO246" s="72">
        <f t="shared" ref="AO246:AO257" si="776">(AN246*$E246*$F246*$G246*$I246*$AO$10)</f>
        <v>0</v>
      </c>
      <c r="AP246" s="73">
        <v>15</v>
      </c>
      <c r="AQ246" s="79">
        <f t="shared" ref="AQ246:AQ257" si="777">(AP246*$E246*$F246*$G246*$I246*$AQ$10)</f>
        <v>545460.30000000005</v>
      </c>
      <c r="AR246" s="73"/>
      <c r="AS246" s="72">
        <f t="shared" ref="AS246:AS257" si="778">(AR246*$E246*$F246*$G246*$H246*$AS$10)</f>
        <v>0</v>
      </c>
      <c r="AT246" s="73">
        <v>10</v>
      </c>
      <c r="AU246" s="73">
        <f t="shared" ref="AU246:AU257" si="779">(AT246*$E246*$F246*$G246*$H246*$AU$10)</f>
        <v>247936.5</v>
      </c>
      <c r="AV246" s="73"/>
      <c r="AW246" s="72">
        <f t="shared" ref="AW246:AW257" si="780">(AV246*$E246*$F246*$G246*$H246*$AW$10)</f>
        <v>0</v>
      </c>
      <c r="AX246" s="73">
        <v>0</v>
      </c>
      <c r="AY246" s="72">
        <f t="shared" ref="AY246:AY257" si="781">(AX246*$E246*$F246*$G246*$H246*$AY$10)</f>
        <v>0</v>
      </c>
      <c r="AZ246" s="73">
        <v>0</v>
      </c>
      <c r="BA246" s="72">
        <f t="shared" ref="BA246:BA257" si="782">(AZ246*$E246*$F246*$G246*$H246*$BA$10)</f>
        <v>0</v>
      </c>
      <c r="BB246" s="73">
        <v>0</v>
      </c>
      <c r="BC246" s="72">
        <f t="shared" ref="BC246:BC257" si="783">(BB246*$E246*$F246*$G246*$H246*$BC$10)</f>
        <v>0</v>
      </c>
      <c r="BD246" s="73">
        <v>18</v>
      </c>
      <c r="BE246" s="72">
        <f t="shared" ref="BE246:BE257" si="784">(BD246*$E246*$F246*$G246*$H246*$BE$10)</f>
        <v>634717.43999999994</v>
      </c>
      <c r="BF246" s="73">
        <v>57</v>
      </c>
      <c r="BG246" s="72">
        <f t="shared" ref="BG246:BG257" si="785">(BF246*$E246*$F246*$G246*$I246*$BG$10)</f>
        <v>1884317.4</v>
      </c>
      <c r="BH246" s="73">
        <v>0</v>
      </c>
      <c r="BI246" s="72">
        <f t="shared" ref="BI246:BI257" si="786">(BH246*$E246*$F246*$G246*$I246*$BI$10)</f>
        <v>0</v>
      </c>
      <c r="BJ246" s="73">
        <v>0</v>
      </c>
      <c r="BK246" s="72">
        <f t="shared" ref="BK246:BK257" si="787">(BJ246*$E246*$F246*$G246*$I246*$BK$10)</f>
        <v>0</v>
      </c>
      <c r="BL246" s="73">
        <v>38</v>
      </c>
      <c r="BM246" s="72">
        <f t="shared" ref="BM246:BM257" si="788">(BL246*$E246*$F246*$G246*$I246*$BM$10)</f>
        <v>1256211.5999999999</v>
      </c>
      <c r="BN246" s="73">
        <v>9</v>
      </c>
      <c r="BO246" s="72">
        <f t="shared" ref="BO246:BO257" si="789">(BN246*$E246*$F246*$G246*$I246*$BO$10)</f>
        <v>267771.42</v>
      </c>
      <c r="BP246" s="73">
        <v>33</v>
      </c>
      <c r="BQ246" s="72">
        <f t="shared" ref="BQ246:BQ257" si="790">(BP246*$E246*$F246*$G246*$I246*$BQ$10)</f>
        <v>1396378.3679999998</v>
      </c>
      <c r="BR246" s="73">
        <v>50</v>
      </c>
      <c r="BS246" s="79">
        <f t="shared" ref="BS246:BS257" si="791">(BR246*$E246*$F246*$G246*$I246*$BS$10)</f>
        <v>1818201.0000000002</v>
      </c>
      <c r="BT246" s="94">
        <v>0</v>
      </c>
      <c r="BU246" s="72">
        <f t="shared" ref="BU246:BU257" si="792">(BT246*$E246*$F246*$G246*$H246*$BU$10)</f>
        <v>0</v>
      </c>
      <c r="BV246" s="73">
        <v>0</v>
      </c>
      <c r="BW246" s="72">
        <f t="shared" ref="BW246:BW257" si="793">(BV246*$E246*$F246*$G246*$H246*$BW$10)</f>
        <v>0</v>
      </c>
      <c r="BX246" s="73">
        <v>0</v>
      </c>
      <c r="BY246" s="72">
        <f t="shared" ref="BY246:BY257" si="794">(BX246*$E246*$F246*$G246*$H246*$BY$10)</f>
        <v>0</v>
      </c>
      <c r="BZ246" s="73">
        <v>59</v>
      </c>
      <c r="CA246" s="72">
        <f t="shared" ref="CA246:CA257" si="795">(BZ246*$E246*$F246*$G246*$I246*$CA$10)</f>
        <v>1950433.7999999998</v>
      </c>
      <c r="CB246" s="95"/>
      <c r="CC246" s="73">
        <f t="shared" ref="CC246:CC257" si="796">(CB246*$E246*$F246*$G246*$H246*$CC$10)</f>
        <v>0</v>
      </c>
      <c r="CD246" s="73">
        <v>5</v>
      </c>
      <c r="CE246" s="72">
        <f t="shared" ref="CE246:CE257" si="797">(CD246*$E246*$F246*$G246*$H246*$CE$10)</f>
        <v>96419.75</v>
      </c>
      <c r="CF246" s="73">
        <v>2</v>
      </c>
      <c r="CG246" s="72">
        <f t="shared" ref="CG246:CG257" si="798">(CF246*$E246*$F246*$G246*$H246*$CG$10)</f>
        <v>38567.899999999994</v>
      </c>
      <c r="CH246" s="73">
        <v>15</v>
      </c>
      <c r="CI246" s="72">
        <f t="shared" ref="CI246:CI257" si="799">(CH246*$E246*$F246*$G246*$H246*$CI$10)</f>
        <v>289259.25</v>
      </c>
      <c r="CJ246" s="73">
        <v>36</v>
      </c>
      <c r="CK246" s="72">
        <f t="shared" ref="CK246:CK257" si="800">(CJ246*$E246*$F246*$G246*$H246*$CK$10)</f>
        <v>1190095.1999999997</v>
      </c>
      <c r="CL246" s="73">
        <v>24</v>
      </c>
      <c r="CM246" s="72">
        <f t="shared" ref="CM246:CM257" si="801">(CL246*$E246*$F246*$G246*$H246*$CM$10)</f>
        <v>661164</v>
      </c>
      <c r="CN246" s="73">
        <v>80</v>
      </c>
      <c r="CO246" s="72">
        <f t="shared" ref="CO246:CO257" si="802">(CN246*$E246*$F246*$G246*$H246*$CO$10)</f>
        <v>2446306.8000000003</v>
      </c>
      <c r="CP246" s="73">
        <v>110</v>
      </c>
      <c r="CQ246" s="72">
        <f t="shared" ref="CQ246:CQ257" si="803">(CP246*$E246*$F246*$G246*$I246*$CQ$10)</f>
        <v>4036406.22</v>
      </c>
      <c r="CR246" s="73">
        <v>20</v>
      </c>
      <c r="CS246" s="72">
        <f t="shared" ref="CS246:CS257" si="804">(CR246*$E246*$F246*$G246*$I246*$CS$10)</f>
        <v>793396.79999999993</v>
      </c>
      <c r="CT246" s="73">
        <v>0</v>
      </c>
      <c r="CU246" s="72">
        <f t="shared" ref="CU246:CU257" si="805">(CT246*$E246*$F246*$G246*$I246*$CU$10)</f>
        <v>0</v>
      </c>
      <c r="CV246" s="93"/>
      <c r="CW246" s="72">
        <f t="shared" ref="CW246:CW257" si="806">(CV246*$E246*$F246*$G246*$I246*$CW$10)</f>
        <v>0</v>
      </c>
      <c r="CX246" s="73">
        <v>0</v>
      </c>
      <c r="CY246" s="79">
        <f t="shared" ref="CY246:CY257" si="807">(CX246*$E246*$F246*$G246*$I246*$CY$10)</f>
        <v>0</v>
      </c>
      <c r="CZ246" s="73">
        <v>7</v>
      </c>
      <c r="DA246" s="72">
        <f t="shared" ref="DA246:DA257" si="808">(CZ246*$E246*$F246*$G246*$I246*$DA$10)</f>
        <v>231407.4</v>
      </c>
      <c r="DB246" s="95"/>
      <c r="DC246" s="72">
        <f t="shared" ref="DC246:DC257" si="809">(DB246*$E246*$F246*$G246*$I246*$DC$10)</f>
        <v>0</v>
      </c>
      <c r="DD246" s="73">
        <v>41</v>
      </c>
      <c r="DE246" s="72">
        <f t="shared" ref="DE246:DE257" si="810">(DD246*$E246*$F246*$G246*$I246*$DE$10)</f>
        <v>1626463.44</v>
      </c>
      <c r="DF246" s="73">
        <v>2</v>
      </c>
      <c r="DG246" s="72">
        <f t="shared" ref="DG246:DG257" si="811">(DF246*$E246*$F246*$G246*$J246*$DG$10)</f>
        <v>105313.98</v>
      </c>
      <c r="DH246" s="73">
        <v>20</v>
      </c>
      <c r="DI246" s="84">
        <f t="shared" ref="DI246:DI257" si="812">(DH246*$E246*$F246*$G246*$K246*$DI$10)</f>
        <v>1122680.085</v>
      </c>
      <c r="DJ246" s="85">
        <f t="shared" ref="DJ246:DK257" si="813">SUM(L246,N246,P246,R246,T246,V246,X246,Z246,AB246,AD246,AF246,AH246,AN246,AR246,AT246,BX246,AJ246,AX246,AZ246,BB246,CN246,BD246,BF246,AL246,BJ246,AP246,CP246,BL246,CR246,BN246,BP246,BR246,BZ246,BT246,BV246,CB246,CD246,CF246,CH246,CJ246,CL246,CT246,CV246,BH246,AV246,CX246,CZ246,DB246,DD246,DF246,DH246)</f>
        <v>972</v>
      </c>
      <c r="DK246" s="84">
        <f t="shared" si="813"/>
        <v>33232959.813000005</v>
      </c>
    </row>
    <row r="247" spans="1:115" ht="32.25" customHeight="1" x14ac:dyDescent="0.25">
      <c r="A247" s="89"/>
      <c r="B247" s="90">
        <v>211</v>
      </c>
      <c r="C247" s="283" t="s">
        <v>749</v>
      </c>
      <c r="D247" s="65" t="s">
        <v>370</v>
      </c>
      <c r="E247" s="54">
        <v>23150</v>
      </c>
      <c r="F247" s="91">
        <v>1.32</v>
      </c>
      <c r="G247" s="67">
        <v>1</v>
      </c>
      <c r="H247" s="69">
        <v>1.4</v>
      </c>
      <c r="I247" s="69">
        <v>1.68</v>
      </c>
      <c r="J247" s="69">
        <v>2.23</v>
      </c>
      <c r="K247" s="70">
        <v>2.57</v>
      </c>
      <c r="L247" s="73">
        <v>23</v>
      </c>
      <c r="M247" s="72">
        <f t="shared" si="762"/>
        <v>1082364.3600000001</v>
      </c>
      <c r="N247" s="73"/>
      <c r="O247" s="73">
        <f t="shared" si="763"/>
        <v>0</v>
      </c>
      <c r="P247" s="73"/>
      <c r="Q247" s="72">
        <f t="shared" si="764"/>
        <v>0</v>
      </c>
      <c r="R247" s="73"/>
      <c r="S247" s="72">
        <f t="shared" si="765"/>
        <v>0</v>
      </c>
      <c r="T247" s="73">
        <v>0</v>
      </c>
      <c r="U247" s="72">
        <f t="shared" si="766"/>
        <v>0</v>
      </c>
      <c r="V247" s="73">
        <v>0</v>
      </c>
      <c r="W247" s="72">
        <f t="shared" si="767"/>
        <v>0</v>
      </c>
      <c r="X247" s="73"/>
      <c r="Y247" s="72">
        <f t="shared" si="768"/>
        <v>0</v>
      </c>
      <c r="Z247" s="73">
        <v>0</v>
      </c>
      <c r="AA247" s="72">
        <f t="shared" si="769"/>
        <v>0</v>
      </c>
      <c r="AB247" s="73"/>
      <c r="AC247" s="72">
        <f t="shared" si="770"/>
        <v>0</v>
      </c>
      <c r="AD247" s="73"/>
      <c r="AE247" s="72">
        <f t="shared" si="771"/>
        <v>0</v>
      </c>
      <c r="AF247" s="75"/>
      <c r="AG247" s="72">
        <f t="shared" si="772"/>
        <v>0</v>
      </c>
      <c r="AH247" s="73">
        <v>3</v>
      </c>
      <c r="AI247" s="72">
        <f t="shared" si="773"/>
        <v>141177.96</v>
      </c>
      <c r="AJ247" s="73">
        <v>1</v>
      </c>
      <c r="AK247" s="73">
        <f t="shared" si="774"/>
        <v>47059.32</v>
      </c>
      <c r="AL247" s="73"/>
      <c r="AM247" s="72">
        <f t="shared" si="775"/>
        <v>0</v>
      </c>
      <c r="AN247" s="93">
        <v>0</v>
      </c>
      <c r="AO247" s="72">
        <f t="shared" si="776"/>
        <v>0</v>
      </c>
      <c r="AP247" s="73"/>
      <c r="AQ247" s="79">
        <f t="shared" si="777"/>
        <v>0</v>
      </c>
      <c r="AR247" s="73"/>
      <c r="AS247" s="72">
        <f t="shared" si="778"/>
        <v>0</v>
      </c>
      <c r="AT247" s="73"/>
      <c r="AU247" s="73">
        <f t="shared" si="779"/>
        <v>0</v>
      </c>
      <c r="AV247" s="73"/>
      <c r="AW247" s="72">
        <f t="shared" si="780"/>
        <v>0</v>
      </c>
      <c r="AX247" s="73">
        <v>0</v>
      </c>
      <c r="AY247" s="72">
        <f t="shared" si="781"/>
        <v>0</v>
      </c>
      <c r="AZ247" s="73">
        <v>0</v>
      </c>
      <c r="BA247" s="72">
        <f t="shared" si="782"/>
        <v>0</v>
      </c>
      <c r="BB247" s="73">
        <v>0</v>
      </c>
      <c r="BC247" s="72">
        <f t="shared" si="783"/>
        <v>0</v>
      </c>
      <c r="BD247" s="73"/>
      <c r="BE247" s="72">
        <f t="shared" si="784"/>
        <v>0</v>
      </c>
      <c r="BF247" s="73"/>
      <c r="BG247" s="72">
        <f t="shared" si="785"/>
        <v>0</v>
      </c>
      <c r="BH247" s="73">
        <v>0</v>
      </c>
      <c r="BI247" s="72">
        <f t="shared" si="786"/>
        <v>0</v>
      </c>
      <c r="BJ247" s="73">
        <v>0</v>
      </c>
      <c r="BK247" s="72">
        <f t="shared" si="787"/>
        <v>0</v>
      </c>
      <c r="BL247" s="73"/>
      <c r="BM247" s="72">
        <f t="shared" si="788"/>
        <v>0</v>
      </c>
      <c r="BN247" s="73"/>
      <c r="BO247" s="72">
        <f t="shared" si="789"/>
        <v>0</v>
      </c>
      <c r="BP247" s="73"/>
      <c r="BQ247" s="72">
        <f t="shared" si="790"/>
        <v>0</v>
      </c>
      <c r="BR247" s="73"/>
      <c r="BS247" s="79">
        <f t="shared" si="791"/>
        <v>0</v>
      </c>
      <c r="BT247" s="94">
        <v>0</v>
      </c>
      <c r="BU247" s="72">
        <f t="shared" si="792"/>
        <v>0</v>
      </c>
      <c r="BV247" s="73">
        <v>0</v>
      </c>
      <c r="BW247" s="72">
        <f t="shared" si="793"/>
        <v>0</v>
      </c>
      <c r="BX247" s="73">
        <v>0</v>
      </c>
      <c r="BY247" s="72">
        <f t="shared" si="794"/>
        <v>0</v>
      </c>
      <c r="BZ247" s="73">
        <v>2</v>
      </c>
      <c r="CA247" s="72">
        <f t="shared" si="795"/>
        <v>102674.87999999999</v>
      </c>
      <c r="CB247" s="95"/>
      <c r="CC247" s="73">
        <f t="shared" si="796"/>
        <v>0</v>
      </c>
      <c r="CD247" s="73"/>
      <c r="CE247" s="72">
        <f t="shared" si="797"/>
        <v>0</v>
      </c>
      <c r="CF247" s="73"/>
      <c r="CG247" s="72">
        <f t="shared" si="798"/>
        <v>0</v>
      </c>
      <c r="CH247" s="73">
        <v>6</v>
      </c>
      <c r="CI247" s="72">
        <f t="shared" si="799"/>
        <v>179681.03999999998</v>
      </c>
      <c r="CJ247" s="73"/>
      <c r="CK247" s="72">
        <f t="shared" si="800"/>
        <v>0</v>
      </c>
      <c r="CL247" s="73"/>
      <c r="CM247" s="72">
        <f t="shared" si="801"/>
        <v>0</v>
      </c>
      <c r="CN247" s="73"/>
      <c r="CO247" s="72">
        <f t="shared" si="802"/>
        <v>0</v>
      </c>
      <c r="CP247" s="73">
        <v>0</v>
      </c>
      <c r="CQ247" s="72">
        <f t="shared" si="803"/>
        <v>0</v>
      </c>
      <c r="CR247" s="73"/>
      <c r="CS247" s="72">
        <f t="shared" si="804"/>
        <v>0</v>
      </c>
      <c r="CT247" s="73"/>
      <c r="CU247" s="72">
        <f t="shared" si="805"/>
        <v>0</v>
      </c>
      <c r="CV247" s="93">
        <v>0</v>
      </c>
      <c r="CW247" s="72">
        <f t="shared" si="806"/>
        <v>0</v>
      </c>
      <c r="CX247" s="73">
        <v>0</v>
      </c>
      <c r="CY247" s="79">
        <f t="shared" si="807"/>
        <v>0</v>
      </c>
      <c r="CZ247" s="73">
        <v>0</v>
      </c>
      <c r="DA247" s="72">
        <f t="shared" si="808"/>
        <v>0</v>
      </c>
      <c r="DB247" s="95"/>
      <c r="DC247" s="72">
        <f t="shared" si="809"/>
        <v>0</v>
      </c>
      <c r="DD247" s="73">
        <v>6</v>
      </c>
      <c r="DE247" s="72">
        <f t="shared" si="810"/>
        <v>369629.56800000003</v>
      </c>
      <c r="DF247" s="73"/>
      <c r="DG247" s="72">
        <f t="shared" si="811"/>
        <v>0</v>
      </c>
      <c r="DH247" s="73"/>
      <c r="DI247" s="84">
        <f t="shared" si="812"/>
        <v>0</v>
      </c>
      <c r="DJ247" s="85">
        <f t="shared" si="813"/>
        <v>41</v>
      </c>
      <c r="DK247" s="84">
        <f t="shared" si="813"/>
        <v>1922587.128</v>
      </c>
    </row>
    <row r="248" spans="1:115" ht="35.25" customHeight="1" x14ac:dyDescent="0.25">
      <c r="A248" s="89"/>
      <c r="B248" s="90">
        <v>212</v>
      </c>
      <c r="C248" s="283" t="s">
        <v>750</v>
      </c>
      <c r="D248" s="65" t="s">
        <v>371</v>
      </c>
      <c r="E248" s="54">
        <v>23150</v>
      </c>
      <c r="F248" s="91">
        <v>1.05</v>
      </c>
      <c r="G248" s="67">
        <v>1</v>
      </c>
      <c r="H248" s="69">
        <v>1.4</v>
      </c>
      <c r="I248" s="69">
        <v>1.68</v>
      </c>
      <c r="J248" s="69">
        <v>2.23</v>
      </c>
      <c r="K248" s="70">
        <v>2.57</v>
      </c>
      <c r="L248" s="73">
        <v>230</v>
      </c>
      <c r="M248" s="72">
        <f t="shared" si="762"/>
        <v>8609716.5</v>
      </c>
      <c r="N248" s="73">
        <v>40</v>
      </c>
      <c r="O248" s="73">
        <f t="shared" si="763"/>
        <v>1497342.0000000002</v>
      </c>
      <c r="P248" s="73"/>
      <c r="Q248" s="72">
        <f t="shared" si="764"/>
        <v>0</v>
      </c>
      <c r="R248" s="73"/>
      <c r="S248" s="72">
        <f t="shared" si="765"/>
        <v>0</v>
      </c>
      <c r="T248" s="73">
        <v>0</v>
      </c>
      <c r="U248" s="72">
        <f t="shared" si="766"/>
        <v>0</v>
      </c>
      <c r="V248" s="73">
        <v>0</v>
      </c>
      <c r="W248" s="72">
        <f t="shared" si="767"/>
        <v>0</v>
      </c>
      <c r="X248" s="73"/>
      <c r="Y248" s="72">
        <f t="shared" si="768"/>
        <v>0</v>
      </c>
      <c r="Z248" s="73">
        <v>0</v>
      </c>
      <c r="AA248" s="72">
        <f t="shared" si="769"/>
        <v>0</v>
      </c>
      <c r="AB248" s="73">
        <v>15</v>
      </c>
      <c r="AC248" s="72">
        <f t="shared" si="770"/>
        <v>561503.25</v>
      </c>
      <c r="AD248" s="73">
        <v>5</v>
      </c>
      <c r="AE248" s="72">
        <f t="shared" si="771"/>
        <v>238213.49999999997</v>
      </c>
      <c r="AF248" s="75"/>
      <c r="AG248" s="72">
        <f t="shared" si="772"/>
        <v>0</v>
      </c>
      <c r="AH248" s="73">
        <v>61</v>
      </c>
      <c r="AI248" s="72">
        <f t="shared" si="773"/>
        <v>2283446.5499999998</v>
      </c>
      <c r="AJ248" s="73">
        <v>373</v>
      </c>
      <c r="AK248" s="73">
        <f t="shared" si="774"/>
        <v>13962714.15</v>
      </c>
      <c r="AL248" s="73">
        <v>143</v>
      </c>
      <c r="AM248" s="72">
        <f t="shared" si="775"/>
        <v>6423597.1800000006</v>
      </c>
      <c r="AN248" s="93"/>
      <c r="AO248" s="72">
        <f t="shared" si="776"/>
        <v>0</v>
      </c>
      <c r="AP248" s="73">
        <v>25</v>
      </c>
      <c r="AQ248" s="79">
        <f t="shared" si="777"/>
        <v>1123006.5</v>
      </c>
      <c r="AR248" s="73"/>
      <c r="AS248" s="72">
        <f t="shared" si="778"/>
        <v>0</v>
      </c>
      <c r="AT248" s="73">
        <v>7</v>
      </c>
      <c r="AU248" s="73">
        <f t="shared" si="779"/>
        <v>214392.14999999997</v>
      </c>
      <c r="AV248" s="73"/>
      <c r="AW248" s="72">
        <f t="shared" si="780"/>
        <v>0</v>
      </c>
      <c r="AX248" s="73">
        <v>0</v>
      </c>
      <c r="AY248" s="72">
        <f t="shared" si="781"/>
        <v>0</v>
      </c>
      <c r="AZ248" s="73">
        <v>0</v>
      </c>
      <c r="BA248" s="72">
        <f t="shared" si="782"/>
        <v>0</v>
      </c>
      <c r="BB248" s="73">
        <v>0</v>
      </c>
      <c r="BC248" s="72">
        <f t="shared" si="783"/>
        <v>0</v>
      </c>
      <c r="BD248" s="73">
        <v>28</v>
      </c>
      <c r="BE248" s="72">
        <f t="shared" si="784"/>
        <v>1219653.1199999999</v>
      </c>
      <c r="BF248" s="73">
        <v>43</v>
      </c>
      <c r="BG248" s="72">
        <f t="shared" si="785"/>
        <v>1755973.8</v>
      </c>
      <c r="BH248" s="73"/>
      <c r="BI248" s="72">
        <f t="shared" si="786"/>
        <v>0</v>
      </c>
      <c r="BJ248" s="73">
        <v>0</v>
      </c>
      <c r="BK248" s="72">
        <f t="shared" si="787"/>
        <v>0</v>
      </c>
      <c r="BL248" s="73">
        <v>38</v>
      </c>
      <c r="BM248" s="72">
        <f t="shared" si="788"/>
        <v>1551790.8</v>
      </c>
      <c r="BN248" s="73">
        <v>34</v>
      </c>
      <c r="BO248" s="72">
        <f t="shared" si="789"/>
        <v>1249599.96</v>
      </c>
      <c r="BP248" s="73">
        <v>70</v>
      </c>
      <c r="BQ248" s="72">
        <f t="shared" si="790"/>
        <v>3658959.36</v>
      </c>
      <c r="BR248" s="73">
        <v>100</v>
      </c>
      <c r="BS248" s="79">
        <f t="shared" si="791"/>
        <v>4492026</v>
      </c>
      <c r="BT248" s="94">
        <v>0</v>
      </c>
      <c r="BU248" s="72">
        <f t="shared" si="792"/>
        <v>0</v>
      </c>
      <c r="BV248" s="73">
        <v>0</v>
      </c>
      <c r="BW248" s="72">
        <f t="shared" si="793"/>
        <v>0</v>
      </c>
      <c r="BX248" s="73">
        <v>0</v>
      </c>
      <c r="BY248" s="72">
        <f t="shared" si="794"/>
        <v>0</v>
      </c>
      <c r="BZ248" s="73">
        <v>55</v>
      </c>
      <c r="CA248" s="72">
        <f t="shared" si="795"/>
        <v>2246013</v>
      </c>
      <c r="CB248" s="95"/>
      <c r="CC248" s="73">
        <f t="shared" si="796"/>
        <v>0</v>
      </c>
      <c r="CD248" s="73"/>
      <c r="CE248" s="72">
        <f t="shared" si="797"/>
        <v>0</v>
      </c>
      <c r="CF248" s="73">
        <v>5</v>
      </c>
      <c r="CG248" s="72">
        <f t="shared" si="798"/>
        <v>119106.74999999999</v>
      </c>
      <c r="CH248" s="73">
        <v>32</v>
      </c>
      <c r="CI248" s="72">
        <f t="shared" si="799"/>
        <v>762283.2</v>
      </c>
      <c r="CJ248" s="73">
        <v>10</v>
      </c>
      <c r="CK248" s="72">
        <f t="shared" si="800"/>
        <v>408366</v>
      </c>
      <c r="CL248" s="73">
        <v>26</v>
      </c>
      <c r="CM248" s="72">
        <f t="shared" si="801"/>
        <v>884793</v>
      </c>
      <c r="CN248" s="73">
        <v>40</v>
      </c>
      <c r="CO248" s="72">
        <f t="shared" si="802"/>
        <v>1510954.2000000002</v>
      </c>
      <c r="CP248" s="73">
        <v>97</v>
      </c>
      <c r="CQ248" s="72">
        <f t="shared" si="803"/>
        <v>4396876.7220000001</v>
      </c>
      <c r="CR248" s="73">
        <v>30</v>
      </c>
      <c r="CS248" s="72">
        <f t="shared" si="804"/>
        <v>1470117.5999999999</v>
      </c>
      <c r="CT248" s="73">
        <v>0</v>
      </c>
      <c r="CU248" s="72">
        <f t="shared" si="805"/>
        <v>0</v>
      </c>
      <c r="CV248" s="93"/>
      <c r="CW248" s="72">
        <f t="shared" si="806"/>
        <v>0</v>
      </c>
      <c r="CX248" s="73">
        <v>0</v>
      </c>
      <c r="CY248" s="79">
        <f t="shared" si="807"/>
        <v>0</v>
      </c>
      <c r="CZ248" s="73">
        <v>3</v>
      </c>
      <c r="DA248" s="72">
        <f t="shared" si="808"/>
        <v>122509.79999999999</v>
      </c>
      <c r="DB248" s="95"/>
      <c r="DC248" s="72">
        <f t="shared" si="809"/>
        <v>0</v>
      </c>
      <c r="DD248" s="73">
        <v>60</v>
      </c>
      <c r="DE248" s="72">
        <f t="shared" si="810"/>
        <v>2940235.1999999997</v>
      </c>
      <c r="DF248" s="73">
        <v>3</v>
      </c>
      <c r="DG248" s="72">
        <f t="shared" si="811"/>
        <v>195140.61</v>
      </c>
      <c r="DH248" s="73">
        <v>30</v>
      </c>
      <c r="DI248" s="84">
        <f t="shared" si="812"/>
        <v>2080260.1575</v>
      </c>
      <c r="DJ248" s="85">
        <f t="shared" si="813"/>
        <v>1603</v>
      </c>
      <c r="DK248" s="84">
        <f t="shared" si="813"/>
        <v>65978591.059500009</v>
      </c>
    </row>
    <row r="249" spans="1:115" ht="36" customHeight="1" x14ac:dyDescent="0.25">
      <c r="A249" s="89"/>
      <c r="B249" s="90">
        <v>213</v>
      </c>
      <c r="C249" s="283" t="s">
        <v>751</v>
      </c>
      <c r="D249" s="65" t="s">
        <v>372</v>
      </c>
      <c r="E249" s="54">
        <v>23150</v>
      </c>
      <c r="F249" s="91">
        <v>1.01</v>
      </c>
      <c r="G249" s="137">
        <v>0.8</v>
      </c>
      <c r="H249" s="69">
        <v>1.4</v>
      </c>
      <c r="I249" s="69">
        <v>1.68</v>
      </c>
      <c r="J249" s="69">
        <v>2.23</v>
      </c>
      <c r="K249" s="70">
        <v>2.57</v>
      </c>
      <c r="L249" s="73">
        <v>1</v>
      </c>
      <c r="M249" s="72">
        <f t="shared" si="762"/>
        <v>28806.008000000002</v>
      </c>
      <c r="N249" s="73">
        <f>10+10</f>
        <v>20</v>
      </c>
      <c r="O249" s="73">
        <f t="shared" si="763"/>
        <v>576120.16</v>
      </c>
      <c r="P249" s="73"/>
      <c r="Q249" s="72">
        <f t="shared" si="764"/>
        <v>0</v>
      </c>
      <c r="R249" s="73"/>
      <c r="S249" s="72">
        <f t="shared" si="765"/>
        <v>0</v>
      </c>
      <c r="T249" s="73">
        <v>0</v>
      </c>
      <c r="U249" s="72">
        <f t="shared" si="766"/>
        <v>0</v>
      </c>
      <c r="V249" s="73">
        <v>0</v>
      </c>
      <c r="W249" s="72">
        <f t="shared" si="767"/>
        <v>0</v>
      </c>
      <c r="X249" s="73"/>
      <c r="Y249" s="72">
        <f t="shared" si="768"/>
        <v>0</v>
      </c>
      <c r="Z249" s="73">
        <v>0</v>
      </c>
      <c r="AA249" s="72">
        <f t="shared" si="769"/>
        <v>0</v>
      </c>
      <c r="AB249" s="73">
        <f>25+34</f>
        <v>59</v>
      </c>
      <c r="AC249" s="72">
        <f t="shared" si="770"/>
        <v>1699554.4720000001</v>
      </c>
      <c r="AD249" s="73">
        <v>1600</v>
      </c>
      <c r="AE249" s="72">
        <f t="shared" si="771"/>
        <v>58659507.199999996</v>
      </c>
      <c r="AF249" s="75"/>
      <c r="AG249" s="72">
        <f t="shared" si="772"/>
        <v>0</v>
      </c>
      <c r="AH249" s="73"/>
      <c r="AI249" s="72">
        <f t="shared" si="773"/>
        <v>0</v>
      </c>
      <c r="AJ249" s="73"/>
      <c r="AK249" s="73">
        <f t="shared" si="774"/>
        <v>0</v>
      </c>
      <c r="AL249" s="73">
        <v>0</v>
      </c>
      <c r="AM249" s="72">
        <f t="shared" si="775"/>
        <v>0</v>
      </c>
      <c r="AN249" s="93"/>
      <c r="AO249" s="72">
        <f t="shared" si="776"/>
        <v>0</v>
      </c>
      <c r="AP249" s="73"/>
      <c r="AQ249" s="79">
        <f t="shared" si="777"/>
        <v>0</v>
      </c>
      <c r="AR249" s="73"/>
      <c r="AS249" s="72">
        <f t="shared" si="778"/>
        <v>0</v>
      </c>
      <c r="AT249" s="73">
        <v>0</v>
      </c>
      <c r="AU249" s="73">
        <f t="shared" si="779"/>
        <v>0</v>
      </c>
      <c r="AV249" s="73"/>
      <c r="AW249" s="72">
        <f t="shared" si="780"/>
        <v>0</v>
      </c>
      <c r="AX249" s="73">
        <v>0</v>
      </c>
      <c r="AY249" s="72">
        <f t="shared" si="781"/>
        <v>0</v>
      </c>
      <c r="AZ249" s="73">
        <v>0</v>
      </c>
      <c r="BA249" s="72">
        <f t="shared" si="782"/>
        <v>0</v>
      </c>
      <c r="BB249" s="73">
        <v>0</v>
      </c>
      <c r="BC249" s="72">
        <f t="shared" si="783"/>
        <v>0</v>
      </c>
      <c r="BD249" s="73"/>
      <c r="BE249" s="72">
        <f t="shared" si="784"/>
        <v>0</v>
      </c>
      <c r="BF249" s="73"/>
      <c r="BG249" s="72">
        <f t="shared" si="785"/>
        <v>0</v>
      </c>
      <c r="BH249" s="73">
        <v>0</v>
      </c>
      <c r="BI249" s="72">
        <f t="shared" si="786"/>
        <v>0</v>
      </c>
      <c r="BJ249" s="73">
        <v>0</v>
      </c>
      <c r="BK249" s="72">
        <f t="shared" si="787"/>
        <v>0</v>
      </c>
      <c r="BL249" s="73"/>
      <c r="BM249" s="72">
        <f t="shared" si="788"/>
        <v>0</v>
      </c>
      <c r="BN249" s="73"/>
      <c r="BO249" s="72">
        <f t="shared" si="789"/>
        <v>0</v>
      </c>
      <c r="BP249" s="73"/>
      <c r="BQ249" s="72">
        <f t="shared" si="790"/>
        <v>0</v>
      </c>
      <c r="BR249" s="73"/>
      <c r="BS249" s="79">
        <f t="shared" si="791"/>
        <v>0</v>
      </c>
      <c r="BT249" s="94">
        <v>0</v>
      </c>
      <c r="BU249" s="72">
        <f t="shared" si="792"/>
        <v>0</v>
      </c>
      <c r="BV249" s="73">
        <v>0</v>
      </c>
      <c r="BW249" s="72">
        <f t="shared" si="793"/>
        <v>0</v>
      </c>
      <c r="BX249" s="73">
        <v>0</v>
      </c>
      <c r="BY249" s="72">
        <f t="shared" si="794"/>
        <v>0</v>
      </c>
      <c r="BZ249" s="73"/>
      <c r="CA249" s="72">
        <f t="shared" si="795"/>
        <v>0</v>
      </c>
      <c r="CB249" s="95"/>
      <c r="CC249" s="73">
        <f t="shared" si="796"/>
        <v>0</v>
      </c>
      <c r="CD249" s="73">
        <v>0</v>
      </c>
      <c r="CE249" s="72">
        <f t="shared" si="797"/>
        <v>0</v>
      </c>
      <c r="CF249" s="73"/>
      <c r="CG249" s="72">
        <f t="shared" si="798"/>
        <v>0</v>
      </c>
      <c r="CH249" s="73"/>
      <c r="CI249" s="72">
        <f t="shared" si="799"/>
        <v>0</v>
      </c>
      <c r="CJ249" s="73"/>
      <c r="CK249" s="72">
        <f t="shared" si="800"/>
        <v>0</v>
      </c>
      <c r="CL249" s="73"/>
      <c r="CM249" s="72">
        <f t="shared" si="801"/>
        <v>0</v>
      </c>
      <c r="CN249" s="73"/>
      <c r="CO249" s="72">
        <f t="shared" si="802"/>
        <v>0</v>
      </c>
      <c r="CP249" s="73"/>
      <c r="CQ249" s="72">
        <f t="shared" si="803"/>
        <v>0</v>
      </c>
      <c r="CR249" s="73"/>
      <c r="CS249" s="72">
        <f t="shared" si="804"/>
        <v>0</v>
      </c>
      <c r="CT249" s="73">
        <v>0</v>
      </c>
      <c r="CU249" s="72">
        <f t="shared" si="805"/>
        <v>0</v>
      </c>
      <c r="CV249" s="93"/>
      <c r="CW249" s="72">
        <f t="shared" si="806"/>
        <v>0</v>
      </c>
      <c r="CX249" s="73">
        <v>0</v>
      </c>
      <c r="CY249" s="79">
        <f t="shared" si="807"/>
        <v>0</v>
      </c>
      <c r="CZ249" s="73">
        <v>0</v>
      </c>
      <c r="DA249" s="72">
        <f t="shared" si="808"/>
        <v>0</v>
      </c>
      <c r="DB249" s="95"/>
      <c r="DC249" s="72">
        <f t="shared" si="809"/>
        <v>0</v>
      </c>
      <c r="DD249" s="73"/>
      <c r="DE249" s="72">
        <f t="shared" si="810"/>
        <v>0</v>
      </c>
      <c r="DF249" s="73"/>
      <c r="DG249" s="72">
        <f t="shared" si="811"/>
        <v>0</v>
      </c>
      <c r="DH249" s="73"/>
      <c r="DI249" s="84">
        <f t="shared" si="812"/>
        <v>0</v>
      </c>
      <c r="DJ249" s="85">
        <f t="shared" si="813"/>
        <v>1680</v>
      </c>
      <c r="DK249" s="84">
        <f t="shared" si="813"/>
        <v>60963987.839999996</v>
      </c>
    </row>
    <row r="250" spans="1:115" ht="30" customHeight="1" x14ac:dyDescent="0.25">
      <c r="A250" s="89"/>
      <c r="B250" s="90">
        <v>214</v>
      </c>
      <c r="C250" s="283" t="s">
        <v>752</v>
      </c>
      <c r="D250" s="65" t="s">
        <v>373</v>
      </c>
      <c r="E250" s="54">
        <v>23150</v>
      </c>
      <c r="F250" s="91">
        <v>2.11</v>
      </c>
      <c r="G250" s="67">
        <v>1</v>
      </c>
      <c r="H250" s="69">
        <v>1.4</v>
      </c>
      <c r="I250" s="69">
        <v>1.68</v>
      </c>
      <c r="J250" s="69">
        <v>2.23</v>
      </c>
      <c r="K250" s="70">
        <v>2.57</v>
      </c>
      <c r="L250" s="73">
        <v>26</v>
      </c>
      <c r="M250" s="72">
        <f t="shared" si="762"/>
        <v>1955813.86</v>
      </c>
      <c r="N250" s="73"/>
      <c r="O250" s="73">
        <f t="shared" si="763"/>
        <v>0</v>
      </c>
      <c r="P250" s="73"/>
      <c r="Q250" s="72">
        <f t="shared" si="764"/>
        <v>0</v>
      </c>
      <c r="R250" s="73"/>
      <c r="S250" s="72">
        <f t="shared" si="765"/>
        <v>0</v>
      </c>
      <c r="T250" s="73">
        <v>0</v>
      </c>
      <c r="U250" s="72">
        <f t="shared" si="766"/>
        <v>0</v>
      </c>
      <c r="V250" s="73">
        <v>0</v>
      </c>
      <c r="W250" s="72">
        <f t="shared" si="767"/>
        <v>0</v>
      </c>
      <c r="X250" s="73"/>
      <c r="Y250" s="72">
        <f t="shared" si="768"/>
        <v>0</v>
      </c>
      <c r="Z250" s="73">
        <v>0</v>
      </c>
      <c r="AA250" s="72">
        <f t="shared" si="769"/>
        <v>0</v>
      </c>
      <c r="AB250" s="73"/>
      <c r="AC250" s="72">
        <f t="shared" si="770"/>
        <v>0</v>
      </c>
      <c r="AD250" s="73">
        <v>3</v>
      </c>
      <c r="AE250" s="72">
        <f t="shared" si="771"/>
        <v>287217.42</v>
      </c>
      <c r="AF250" s="75"/>
      <c r="AG250" s="72">
        <f t="shared" si="772"/>
        <v>0</v>
      </c>
      <c r="AH250" s="73"/>
      <c r="AI250" s="72">
        <f t="shared" si="773"/>
        <v>0</v>
      </c>
      <c r="AJ250" s="73"/>
      <c r="AK250" s="73">
        <f t="shared" si="774"/>
        <v>0</v>
      </c>
      <c r="AL250" s="73"/>
      <c r="AM250" s="72">
        <f t="shared" si="775"/>
        <v>0</v>
      </c>
      <c r="AN250" s="93">
        <v>0</v>
      </c>
      <c r="AO250" s="72">
        <f t="shared" si="776"/>
        <v>0</v>
      </c>
      <c r="AP250" s="73"/>
      <c r="AQ250" s="79">
        <f t="shared" si="777"/>
        <v>0</v>
      </c>
      <c r="AR250" s="73"/>
      <c r="AS250" s="72">
        <f t="shared" si="778"/>
        <v>0</v>
      </c>
      <c r="AT250" s="73">
        <v>0</v>
      </c>
      <c r="AU250" s="73">
        <f t="shared" si="779"/>
        <v>0</v>
      </c>
      <c r="AV250" s="73"/>
      <c r="AW250" s="72">
        <f t="shared" si="780"/>
        <v>0</v>
      </c>
      <c r="AX250" s="73">
        <v>0</v>
      </c>
      <c r="AY250" s="72">
        <f t="shared" si="781"/>
        <v>0</v>
      </c>
      <c r="AZ250" s="73">
        <v>0</v>
      </c>
      <c r="BA250" s="72">
        <f t="shared" si="782"/>
        <v>0</v>
      </c>
      <c r="BB250" s="73">
        <v>0</v>
      </c>
      <c r="BC250" s="72">
        <f t="shared" si="783"/>
        <v>0</v>
      </c>
      <c r="BD250" s="73"/>
      <c r="BE250" s="72">
        <f t="shared" si="784"/>
        <v>0</v>
      </c>
      <c r="BF250" s="73">
        <v>7</v>
      </c>
      <c r="BG250" s="72">
        <f t="shared" si="785"/>
        <v>574434.84</v>
      </c>
      <c r="BH250" s="73">
        <v>0</v>
      </c>
      <c r="BI250" s="72">
        <f t="shared" si="786"/>
        <v>0</v>
      </c>
      <c r="BJ250" s="73">
        <v>0</v>
      </c>
      <c r="BK250" s="72">
        <f t="shared" si="787"/>
        <v>0</v>
      </c>
      <c r="BL250" s="73"/>
      <c r="BM250" s="72">
        <f t="shared" si="788"/>
        <v>0</v>
      </c>
      <c r="BN250" s="73"/>
      <c r="BO250" s="72">
        <f t="shared" si="789"/>
        <v>0</v>
      </c>
      <c r="BP250" s="73"/>
      <c r="BQ250" s="72">
        <f t="shared" si="790"/>
        <v>0</v>
      </c>
      <c r="BR250" s="73"/>
      <c r="BS250" s="79">
        <f t="shared" si="791"/>
        <v>0</v>
      </c>
      <c r="BT250" s="94">
        <v>0</v>
      </c>
      <c r="BU250" s="72">
        <f t="shared" si="792"/>
        <v>0</v>
      </c>
      <c r="BV250" s="73">
        <v>0</v>
      </c>
      <c r="BW250" s="72">
        <f t="shared" si="793"/>
        <v>0</v>
      </c>
      <c r="BX250" s="73">
        <v>0</v>
      </c>
      <c r="BY250" s="72">
        <f t="shared" si="794"/>
        <v>0</v>
      </c>
      <c r="BZ250" s="73"/>
      <c r="CA250" s="72">
        <f t="shared" si="795"/>
        <v>0</v>
      </c>
      <c r="CB250" s="95"/>
      <c r="CC250" s="73">
        <f t="shared" si="796"/>
        <v>0</v>
      </c>
      <c r="CD250" s="73">
        <v>0</v>
      </c>
      <c r="CE250" s="72">
        <f t="shared" si="797"/>
        <v>0</v>
      </c>
      <c r="CF250" s="73"/>
      <c r="CG250" s="72">
        <f t="shared" si="798"/>
        <v>0</v>
      </c>
      <c r="CH250" s="73"/>
      <c r="CI250" s="72">
        <f t="shared" si="799"/>
        <v>0</v>
      </c>
      <c r="CJ250" s="73"/>
      <c r="CK250" s="72">
        <f t="shared" si="800"/>
        <v>0</v>
      </c>
      <c r="CL250" s="73"/>
      <c r="CM250" s="72">
        <f t="shared" si="801"/>
        <v>0</v>
      </c>
      <c r="CN250" s="73"/>
      <c r="CO250" s="72">
        <f t="shared" si="802"/>
        <v>0</v>
      </c>
      <c r="CP250" s="73"/>
      <c r="CQ250" s="72">
        <f t="shared" si="803"/>
        <v>0</v>
      </c>
      <c r="CR250" s="73"/>
      <c r="CS250" s="72">
        <f t="shared" si="804"/>
        <v>0</v>
      </c>
      <c r="CT250" s="73">
        <v>0</v>
      </c>
      <c r="CU250" s="72">
        <f t="shared" si="805"/>
        <v>0</v>
      </c>
      <c r="CV250" s="93">
        <v>0</v>
      </c>
      <c r="CW250" s="72">
        <f t="shared" si="806"/>
        <v>0</v>
      </c>
      <c r="CX250" s="73">
        <v>0</v>
      </c>
      <c r="CY250" s="79">
        <f t="shared" si="807"/>
        <v>0</v>
      </c>
      <c r="CZ250" s="73">
        <v>0</v>
      </c>
      <c r="DA250" s="72">
        <f t="shared" si="808"/>
        <v>0</v>
      </c>
      <c r="DB250" s="95"/>
      <c r="DC250" s="72">
        <f t="shared" si="809"/>
        <v>0</v>
      </c>
      <c r="DD250" s="73"/>
      <c r="DE250" s="72">
        <f t="shared" si="810"/>
        <v>0</v>
      </c>
      <c r="DF250" s="73"/>
      <c r="DG250" s="72">
        <f t="shared" si="811"/>
        <v>0</v>
      </c>
      <c r="DH250" s="73"/>
      <c r="DI250" s="84">
        <f t="shared" si="812"/>
        <v>0</v>
      </c>
      <c r="DJ250" s="85">
        <f t="shared" si="813"/>
        <v>36</v>
      </c>
      <c r="DK250" s="84">
        <f t="shared" si="813"/>
        <v>2817466.12</v>
      </c>
    </row>
    <row r="251" spans="1:115" ht="30" customHeight="1" x14ac:dyDescent="0.25">
      <c r="A251" s="89"/>
      <c r="B251" s="90">
        <v>215</v>
      </c>
      <c r="C251" s="283" t="s">
        <v>753</v>
      </c>
      <c r="D251" s="65" t="s">
        <v>374</v>
      </c>
      <c r="E251" s="54">
        <v>23150</v>
      </c>
      <c r="F251" s="91">
        <v>3.97</v>
      </c>
      <c r="G251" s="67">
        <v>1</v>
      </c>
      <c r="H251" s="69">
        <v>1.4</v>
      </c>
      <c r="I251" s="69">
        <v>1.68</v>
      </c>
      <c r="J251" s="69">
        <v>2.23</v>
      </c>
      <c r="K251" s="70">
        <v>2.57</v>
      </c>
      <c r="L251" s="73">
        <v>0</v>
      </c>
      <c r="M251" s="72">
        <f t="shared" si="762"/>
        <v>0</v>
      </c>
      <c r="N251" s="73"/>
      <c r="O251" s="73">
        <f t="shared" si="763"/>
        <v>0</v>
      </c>
      <c r="P251" s="73"/>
      <c r="Q251" s="72">
        <f t="shared" si="764"/>
        <v>0</v>
      </c>
      <c r="R251" s="73"/>
      <c r="S251" s="72">
        <f t="shared" si="765"/>
        <v>0</v>
      </c>
      <c r="T251" s="73">
        <v>0</v>
      </c>
      <c r="U251" s="72">
        <f t="shared" si="766"/>
        <v>0</v>
      </c>
      <c r="V251" s="73">
        <v>0</v>
      </c>
      <c r="W251" s="72">
        <f t="shared" si="767"/>
        <v>0</v>
      </c>
      <c r="X251" s="73"/>
      <c r="Y251" s="72">
        <f t="shared" si="768"/>
        <v>0</v>
      </c>
      <c r="Z251" s="73">
        <v>0</v>
      </c>
      <c r="AA251" s="72">
        <f t="shared" si="769"/>
        <v>0</v>
      </c>
      <c r="AB251" s="73"/>
      <c r="AC251" s="72">
        <f t="shared" si="770"/>
        <v>0</v>
      </c>
      <c r="AD251" s="73">
        <v>2</v>
      </c>
      <c r="AE251" s="72">
        <f t="shared" si="771"/>
        <v>360269.56</v>
      </c>
      <c r="AF251" s="75"/>
      <c r="AG251" s="72">
        <f t="shared" si="772"/>
        <v>0</v>
      </c>
      <c r="AH251" s="73"/>
      <c r="AI251" s="72">
        <f t="shared" si="773"/>
        <v>0</v>
      </c>
      <c r="AJ251" s="73"/>
      <c r="AK251" s="73">
        <f t="shared" si="774"/>
        <v>0</v>
      </c>
      <c r="AL251" s="73"/>
      <c r="AM251" s="72">
        <f t="shared" si="775"/>
        <v>0</v>
      </c>
      <c r="AN251" s="93">
        <v>0</v>
      </c>
      <c r="AO251" s="72">
        <f t="shared" si="776"/>
        <v>0</v>
      </c>
      <c r="AP251" s="73"/>
      <c r="AQ251" s="79">
        <f t="shared" si="777"/>
        <v>0</v>
      </c>
      <c r="AR251" s="73"/>
      <c r="AS251" s="72">
        <f t="shared" si="778"/>
        <v>0</v>
      </c>
      <c r="AT251" s="73"/>
      <c r="AU251" s="73">
        <f t="shared" si="779"/>
        <v>0</v>
      </c>
      <c r="AV251" s="73"/>
      <c r="AW251" s="72">
        <f t="shared" si="780"/>
        <v>0</v>
      </c>
      <c r="AX251" s="73">
        <v>0</v>
      </c>
      <c r="AY251" s="72">
        <f t="shared" si="781"/>
        <v>0</v>
      </c>
      <c r="AZ251" s="73">
        <v>0</v>
      </c>
      <c r="BA251" s="72">
        <f t="shared" si="782"/>
        <v>0</v>
      </c>
      <c r="BB251" s="73">
        <v>0</v>
      </c>
      <c r="BC251" s="72">
        <f t="shared" si="783"/>
        <v>0</v>
      </c>
      <c r="BD251" s="73"/>
      <c r="BE251" s="72">
        <f t="shared" si="784"/>
        <v>0</v>
      </c>
      <c r="BF251" s="73"/>
      <c r="BG251" s="72">
        <f t="shared" si="785"/>
        <v>0</v>
      </c>
      <c r="BH251" s="73">
        <v>0</v>
      </c>
      <c r="BI251" s="72">
        <f t="shared" si="786"/>
        <v>0</v>
      </c>
      <c r="BJ251" s="73">
        <v>0</v>
      </c>
      <c r="BK251" s="72">
        <f t="shared" si="787"/>
        <v>0</v>
      </c>
      <c r="BL251" s="73"/>
      <c r="BM251" s="72">
        <f t="shared" si="788"/>
        <v>0</v>
      </c>
      <c r="BN251" s="73"/>
      <c r="BO251" s="72">
        <f t="shared" si="789"/>
        <v>0</v>
      </c>
      <c r="BP251" s="73"/>
      <c r="BQ251" s="72">
        <f t="shared" si="790"/>
        <v>0</v>
      </c>
      <c r="BR251" s="73"/>
      <c r="BS251" s="79">
        <f t="shared" si="791"/>
        <v>0</v>
      </c>
      <c r="BT251" s="94">
        <v>0</v>
      </c>
      <c r="BU251" s="72">
        <f t="shared" si="792"/>
        <v>0</v>
      </c>
      <c r="BV251" s="73">
        <v>0</v>
      </c>
      <c r="BW251" s="72">
        <f t="shared" si="793"/>
        <v>0</v>
      </c>
      <c r="BX251" s="73">
        <v>0</v>
      </c>
      <c r="BY251" s="72">
        <f t="shared" si="794"/>
        <v>0</v>
      </c>
      <c r="BZ251" s="73"/>
      <c r="CA251" s="72">
        <f t="shared" si="795"/>
        <v>0</v>
      </c>
      <c r="CB251" s="95"/>
      <c r="CC251" s="73">
        <f t="shared" si="796"/>
        <v>0</v>
      </c>
      <c r="CD251" s="73">
        <v>0</v>
      </c>
      <c r="CE251" s="72">
        <f t="shared" si="797"/>
        <v>0</v>
      </c>
      <c r="CF251" s="73"/>
      <c r="CG251" s="72">
        <f t="shared" si="798"/>
        <v>0</v>
      </c>
      <c r="CH251" s="73"/>
      <c r="CI251" s="72">
        <f t="shared" si="799"/>
        <v>0</v>
      </c>
      <c r="CJ251" s="73"/>
      <c r="CK251" s="72">
        <f t="shared" si="800"/>
        <v>0</v>
      </c>
      <c r="CL251" s="73"/>
      <c r="CM251" s="72">
        <f t="shared" si="801"/>
        <v>0</v>
      </c>
      <c r="CN251" s="73"/>
      <c r="CO251" s="72">
        <f t="shared" si="802"/>
        <v>0</v>
      </c>
      <c r="CP251" s="73"/>
      <c r="CQ251" s="72">
        <f t="shared" si="803"/>
        <v>0</v>
      </c>
      <c r="CR251" s="73"/>
      <c r="CS251" s="72">
        <f t="shared" si="804"/>
        <v>0</v>
      </c>
      <c r="CT251" s="73">
        <v>0</v>
      </c>
      <c r="CU251" s="72">
        <f t="shared" si="805"/>
        <v>0</v>
      </c>
      <c r="CV251" s="93">
        <v>0</v>
      </c>
      <c r="CW251" s="72">
        <f t="shared" si="806"/>
        <v>0</v>
      </c>
      <c r="CX251" s="73">
        <v>0</v>
      </c>
      <c r="CY251" s="79">
        <f t="shared" si="807"/>
        <v>0</v>
      </c>
      <c r="CZ251" s="73">
        <v>0</v>
      </c>
      <c r="DA251" s="72">
        <f t="shared" si="808"/>
        <v>0</v>
      </c>
      <c r="DB251" s="95"/>
      <c r="DC251" s="72">
        <f t="shared" si="809"/>
        <v>0</v>
      </c>
      <c r="DD251" s="73"/>
      <c r="DE251" s="72">
        <f t="shared" si="810"/>
        <v>0</v>
      </c>
      <c r="DF251" s="73"/>
      <c r="DG251" s="72">
        <f t="shared" si="811"/>
        <v>0</v>
      </c>
      <c r="DH251" s="73"/>
      <c r="DI251" s="84">
        <f t="shared" si="812"/>
        <v>0</v>
      </c>
      <c r="DJ251" s="85">
        <f t="shared" si="813"/>
        <v>2</v>
      </c>
      <c r="DK251" s="84">
        <f t="shared" si="813"/>
        <v>360269.56</v>
      </c>
    </row>
    <row r="252" spans="1:115" ht="36.75" customHeight="1" x14ac:dyDescent="0.25">
      <c r="A252" s="89"/>
      <c r="B252" s="90">
        <v>216</v>
      </c>
      <c r="C252" s="283" t="s">
        <v>754</v>
      </c>
      <c r="D252" s="65" t="s">
        <v>375</v>
      </c>
      <c r="E252" s="54">
        <v>23150</v>
      </c>
      <c r="F252" s="91">
        <v>4.3099999999999996</v>
      </c>
      <c r="G252" s="137">
        <v>0.8</v>
      </c>
      <c r="H252" s="69">
        <v>1.4</v>
      </c>
      <c r="I252" s="69">
        <v>1.68</v>
      </c>
      <c r="J252" s="69">
        <v>2.23</v>
      </c>
      <c r="K252" s="70">
        <v>2.57</v>
      </c>
      <c r="L252" s="73">
        <v>12</v>
      </c>
      <c r="M252" s="72">
        <f t="shared" si="762"/>
        <v>1475095.7760000001</v>
      </c>
      <c r="N252" s="73">
        <f>15+24</f>
        <v>39</v>
      </c>
      <c r="O252" s="73">
        <f t="shared" si="763"/>
        <v>4794061.2719999999</v>
      </c>
      <c r="P252" s="73"/>
      <c r="Q252" s="72">
        <f t="shared" si="764"/>
        <v>0</v>
      </c>
      <c r="R252" s="73"/>
      <c r="S252" s="72">
        <f t="shared" si="765"/>
        <v>0</v>
      </c>
      <c r="T252" s="73">
        <v>0</v>
      </c>
      <c r="U252" s="72">
        <f t="shared" si="766"/>
        <v>0</v>
      </c>
      <c r="V252" s="73">
        <v>0</v>
      </c>
      <c r="W252" s="72">
        <f t="shared" si="767"/>
        <v>0</v>
      </c>
      <c r="X252" s="73"/>
      <c r="Y252" s="72">
        <f t="shared" si="768"/>
        <v>0</v>
      </c>
      <c r="Z252" s="73">
        <v>0</v>
      </c>
      <c r="AA252" s="72">
        <f t="shared" si="769"/>
        <v>0</v>
      </c>
      <c r="AB252" s="73">
        <v>5</v>
      </c>
      <c r="AC252" s="72">
        <f t="shared" si="770"/>
        <v>614623.24</v>
      </c>
      <c r="AD252" s="101">
        <v>10</v>
      </c>
      <c r="AE252" s="72">
        <f t="shared" si="771"/>
        <v>1564495.5199999996</v>
      </c>
      <c r="AF252" s="75"/>
      <c r="AG252" s="72">
        <f t="shared" si="772"/>
        <v>0</v>
      </c>
      <c r="AH252" s="73"/>
      <c r="AI252" s="72">
        <f t="shared" si="773"/>
        <v>0</v>
      </c>
      <c r="AJ252" s="73">
        <v>0</v>
      </c>
      <c r="AK252" s="73">
        <f t="shared" si="774"/>
        <v>0</v>
      </c>
      <c r="AL252" s="73">
        <v>5</v>
      </c>
      <c r="AM252" s="72">
        <f t="shared" si="775"/>
        <v>737547.88800000004</v>
      </c>
      <c r="AN252" s="93"/>
      <c r="AO252" s="72">
        <f t="shared" si="776"/>
        <v>0</v>
      </c>
      <c r="AP252" s="73"/>
      <c r="AQ252" s="79">
        <f t="shared" si="777"/>
        <v>0</v>
      </c>
      <c r="AR252" s="73"/>
      <c r="AS252" s="72">
        <f t="shared" si="778"/>
        <v>0</v>
      </c>
      <c r="AT252" s="73"/>
      <c r="AU252" s="73">
        <f t="shared" si="779"/>
        <v>0</v>
      </c>
      <c r="AV252" s="73"/>
      <c r="AW252" s="72">
        <f t="shared" si="780"/>
        <v>0</v>
      </c>
      <c r="AX252" s="73">
        <v>0</v>
      </c>
      <c r="AY252" s="72">
        <f t="shared" si="781"/>
        <v>0</v>
      </c>
      <c r="AZ252" s="73">
        <v>0</v>
      </c>
      <c r="BA252" s="72">
        <f t="shared" si="782"/>
        <v>0</v>
      </c>
      <c r="BB252" s="73">
        <v>0</v>
      </c>
      <c r="BC252" s="72">
        <f t="shared" si="783"/>
        <v>0</v>
      </c>
      <c r="BD252" s="73"/>
      <c r="BE252" s="72">
        <f t="shared" si="784"/>
        <v>0</v>
      </c>
      <c r="BF252" s="73"/>
      <c r="BG252" s="72">
        <f t="shared" si="785"/>
        <v>0</v>
      </c>
      <c r="BH252" s="73">
        <v>0</v>
      </c>
      <c r="BI252" s="72">
        <f t="shared" si="786"/>
        <v>0</v>
      </c>
      <c r="BJ252" s="73">
        <v>0</v>
      </c>
      <c r="BK252" s="72">
        <f t="shared" si="787"/>
        <v>0</v>
      </c>
      <c r="BL252" s="73"/>
      <c r="BM252" s="72">
        <f t="shared" si="788"/>
        <v>0</v>
      </c>
      <c r="BN252" s="73"/>
      <c r="BO252" s="72">
        <f t="shared" si="789"/>
        <v>0</v>
      </c>
      <c r="BP252" s="73"/>
      <c r="BQ252" s="72">
        <f t="shared" si="790"/>
        <v>0</v>
      </c>
      <c r="BR252" s="73"/>
      <c r="BS252" s="79">
        <f t="shared" si="791"/>
        <v>0</v>
      </c>
      <c r="BT252" s="94">
        <v>0</v>
      </c>
      <c r="BU252" s="72">
        <f t="shared" si="792"/>
        <v>0</v>
      </c>
      <c r="BV252" s="73">
        <v>0</v>
      </c>
      <c r="BW252" s="72">
        <f t="shared" si="793"/>
        <v>0</v>
      </c>
      <c r="BX252" s="73">
        <v>0</v>
      </c>
      <c r="BY252" s="72">
        <f t="shared" si="794"/>
        <v>0</v>
      </c>
      <c r="BZ252" s="73"/>
      <c r="CA252" s="72">
        <f t="shared" si="795"/>
        <v>0</v>
      </c>
      <c r="CB252" s="95"/>
      <c r="CC252" s="73">
        <f t="shared" si="796"/>
        <v>0</v>
      </c>
      <c r="CD252" s="73">
        <v>0</v>
      </c>
      <c r="CE252" s="72">
        <f t="shared" si="797"/>
        <v>0</v>
      </c>
      <c r="CF252" s="73"/>
      <c r="CG252" s="72">
        <f t="shared" si="798"/>
        <v>0</v>
      </c>
      <c r="CH252" s="73"/>
      <c r="CI252" s="72">
        <f t="shared" si="799"/>
        <v>0</v>
      </c>
      <c r="CJ252" s="73"/>
      <c r="CK252" s="72">
        <f t="shared" si="800"/>
        <v>0</v>
      </c>
      <c r="CL252" s="73"/>
      <c r="CM252" s="72">
        <f t="shared" si="801"/>
        <v>0</v>
      </c>
      <c r="CN252" s="73"/>
      <c r="CO252" s="72">
        <f t="shared" si="802"/>
        <v>0</v>
      </c>
      <c r="CP252" s="73"/>
      <c r="CQ252" s="72">
        <f t="shared" si="803"/>
        <v>0</v>
      </c>
      <c r="CR252" s="73"/>
      <c r="CS252" s="72">
        <f t="shared" si="804"/>
        <v>0</v>
      </c>
      <c r="CT252" s="73">
        <v>0</v>
      </c>
      <c r="CU252" s="72">
        <f t="shared" si="805"/>
        <v>0</v>
      </c>
      <c r="CV252" s="93"/>
      <c r="CW252" s="72">
        <f t="shared" si="806"/>
        <v>0</v>
      </c>
      <c r="CX252" s="73">
        <v>0</v>
      </c>
      <c r="CY252" s="79">
        <f t="shared" si="807"/>
        <v>0</v>
      </c>
      <c r="CZ252" s="73">
        <v>0</v>
      </c>
      <c r="DA252" s="72">
        <f t="shared" si="808"/>
        <v>0</v>
      </c>
      <c r="DB252" s="95"/>
      <c r="DC252" s="72">
        <f t="shared" si="809"/>
        <v>0</v>
      </c>
      <c r="DD252" s="73"/>
      <c r="DE252" s="72">
        <f t="shared" si="810"/>
        <v>0</v>
      </c>
      <c r="DF252" s="73"/>
      <c r="DG252" s="72">
        <f t="shared" si="811"/>
        <v>0</v>
      </c>
      <c r="DH252" s="73"/>
      <c r="DI252" s="84">
        <f t="shared" si="812"/>
        <v>0</v>
      </c>
      <c r="DJ252" s="85">
        <f t="shared" si="813"/>
        <v>71</v>
      </c>
      <c r="DK252" s="84">
        <f t="shared" si="813"/>
        <v>9185823.6960000005</v>
      </c>
    </row>
    <row r="253" spans="1:115" ht="27.75" customHeight="1" x14ac:dyDescent="0.25">
      <c r="A253" s="89"/>
      <c r="B253" s="90">
        <v>217</v>
      </c>
      <c r="C253" s="283" t="s">
        <v>755</v>
      </c>
      <c r="D253" s="65" t="s">
        <v>376</v>
      </c>
      <c r="E253" s="54">
        <v>23150</v>
      </c>
      <c r="F253" s="91">
        <v>1.2</v>
      </c>
      <c r="G253" s="67">
        <v>1</v>
      </c>
      <c r="H253" s="69">
        <v>1.4</v>
      </c>
      <c r="I253" s="69">
        <v>1.68</v>
      </c>
      <c r="J253" s="69">
        <v>2.23</v>
      </c>
      <c r="K253" s="70">
        <v>2.57</v>
      </c>
      <c r="L253" s="73">
        <v>11</v>
      </c>
      <c r="M253" s="72">
        <f t="shared" si="762"/>
        <v>470593.2</v>
      </c>
      <c r="N253" s="73">
        <v>5</v>
      </c>
      <c r="O253" s="73">
        <f t="shared" si="763"/>
        <v>213906.00000000003</v>
      </c>
      <c r="P253" s="73"/>
      <c r="Q253" s="72">
        <f t="shared" si="764"/>
        <v>0</v>
      </c>
      <c r="R253" s="73"/>
      <c r="S253" s="72">
        <f t="shared" si="765"/>
        <v>0</v>
      </c>
      <c r="T253" s="73">
        <v>0</v>
      </c>
      <c r="U253" s="72">
        <f t="shared" si="766"/>
        <v>0</v>
      </c>
      <c r="V253" s="73">
        <v>0</v>
      </c>
      <c r="W253" s="72">
        <f t="shared" si="767"/>
        <v>0</v>
      </c>
      <c r="X253" s="73"/>
      <c r="Y253" s="72">
        <f t="shared" si="768"/>
        <v>0</v>
      </c>
      <c r="Z253" s="73">
        <v>0</v>
      </c>
      <c r="AA253" s="72">
        <f t="shared" si="769"/>
        <v>0</v>
      </c>
      <c r="AB253" s="73"/>
      <c r="AC253" s="72">
        <f t="shared" si="770"/>
        <v>0</v>
      </c>
      <c r="AD253" s="73"/>
      <c r="AE253" s="72">
        <f t="shared" si="771"/>
        <v>0</v>
      </c>
      <c r="AF253" s="73">
        <v>1</v>
      </c>
      <c r="AG253" s="72">
        <f t="shared" si="772"/>
        <v>42781.200000000004</v>
      </c>
      <c r="AH253" s="73">
        <v>1</v>
      </c>
      <c r="AI253" s="72">
        <f t="shared" si="773"/>
        <v>42781.200000000004</v>
      </c>
      <c r="AJ253" s="73">
        <v>0</v>
      </c>
      <c r="AK253" s="73">
        <f t="shared" si="774"/>
        <v>0</v>
      </c>
      <c r="AL253" s="73">
        <v>3</v>
      </c>
      <c r="AM253" s="72">
        <f t="shared" si="775"/>
        <v>154012.32</v>
      </c>
      <c r="AN253" s="93"/>
      <c r="AO253" s="72">
        <f t="shared" si="776"/>
        <v>0</v>
      </c>
      <c r="AP253" s="73"/>
      <c r="AQ253" s="79">
        <f t="shared" si="777"/>
        <v>0</v>
      </c>
      <c r="AR253" s="73"/>
      <c r="AS253" s="72">
        <f t="shared" si="778"/>
        <v>0</v>
      </c>
      <c r="AT253" s="73"/>
      <c r="AU253" s="73">
        <f t="shared" si="779"/>
        <v>0</v>
      </c>
      <c r="AV253" s="73"/>
      <c r="AW253" s="72">
        <f t="shared" si="780"/>
        <v>0</v>
      </c>
      <c r="AX253" s="73">
        <v>0</v>
      </c>
      <c r="AY253" s="72">
        <f t="shared" si="781"/>
        <v>0</v>
      </c>
      <c r="AZ253" s="73">
        <v>0</v>
      </c>
      <c r="BA253" s="72">
        <f t="shared" si="782"/>
        <v>0</v>
      </c>
      <c r="BB253" s="73">
        <v>0</v>
      </c>
      <c r="BC253" s="72">
        <f t="shared" si="783"/>
        <v>0</v>
      </c>
      <c r="BD253" s="73"/>
      <c r="BE253" s="72">
        <f t="shared" si="784"/>
        <v>0</v>
      </c>
      <c r="BF253" s="73">
        <v>3</v>
      </c>
      <c r="BG253" s="72">
        <f t="shared" si="785"/>
        <v>140011.19999999998</v>
      </c>
      <c r="BH253" s="73">
        <v>0</v>
      </c>
      <c r="BI253" s="72">
        <f t="shared" si="786"/>
        <v>0</v>
      </c>
      <c r="BJ253" s="73">
        <v>0</v>
      </c>
      <c r="BK253" s="72">
        <f t="shared" si="787"/>
        <v>0</v>
      </c>
      <c r="BL253" s="73">
        <v>5</v>
      </c>
      <c r="BM253" s="72">
        <f t="shared" si="788"/>
        <v>233352</v>
      </c>
      <c r="BN253" s="73"/>
      <c r="BO253" s="72">
        <f t="shared" si="789"/>
        <v>0</v>
      </c>
      <c r="BP253" s="73"/>
      <c r="BQ253" s="72">
        <f t="shared" si="790"/>
        <v>0</v>
      </c>
      <c r="BR253" s="73">
        <v>1</v>
      </c>
      <c r="BS253" s="79">
        <f t="shared" si="791"/>
        <v>51337.440000000002</v>
      </c>
      <c r="BT253" s="94">
        <v>0</v>
      </c>
      <c r="BU253" s="72">
        <f t="shared" si="792"/>
        <v>0</v>
      </c>
      <c r="BV253" s="73">
        <v>0</v>
      </c>
      <c r="BW253" s="72">
        <f t="shared" si="793"/>
        <v>0</v>
      </c>
      <c r="BX253" s="73">
        <v>0</v>
      </c>
      <c r="BY253" s="72">
        <f t="shared" si="794"/>
        <v>0</v>
      </c>
      <c r="BZ253" s="73"/>
      <c r="CA253" s="72">
        <f t="shared" si="795"/>
        <v>0</v>
      </c>
      <c r="CB253" s="95"/>
      <c r="CC253" s="73">
        <f t="shared" si="796"/>
        <v>0</v>
      </c>
      <c r="CD253" s="73">
        <v>0</v>
      </c>
      <c r="CE253" s="72">
        <f t="shared" si="797"/>
        <v>0</v>
      </c>
      <c r="CF253" s="73"/>
      <c r="CG253" s="72">
        <f t="shared" si="798"/>
        <v>0</v>
      </c>
      <c r="CH253" s="73"/>
      <c r="CI253" s="72">
        <f t="shared" si="799"/>
        <v>0</v>
      </c>
      <c r="CJ253" s="73"/>
      <c r="CK253" s="72">
        <f t="shared" si="800"/>
        <v>0</v>
      </c>
      <c r="CL253" s="73"/>
      <c r="CM253" s="72">
        <f t="shared" si="801"/>
        <v>0</v>
      </c>
      <c r="CN253" s="73"/>
      <c r="CO253" s="72">
        <f t="shared" si="802"/>
        <v>0</v>
      </c>
      <c r="CP253" s="73"/>
      <c r="CQ253" s="72">
        <f t="shared" si="803"/>
        <v>0</v>
      </c>
      <c r="CR253" s="73">
        <v>2</v>
      </c>
      <c r="CS253" s="72">
        <f t="shared" si="804"/>
        <v>112008.96000000001</v>
      </c>
      <c r="CT253" s="73">
        <v>0</v>
      </c>
      <c r="CU253" s="72">
        <f t="shared" si="805"/>
        <v>0</v>
      </c>
      <c r="CV253" s="93"/>
      <c r="CW253" s="72">
        <f t="shared" si="806"/>
        <v>0</v>
      </c>
      <c r="CX253" s="73">
        <v>0</v>
      </c>
      <c r="CY253" s="79">
        <f t="shared" si="807"/>
        <v>0</v>
      </c>
      <c r="CZ253" s="73"/>
      <c r="DA253" s="72">
        <f t="shared" si="808"/>
        <v>0</v>
      </c>
      <c r="DB253" s="95"/>
      <c r="DC253" s="72">
        <f t="shared" si="809"/>
        <v>0</v>
      </c>
      <c r="DD253" s="73"/>
      <c r="DE253" s="72">
        <f t="shared" si="810"/>
        <v>0</v>
      </c>
      <c r="DF253" s="73"/>
      <c r="DG253" s="72">
        <f t="shared" si="811"/>
        <v>0</v>
      </c>
      <c r="DH253" s="73"/>
      <c r="DI253" s="84">
        <f t="shared" si="812"/>
        <v>0</v>
      </c>
      <c r="DJ253" s="85">
        <f t="shared" si="813"/>
        <v>32</v>
      </c>
      <c r="DK253" s="84">
        <f t="shared" si="813"/>
        <v>1460783.5199999998</v>
      </c>
    </row>
    <row r="254" spans="1:115" ht="24.75" customHeight="1" x14ac:dyDescent="0.25">
      <c r="A254" s="89"/>
      <c r="B254" s="90">
        <v>218</v>
      </c>
      <c r="C254" s="283" t="s">
        <v>756</v>
      </c>
      <c r="D254" s="65" t="s">
        <v>377</v>
      </c>
      <c r="E254" s="54">
        <v>23150</v>
      </c>
      <c r="F254" s="91">
        <v>2.37</v>
      </c>
      <c r="G254" s="67">
        <v>1</v>
      </c>
      <c r="H254" s="69">
        <v>1.4</v>
      </c>
      <c r="I254" s="69">
        <v>1.68</v>
      </c>
      <c r="J254" s="69">
        <v>2.23</v>
      </c>
      <c r="K254" s="70">
        <v>2.57</v>
      </c>
      <c r="L254" s="73">
        <v>266</v>
      </c>
      <c r="M254" s="72">
        <f t="shared" si="762"/>
        <v>22475103.420000002</v>
      </c>
      <c r="N254" s="73">
        <v>7</v>
      </c>
      <c r="O254" s="73">
        <f t="shared" si="763"/>
        <v>591450.09000000008</v>
      </c>
      <c r="P254" s="73"/>
      <c r="Q254" s="72">
        <f t="shared" si="764"/>
        <v>0</v>
      </c>
      <c r="R254" s="73"/>
      <c r="S254" s="72">
        <f t="shared" si="765"/>
        <v>0</v>
      </c>
      <c r="T254" s="73">
        <v>0</v>
      </c>
      <c r="U254" s="72">
        <f t="shared" si="766"/>
        <v>0</v>
      </c>
      <c r="V254" s="73">
        <v>0</v>
      </c>
      <c r="W254" s="72">
        <f t="shared" si="767"/>
        <v>0</v>
      </c>
      <c r="X254" s="73"/>
      <c r="Y254" s="72">
        <f t="shared" si="768"/>
        <v>0</v>
      </c>
      <c r="Z254" s="73">
        <v>0</v>
      </c>
      <c r="AA254" s="72">
        <f t="shared" si="769"/>
        <v>0</v>
      </c>
      <c r="AB254" s="73">
        <v>60</v>
      </c>
      <c r="AC254" s="72">
        <f t="shared" si="770"/>
        <v>5069572.2</v>
      </c>
      <c r="AD254" s="73"/>
      <c r="AE254" s="72">
        <f t="shared" si="771"/>
        <v>0</v>
      </c>
      <c r="AF254" s="73">
        <v>1</v>
      </c>
      <c r="AG254" s="72">
        <f t="shared" si="772"/>
        <v>84492.87000000001</v>
      </c>
      <c r="AH254" s="73">
        <v>1</v>
      </c>
      <c r="AI254" s="72">
        <f t="shared" si="773"/>
        <v>84492.87000000001</v>
      </c>
      <c r="AJ254" s="73">
        <v>1</v>
      </c>
      <c r="AK254" s="73">
        <f t="shared" si="774"/>
        <v>84492.87000000001</v>
      </c>
      <c r="AL254" s="73">
        <v>36</v>
      </c>
      <c r="AM254" s="72">
        <f t="shared" si="775"/>
        <v>3650091.9840000002</v>
      </c>
      <c r="AN254" s="93"/>
      <c r="AO254" s="72">
        <f t="shared" si="776"/>
        <v>0</v>
      </c>
      <c r="AP254" s="73">
        <v>8</v>
      </c>
      <c r="AQ254" s="79">
        <f t="shared" si="777"/>
        <v>811131.55200000003</v>
      </c>
      <c r="AR254" s="73"/>
      <c r="AS254" s="72">
        <f t="shared" si="778"/>
        <v>0</v>
      </c>
      <c r="AT254" s="73"/>
      <c r="AU254" s="73">
        <f t="shared" si="779"/>
        <v>0</v>
      </c>
      <c r="AV254" s="73"/>
      <c r="AW254" s="72">
        <f t="shared" si="780"/>
        <v>0</v>
      </c>
      <c r="AX254" s="73">
        <v>0</v>
      </c>
      <c r="AY254" s="72">
        <f t="shared" si="781"/>
        <v>0</v>
      </c>
      <c r="AZ254" s="73">
        <v>0</v>
      </c>
      <c r="BA254" s="72">
        <f t="shared" si="782"/>
        <v>0</v>
      </c>
      <c r="BB254" s="73">
        <v>0</v>
      </c>
      <c r="BC254" s="72">
        <f t="shared" si="783"/>
        <v>0</v>
      </c>
      <c r="BD254" s="73"/>
      <c r="BE254" s="72">
        <f t="shared" si="784"/>
        <v>0</v>
      </c>
      <c r="BF254" s="73">
        <v>103</v>
      </c>
      <c r="BG254" s="72">
        <f t="shared" si="785"/>
        <v>9493926.1199999992</v>
      </c>
      <c r="BH254" s="73">
        <v>0</v>
      </c>
      <c r="BI254" s="72">
        <f t="shared" si="786"/>
        <v>0</v>
      </c>
      <c r="BJ254" s="73">
        <v>0</v>
      </c>
      <c r="BK254" s="72">
        <f t="shared" si="787"/>
        <v>0</v>
      </c>
      <c r="BL254" s="73"/>
      <c r="BM254" s="72">
        <f t="shared" si="788"/>
        <v>0</v>
      </c>
      <c r="BN254" s="73"/>
      <c r="BO254" s="72">
        <f t="shared" si="789"/>
        <v>0</v>
      </c>
      <c r="BP254" s="73">
        <v>15</v>
      </c>
      <c r="BQ254" s="72">
        <f t="shared" si="790"/>
        <v>1769741.568</v>
      </c>
      <c r="BR254" s="73"/>
      <c r="BS254" s="79">
        <f t="shared" si="791"/>
        <v>0</v>
      </c>
      <c r="BT254" s="94">
        <v>0</v>
      </c>
      <c r="BU254" s="72">
        <f t="shared" si="792"/>
        <v>0</v>
      </c>
      <c r="BV254" s="73">
        <v>0</v>
      </c>
      <c r="BW254" s="72">
        <f t="shared" si="793"/>
        <v>0</v>
      </c>
      <c r="BX254" s="73"/>
      <c r="BY254" s="72">
        <f t="shared" si="794"/>
        <v>0</v>
      </c>
      <c r="BZ254" s="73"/>
      <c r="CA254" s="72">
        <f t="shared" si="795"/>
        <v>0</v>
      </c>
      <c r="CB254" s="95"/>
      <c r="CC254" s="73">
        <f t="shared" si="796"/>
        <v>0</v>
      </c>
      <c r="CD254" s="73">
        <v>0</v>
      </c>
      <c r="CE254" s="72">
        <f t="shared" si="797"/>
        <v>0</v>
      </c>
      <c r="CF254" s="73"/>
      <c r="CG254" s="72">
        <f t="shared" si="798"/>
        <v>0</v>
      </c>
      <c r="CH254" s="73"/>
      <c r="CI254" s="72">
        <f t="shared" si="799"/>
        <v>0</v>
      </c>
      <c r="CJ254" s="73"/>
      <c r="CK254" s="72">
        <f t="shared" si="800"/>
        <v>0</v>
      </c>
      <c r="CL254" s="73"/>
      <c r="CM254" s="72">
        <f t="shared" si="801"/>
        <v>0</v>
      </c>
      <c r="CN254" s="73"/>
      <c r="CO254" s="72">
        <f t="shared" si="802"/>
        <v>0</v>
      </c>
      <c r="CP254" s="73">
        <v>4</v>
      </c>
      <c r="CQ254" s="72">
        <f t="shared" si="803"/>
        <v>409252.73759999999</v>
      </c>
      <c r="CR254" s="73">
        <v>2</v>
      </c>
      <c r="CS254" s="72">
        <f t="shared" si="804"/>
        <v>221217.69599999997</v>
      </c>
      <c r="CT254" s="73">
        <v>0</v>
      </c>
      <c r="CU254" s="72">
        <f t="shared" si="805"/>
        <v>0</v>
      </c>
      <c r="CV254" s="93"/>
      <c r="CW254" s="72">
        <f t="shared" si="806"/>
        <v>0</v>
      </c>
      <c r="CX254" s="73">
        <v>0</v>
      </c>
      <c r="CY254" s="79">
        <f t="shared" si="807"/>
        <v>0</v>
      </c>
      <c r="CZ254" s="73"/>
      <c r="DA254" s="72">
        <f t="shared" si="808"/>
        <v>0</v>
      </c>
      <c r="DB254" s="95"/>
      <c r="DC254" s="72">
        <f t="shared" si="809"/>
        <v>0</v>
      </c>
      <c r="DD254" s="73"/>
      <c r="DE254" s="72">
        <f t="shared" si="810"/>
        <v>0</v>
      </c>
      <c r="DF254" s="73"/>
      <c r="DG254" s="72">
        <f t="shared" si="811"/>
        <v>0</v>
      </c>
      <c r="DH254" s="73"/>
      <c r="DI254" s="84">
        <f t="shared" si="812"/>
        <v>0</v>
      </c>
      <c r="DJ254" s="85">
        <f t="shared" si="813"/>
        <v>504</v>
      </c>
      <c r="DK254" s="84">
        <f t="shared" si="813"/>
        <v>44744965.977600008</v>
      </c>
    </row>
    <row r="255" spans="1:115" ht="26.25" customHeight="1" x14ac:dyDescent="0.25">
      <c r="A255" s="89"/>
      <c r="B255" s="90">
        <v>219</v>
      </c>
      <c r="C255" s="283" t="s">
        <v>757</v>
      </c>
      <c r="D255" s="65" t="s">
        <v>378</v>
      </c>
      <c r="E255" s="54">
        <v>23150</v>
      </c>
      <c r="F255" s="91">
        <v>4.13</v>
      </c>
      <c r="G255" s="137">
        <v>0.8</v>
      </c>
      <c r="H255" s="69">
        <v>1.4</v>
      </c>
      <c r="I255" s="69">
        <v>1.68</v>
      </c>
      <c r="J255" s="69">
        <v>2.23</v>
      </c>
      <c r="K255" s="70">
        <v>2.57</v>
      </c>
      <c r="L255" s="73">
        <v>220</v>
      </c>
      <c r="M255" s="72">
        <f t="shared" si="762"/>
        <v>25913998.879999999</v>
      </c>
      <c r="N255" s="73">
        <v>10</v>
      </c>
      <c r="O255" s="73">
        <f t="shared" si="763"/>
        <v>1177909.04</v>
      </c>
      <c r="P255" s="73"/>
      <c r="Q255" s="72">
        <f t="shared" si="764"/>
        <v>0</v>
      </c>
      <c r="R255" s="73"/>
      <c r="S255" s="72">
        <f t="shared" si="765"/>
        <v>0</v>
      </c>
      <c r="T255" s="73">
        <v>0</v>
      </c>
      <c r="U255" s="72">
        <f t="shared" si="766"/>
        <v>0</v>
      </c>
      <c r="V255" s="73">
        <v>0</v>
      </c>
      <c r="W255" s="72">
        <f t="shared" si="767"/>
        <v>0</v>
      </c>
      <c r="X255" s="73"/>
      <c r="Y255" s="72">
        <f t="shared" si="768"/>
        <v>0</v>
      </c>
      <c r="Z255" s="73">
        <v>0</v>
      </c>
      <c r="AA255" s="72">
        <f t="shared" si="769"/>
        <v>0</v>
      </c>
      <c r="AB255" s="73">
        <v>30</v>
      </c>
      <c r="AC255" s="72">
        <f t="shared" si="770"/>
        <v>3533727.12</v>
      </c>
      <c r="AD255" s="101">
        <v>6</v>
      </c>
      <c r="AE255" s="72">
        <f t="shared" si="771"/>
        <v>899494.17599999986</v>
      </c>
      <c r="AF255" s="73"/>
      <c r="AG255" s="72">
        <f t="shared" si="772"/>
        <v>0</v>
      </c>
      <c r="AH255" s="73"/>
      <c r="AI255" s="72">
        <f t="shared" si="773"/>
        <v>0</v>
      </c>
      <c r="AJ255" s="73"/>
      <c r="AK255" s="73">
        <f t="shared" si="774"/>
        <v>0</v>
      </c>
      <c r="AL255" s="73">
        <v>15</v>
      </c>
      <c r="AM255" s="72">
        <f t="shared" si="775"/>
        <v>2120236.2720000003</v>
      </c>
      <c r="AN255" s="93"/>
      <c r="AO255" s="72">
        <f t="shared" si="776"/>
        <v>0</v>
      </c>
      <c r="AP255" s="73"/>
      <c r="AQ255" s="79">
        <f t="shared" si="777"/>
        <v>0</v>
      </c>
      <c r="AR255" s="73"/>
      <c r="AS255" s="72">
        <f t="shared" si="778"/>
        <v>0</v>
      </c>
      <c r="AT255" s="73">
        <v>5</v>
      </c>
      <c r="AU255" s="73">
        <f t="shared" si="779"/>
        <v>481871.87999999995</v>
      </c>
      <c r="AV255" s="73"/>
      <c r="AW255" s="72">
        <f t="shared" si="780"/>
        <v>0</v>
      </c>
      <c r="AX255" s="73">
        <v>0</v>
      </c>
      <c r="AY255" s="72">
        <f t="shared" si="781"/>
        <v>0</v>
      </c>
      <c r="AZ255" s="73">
        <v>0</v>
      </c>
      <c r="BA255" s="72">
        <f t="shared" si="782"/>
        <v>0</v>
      </c>
      <c r="BB255" s="73">
        <v>0</v>
      </c>
      <c r="BC255" s="72">
        <f t="shared" si="783"/>
        <v>0</v>
      </c>
      <c r="BD255" s="73"/>
      <c r="BE255" s="72">
        <f t="shared" si="784"/>
        <v>0</v>
      </c>
      <c r="BF255" s="73">
        <v>5</v>
      </c>
      <c r="BG255" s="72">
        <f t="shared" si="785"/>
        <v>642495.84</v>
      </c>
      <c r="BH255" s="73">
        <v>0</v>
      </c>
      <c r="BI255" s="72">
        <f t="shared" si="786"/>
        <v>0</v>
      </c>
      <c r="BJ255" s="73">
        <v>0</v>
      </c>
      <c r="BK255" s="72">
        <f t="shared" si="787"/>
        <v>0</v>
      </c>
      <c r="BL255" s="73"/>
      <c r="BM255" s="72">
        <f t="shared" si="788"/>
        <v>0</v>
      </c>
      <c r="BN255" s="73"/>
      <c r="BO255" s="72">
        <f t="shared" si="789"/>
        <v>0</v>
      </c>
      <c r="BP255" s="73"/>
      <c r="BQ255" s="72">
        <f t="shared" si="790"/>
        <v>0</v>
      </c>
      <c r="BR255" s="73"/>
      <c r="BS255" s="79">
        <f t="shared" si="791"/>
        <v>0</v>
      </c>
      <c r="BT255" s="94">
        <v>0</v>
      </c>
      <c r="BU255" s="72">
        <f t="shared" si="792"/>
        <v>0</v>
      </c>
      <c r="BV255" s="73">
        <v>0</v>
      </c>
      <c r="BW255" s="72">
        <f t="shared" si="793"/>
        <v>0</v>
      </c>
      <c r="BX255" s="73">
        <v>0</v>
      </c>
      <c r="BY255" s="72">
        <f t="shared" si="794"/>
        <v>0</v>
      </c>
      <c r="BZ255" s="73"/>
      <c r="CA255" s="72">
        <f t="shared" si="795"/>
        <v>0</v>
      </c>
      <c r="CB255" s="95"/>
      <c r="CC255" s="73">
        <f t="shared" si="796"/>
        <v>0</v>
      </c>
      <c r="CD255" s="73">
        <v>0</v>
      </c>
      <c r="CE255" s="72">
        <f t="shared" si="797"/>
        <v>0</v>
      </c>
      <c r="CF255" s="73"/>
      <c r="CG255" s="72">
        <f t="shared" si="798"/>
        <v>0</v>
      </c>
      <c r="CH255" s="73"/>
      <c r="CI255" s="72">
        <f t="shared" si="799"/>
        <v>0</v>
      </c>
      <c r="CJ255" s="73"/>
      <c r="CK255" s="72">
        <f t="shared" si="800"/>
        <v>0</v>
      </c>
      <c r="CL255" s="73"/>
      <c r="CM255" s="72">
        <f t="shared" si="801"/>
        <v>0</v>
      </c>
      <c r="CN255" s="73"/>
      <c r="CO255" s="72">
        <f t="shared" si="802"/>
        <v>0</v>
      </c>
      <c r="CP255" s="73"/>
      <c r="CQ255" s="72">
        <f t="shared" si="803"/>
        <v>0</v>
      </c>
      <c r="CR255" s="73"/>
      <c r="CS255" s="72">
        <f t="shared" si="804"/>
        <v>0</v>
      </c>
      <c r="CT255" s="73">
        <v>0</v>
      </c>
      <c r="CU255" s="72">
        <f t="shared" si="805"/>
        <v>0</v>
      </c>
      <c r="CV255" s="93"/>
      <c r="CW255" s="72">
        <f t="shared" si="806"/>
        <v>0</v>
      </c>
      <c r="CX255" s="73">
        <v>0</v>
      </c>
      <c r="CY255" s="79">
        <f t="shared" si="807"/>
        <v>0</v>
      </c>
      <c r="CZ255" s="73">
        <v>0</v>
      </c>
      <c r="DA255" s="72">
        <f t="shared" si="808"/>
        <v>0</v>
      </c>
      <c r="DB255" s="95"/>
      <c r="DC255" s="72">
        <f t="shared" si="809"/>
        <v>0</v>
      </c>
      <c r="DD255" s="73"/>
      <c r="DE255" s="72">
        <f t="shared" si="810"/>
        <v>0</v>
      </c>
      <c r="DF255" s="73"/>
      <c r="DG255" s="72">
        <f t="shared" si="811"/>
        <v>0</v>
      </c>
      <c r="DH255" s="73"/>
      <c r="DI255" s="84">
        <f t="shared" si="812"/>
        <v>0</v>
      </c>
      <c r="DJ255" s="85">
        <f t="shared" si="813"/>
        <v>291</v>
      </c>
      <c r="DK255" s="84">
        <f t="shared" si="813"/>
        <v>34769733.207999997</v>
      </c>
    </row>
    <row r="256" spans="1:115" ht="26.25" customHeight="1" x14ac:dyDescent="0.25">
      <c r="A256" s="89"/>
      <c r="B256" s="90">
        <v>220</v>
      </c>
      <c r="C256" s="283" t="s">
        <v>758</v>
      </c>
      <c r="D256" s="65" t="s">
        <v>379</v>
      </c>
      <c r="E256" s="54">
        <v>23150</v>
      </c>
      <c r="F256" s="91">
        <v>6.08</v>
      </c>
      <c r="G256" s="137">
        <v>0.8</v>
      </c>
      <c r="H256" s="69">
        <v>1.4</v>
      </c>
      <c r="I256" s="69">
        <v>1.68</v>
      </c>
      <c r="J256" s="69">
        <v>2.23</v>
      </c>
      <c r="K256" s="70">
        <v>2.57</v>
      </c>
      <c r="L256" s="73">
        <v>12</v>
      </c>
      <c r="M256" s="72">
        <f t="shared" si="762"/>
        <v>2080877.5680000002</v>
      </c>
      <c r="N256" s="73">
        <f>40-20</f>
        <v>20</v>
      </c>
      <c r="O256" s="73">
        <f t="shared" si="763"/>
        <v>3468129.2800000003</v>
      </c>
      <c r="P256" s="73"/>
      <c r="Q256" s="72">
        <f t="shared" si="764"/>
        <v>0</v>
      </c>
      <c r="R256" s="73"/>
      <c r="S256" s="72">
        <f t="shared" si="765"/>
        <v>0</v>
      </c>
      <c r="T256" s="73"/>
      <c r="U256" s="72">
        <f t="shared" si="766"/>
        <v>0</v>
      </c>
      <c r="V256" s="73"/>
      <c r="W256" s="72">
        <f t="shared" si="767"/>
        <v>0</v>
      </c>
      <c r="X256" s="73"/>
      <c r="Y256" s="72">
        <f t="shared" si="768"/>
        <v>0</v>
      </c>
      <c r="Z256" s="73"/>
      <c r="AA256" s="72">
        <f t="shared" si="769"/>
        <v>0</v>
      </c>
      <c r="AB256" s="73"/>
      <c r="AC256" s="72">
        <f t="shared" si="770"/>
        <v>0</v>
      </c>
      <c r="AD256" s="73">
        <v>5</v>
      </c>
      <c r="AE256" s="72">
        <f t="shared" si="771"/>
        <v>1103495.6799999999</v>
      </c>
      <c r="AF256" s="75"/>
      <c r="AG256" s="72">
        <f t="shared" si="772"/>
        <v>0</v>
      </c>
      <c r="AH256" s="73"/>
      <c r="AI256" s="72">
        <f t="shared" si="773"/>
        <v>0</v>
      </c>
      <c r="AJ256" s="73"/>
      <c r="AK256" s="73">
        <f t="shared" si="774"/>
        <v>0</v>
      </c>
      <c r="AL256" s="73">
        <v>0</v>
      </c>
      <c r="AM256" s="72">
        <f t="shared" si="775"/>
        <v>0</v>
      </c>
      <c r="AN256" s="93"/>
      <c r="AO256" s="72">
        <f t="shared" si="776"/>
        <v>0</v>
      </c>
      <c r="AP256" s="73"/>
      <c r="AQ256" s="79">
        <f t="shared" si="777"/>
        <v>0</v>
      </c>
      <c r="AR256" s="73"/>
      <c r="AS256" s="72">
        <f t="shared" si="778"/>
        <v>0</v>
      </c>
      <c r="AT256" s="73"/>
      <c r="AU256" s="73">
        <f t="shared" si="779"/>
        <v>0</v>
      </c>
      <c r="AV256" s="73"/>
      <c r="AW256" s="72">
        <f t="shared" si="780"/>
        <v>0</v>
      </c>
      <c r="AX256" s="73"/>
      <c r="AY256" s="72">
        <f t="shared" si="781"/>
        <v>0</v>
      </c>
      <c r="AZ256" s="73"/>
      <c r="BA256" s="72">
        <f t="shared" si="782"/>
        <v>0</v>
      </c>
      <c r="BB256" s="73"/>
      <c r="BC256" s="72">
        <f t="shared" si="783"/>
        <v>0</v>
      </c>
      <c r="BD256" s="73"/>
      <c r="BE256" s="72">
        <f t="shared" si="784"/>
        <v>0</v>
      </c>
      <c r="BF256" s="73"/>
      <c r="BG256" s="72">
        <f t="shared" si="785"/>
        <v>0</v>
      </c>
      <c r="BH256" s="73"/>
      <c r="BI256" s="72">
        <f t="shared" si="786"/>
        <v>0</v>
      </c>
      <c r="BJ256" s="73"/>
      <c r="BK256" s="72">
        <f t="shared" si="787"/>
        <v>0</v>
      </c>
      <c r="BL256" s="73"/>
      <c r="BM256" s="72">
        <f t="shared" si="788"/>
        <v>0</v>
      </c>
      <c r="BN256" s="73"/>
      <c r="BO256" s="72">
        <f t="shared" si="789"/>
        <v>0</v>
      </c>
      <c r="BP256" s="73"/>
      <c r="BQ256" s="72">
        <f t="shared" si="790"/>
        <v>0</v>
      </c>
      <c r="BR256" s="73"/>
      <c r="BS256" s="79">
        <f t="shared" si="791"/>
        <v>0</v>
      </c>
      <c r="BT256" s="94"/>
      <c r="BU256" s="72">
        <f t="shared" si="792"/>
        <v>0</v>
      </c>
      <c r="BV256" s="73"/>
      <c r="BW256" s="72">
        <f t="shared" si="793"/>
        <v>0</v>
      </c>
      <c r="BX256" s="73"/>
      <c r="BY256" s="72">
        <f t="shared" si="794"/>
        <v>0</v>
      </c>
      <c r="BZ256" s="73"/>
      <c r="CA256" s="72">
        <f t="shared" si="795"/>
        <v>0</v>
      </c>
      <c r="CB256" s="95"/>
      <c r="CC256" s="73">
        <f t="shared" si="796"/>
        <v>0</v>
      </c>
      <c r="CD256" s="73"/>
      <c r="CE256" s="72">
        <f t="shared" si="797"/>
        <v>0</v>
      </c>
      <c r="CF256" s="73"/>
      <c r="CG256" s="72">
        <f t="shared" si="798"/>
        <v>0</v>
      </c>
      <c r="CH256" s="73"/>
      <c r="CI256" s="72">
        <f t="shared" si="799"/>
        <v>0</v>
      </c>
      <c r="CJ256" s="73"/>
      <c r="CK256" s="72">
        <f t="shared" si="800"/>
        <v>0</v>
      </c>
      <c r="CL256" s="73"/>
      <c r="CM256" s="72">
        <f t="shared" si="801"/>
        <v>0</v>
      </c>
      <c r="CN256" s="73"/>
      <c r="CO256" s="72">
        <f t="shared" si="802"/>
        <v>0</v>
      </c>
      <c r="CP256" s="73"/>
      <c r="CQ256" s="72">
        <f t="shared" si="803"/>
        <v>0</v>
      </c>
      <c r="CR256" s="73"/>
      <c r="CS256" s="72">
        <f t="shared" si="804"/>
        <v>0</v>
      </c>
      <c r="CT256" s="73"/>
      <c r="CU256" s="72">
        <f t="shared" si="805"/>
        <v>0</v>
      </c>
      <c r="CV256" s="93"/>
      <c r="CW256" s="72">
        <f t="shared" si="806"/>
        <v>0</v>
      </c>
      <c r="CX256" s="73"/>
      <c r="CY256" s="79">
        <f t="shared" si="807"/>
        <v>0</v>
      </c>
      <c r="CZ256" s="73"/>
      <c r="DA256" s="72">
        <f t="shared" si="808"/>
        <v>0</v>
      </c>
      <c r="DB256" s="95"/>
      <c r="DC256" s="72">
        <f t="shared" si="809"/>
        <v>0</v>
      </c>
      <c r="DD256" s="73"/>
      <c r="DE256" s="72">
        <f t="shared" si="810"/>
        <v>0</v>
      </c>
      <c r="DF256" s="73"/>
      <c r="DG256" s="72">
        <f t="shared" si="811"/>
        <v>0</v>
      </c>
      <c r="DH256" s="73"/>
      <c r="DI256" s="84">
        <f t="shared" si="812"/>
        <v>0</v>
      </c>
      <c r="DJ256" s="85">
        <f t="shared" si="813"/>
        <v>37</v>
      </c>
      <c r="DK256" s="84">
        <f t="shared" si="813"/>
        <v>6652502.5279999999</v>
      </c>
    </row>
    <row r="257" spans="1:115" ht="26.25" customHeight="1" x14ac:dyDescent="0.25">
      <c r="A257" s="89"/>
      <c r="B257" s="90">
        <v>221</v>
      </c>
      <c r="C257" s="283" t="s">
        <v>759</v>
      </c>
      <c r="D257" s="65" t="s">
        <v>380</v>
      </c>
      <c r="E257" s="54">
        <v>23150</v>
      </c>
      <c r="F257" s="91">
        <v>7.12</v>
      </c>
      <c r="G257" s="137">
        <v>0.8</v>
      </c>
      <c r="H257" s="69">
        <v>1.4</v>
      </c>
      <c r="I257" s="69">
        <v>1.68</v>
      </c>
      <c r="J257" s="69">
        <v>2.23</v>
      </c>
      <c r="K257" s="70">
        <v>2.57</v>
      </c>
      <c r="L257" s="73">
        <v>4</v>
      </c>
      <c r="M257" s="72">
        <f t="shared" si="762"/>
        <v>812272.38399999996</v>
      </c>
      <c r="N257" s="73">
        <f>44-10-14</f>
        <v>20</v>
      </c>
      <c r="O257" s="73">
        <f t="shared" si="763"/>
        <v>4061361.92</v>
      </c>
      <c r="P257" s="73"/>
      <c r="Q257" s="72">
        <f t="shared" si="764"/>
        <v>0</v>
      </c>
      <c r="R257" s="73"/>
      <c r="S257" s="72">
        <f t="shared" si="765"/>
        <v>0</v>
      </c>
      <c r="T257" s="73"/>
      <c r="U257" s="72">
        <f t="shared" si="766"/>
        <v>0</v>
      </c>
      <c r="V257" s="73"/>
      <c r="W257" s="72">
        <f t="shared" si="767"/>
        <v>0</v>
      </c>
      <c r="X257" s="73"/>
      <c r="Y257" s="72">
        <f t="shared" si="768"/>
        <v>0</v>
      </c>
      <c r="Z257" s="73"/>
      <c r="AA257" s="72">
        <f t="shared" si="769"/>
        <v>0</v>
      </c>
      <c r="AB257" s="73">
        <v>10</v>
      </c>
      <c r="AC257" s="72">
        <f t="shared" si="770"/>
        <v>2030680.96</v>
      </c>
      <c r="AD257" s="101">
        <v>5</v>
      </c>
      <c r="AE257" s="72">
        <f t="shared" si="771"/>
        <v>1292251.5199999998</v>
      </c>
      <c r="AF257" s="75"/>
      <c r="AG257" s="72">
        <f t="shared" si="772"/>
        <v>0</v>
      </c>
      <c r="AH257" s="73"/>
      <c r="AI257" s="72">
        <f t="shared" si="773"/>
        <v>0</v>
      </c>
      <c r="AJ257" s="73"/>
      <c r="AK257" s="73">
        <f t="shared" si="774"/>
        <v>0</v>
      </c>
      <c r="AL257" s="73">
        <v>2</v>
      </c>
      <c r="AM257" s="72">
        <f t="shared" si="775"/>
        <v>487363.43040000001</v>
      </c>
      <c r="AN257" s="93"/>
      <c r="AO257" s="72">
        <f t="shared" si="776"/>
        <v>0</v>
      </c>
      <c r="AP257" s="73"/>
      <c r="AQ257" s="79">
        <f t="shared" si="777"/>
        <v>0</v>
      </c>
      <c r="AR257" s="73"/>
      <c r="AS257" s="72">
        <f t="shared" si="778"/>
        <v>0</v>
      </c>
      <c r="AT257" s="73"/>
      <c r="AU257" s="73">
        <f t="shared" si="779"/>
        <v>0</v>
      </c>
      <c r="AV257" s="73"/>
      <c r="AW257" s="72">
        <f t="shared" si="780"/>
        <v>0</v>
      </c>
      <c r="AX257" s="73"/>
      <c r="AY257" s="72">
        <f t="shared" si="781"/>
        <v>0</v>
      </c>
      <c r="AZ257" s="73"/>
      <c r="BA257" s="72">
        <f t="shared" si="782"/>
        <v>0</v>
      </c>
      <c r="BB257" s="73"/>
      <c r="BC257" s="72">
        <f t="shared" si="783"/>
        <v>0</v>
      </c>
      <c r="BD257" s="73"/>
      <c r="BE257" s="72">
        <f t="shared" si="784"/>
        <v>0</v>
      </c>
      <c r="BF257" s="73"/>
      <c r="BG257" s="72">
        <f t="shared" si="785"/>
        <v>0</v>
      </c>
      <c r="BH257" s="73"/>
      <c r="BI257" s="72">
        <f t="shared" si="786"/>
        <v>0</v>
      </c>
      <c r="BJ257" s="73"/>
      <c r="BK257" s="72">
        <f t="shared" si="787"/>
        <v>0</v>
      </c>
      <c r="BL257" s="73"/>
      <c r="BM257" s="72">
        <f t="shared" si="788"/>
        <v>0</v>
      </c>
      <c r="BN257" s="73"/>
      <c r="BO257" s="72">
        <f t="shared" si="789"/>
        <v>0</v>
      </c>
      <c r="BP257" s="73"/>
      <c r="BQ257" s="72">
        <f t="shared" si="790"/>
        <v>0</v>
      </c>
      <c r="BR257" s="73"/>
      <c r="BS257" s="79">
        <f t="shared" si="791"/>
        <v>0</v>
      </c>
      <c r="BT257" s="94"/>
      <c r="BU257" s="72">
        <f t="shared" si="792"/>
        <v>0</v>
      </c>
      <c r="BV257" s="73"/>
      <c r="BW257" s="72">
        <f t="shared" si="793"/>
        <v>0</v>
      </c>
      <c r="BX257" s="73"/>
      <c r="BY257" s="72">
        <f t="shared" si="794"/>
        <v>0</v>
      </c>
      <c r="BZ257" s="73"/>
      <c r="CA257" s="72">
        <f t="shared" si="795"/>
        <v>0</v>
      </c>
      <c r="CB257" s="95"/>
      <c r="CC257" s="73">
        <f t="shared" si="796"/>
        <v>0</v>
      </c>
      <c r="CD257" s="73"/>
      <c r="CE257" s="72">
        <f t="shared" si="797"/>
        <v>0</v>
      </c>
      <c r="CF257" s="73"/>
      <c r="CG257" s="72">
        <f t="shared" si="798"/>
        <v>0</v>
      </c>
      <c r="CH257" s="73"/>
      <c r="CI257" s="72">
        <f t="shared" si="799"/>
        <v>0</v>
      </c>
      <c r="CJ257" s="73"/>
      <c r="CK257" s="72">
        <f t="shared" si="800"/>
        <v>0</v>
      </c>
      <c r="CL257" s="73"/>
      <c r="CM257" s="72">
        <f t="shared" si="801"/>
        <v>0</v>
      </c>
      <c r="CN257" s="73"/>
      <c r="CO257" s="72">
        <f t="shared" si="802"/>
        <v>0</v>
      </c>
      <c r="CP257" s="73"/>
      <c r="CQ257" s="72">
        <f t="shared" si="803"/>
        <v>0</v>
      </c>
      <c r="CR257" s="73"/>
      <c r="CS257" s="72">
        <f t="shared" si="804"/>
        <v>0</v>
      </c>
      <c r="CT257" s="73"/>
      <c r="CU257" s="72">
        <f t="shared" si="805"/>
        <v>0</v>
      </c>
      <c r="CV257" s="93"/>
      <c r="CW257" s="72">
        <f t="shared" si="806"/>
        <v>0</v>
      </c>
      <c r="CX257" s="73"/>
      <c r="CY257" s="79">
        <f t="shared" si="807"/>
        <v>0</v>
      </c>
      <c r="CZ257" s="73"/>
      <c r="DA257" s="72">
        <f t="shared" si="808"/>
        <v>0</v>
      </c>
      <c r="DB257" s="95"/>
      <c r="DC257" s="72">
        <f t="shared" si="809"/>
        <v>0</v>
      </c>
      <c r="DD257" s="73"/>
      <c r="DE257" s="72">
        <f t="shared" si="810"/>
        <v>0</v>
      </c>
      <c r="DF257" s="73"/>
      <c r="DG257" s="72">
        <f t="shared" si="811"/>
        <v>0</v>
      </c>
      <c r="DH257" s="73"/>
      <c r="DI257" s="84">
        <f t="shared" si="812"/>
        <v>0</v>
      </c>
      <c r="DJ257" s="85">
        <f t="shared" si="813"/>
        <v>41</v>
      </c>
      <c r="DK257" s="84">
        <f t="shared" si="813"/>
        <v>8683930.214399999</v>
      </c>
    </row>
    <row r="258" spans="1:115" s="194" customFormat="1" ht="15.75" customHeight="1" x14ac:dyDescent="0.25">
      <c r="A258" s="89">
        <v>26</v>
      </c>
      <c r="B258" s="52"/>
      <c r="C258" s="52"/>
      <c r="D258" s="53" t="s">
        <v>381</v>
      </c>
      <c r="E258" s="54">
        <v>23150</v>
      </c>
      <c r="F258" s="143">
        <v>0.79</v>
      </c>
      <c r="G258" s="86">
        <v>1</v>
      </c>
      <c r="H258" s="87">
        <v>1.4</v>
      </c>
      <c r="I258" s="87">
        <v>1.68</v>
      </c>
      <c r="J258" s="87">
        <v>2.23</v>
      </c>
      <c r="K258" s="88">
        <v>2.57</v>
      </c>
      <c r="L258" s="59">
        <f>SUM(L259)</f>
        <v>0</v>
      </c>
      <c r="M258" s="59">
        <f t="shared" ref="M258:BX258" si="814">SUM(M259)</f>
        <v>0</v>
      </c>
      <c r="N258" s="59">
        <f t="shared" si="814"/>
        <v>0</v>
      </c>
      <c r="O258" s="59">
        <f t="shared" si="814"/>
        <v>0</v>
      </c>
      <c r="P258" s="59">
        <f t="shared" si="814"/>
        <v>0</v>
      </c>
      <c r="Q258" s="59">
        <f t="shared" si="814"/>
        <v>0</v>
      </c>
      <c r="R258" s="59">
        <f t="shared" si="814"/>
        <v>0</v>
      </c>
      <c r="S258" s="59">
        <f t="shared" si="814"/>
        <v>0</v>
      </c>
      <c r="T258" s="59">
        <f t="shared" si="814"/>
        <v>0</v>
      </c>
      <c r="U258" s="59">
        <f t="shared" si="814"/>
        <v>0</v>
      </c>
      <c r="V258" s="59">
        <f t="shared" si="814"/>
        <v>0</v>
      </c>
      <c r="W258" s="59">
        <f t="shared" si="814"/>
        <v>0</v>
      </c>
      <c r="X258" s="59">
        <f t="shared" si="814"/>
        <v>0</v>
      </c>
      <c r="Y258" s="59">
        <f t="shared" si="814"/>
        <v>0</v>
      </c>
      <c r="Z258" s="59">
        <f t="shared" si="814"/>
        <v>0</v>
      </c>
      <c r="AA258" s="59">
        <f t="shared" si="814"/>
        <v>0</v>
      </c>
      <c r="AB258" s="59">
        <f t="shared" si="814"/>
        <v>0</v>
      </c>
      <c r="AC258" s="59">
        <f t="shared" si="814"/>
        <v>0</v>
      </c>
      <c r="AD258" s="59">
        <f t="shared" si="814"/>
        <v>0</v>
      </c>
      <c r="AE258" s="59">
        <f t="shared" si="814"/>
        <v>0</v>
      </c>
      <c r="AF258" s="59">
        <f t="shared" si="814"/>
        <v>100</v>
      </c>
      <c r="AG258" s="59">
        <f t="shared" si="814"/>
        <v>2816429</v>
      </c>
      <c r="AH258" s="59">
        <f t="shared" si="814"/>
        <v>0</v>
      </c>
      <c r="AI258" s="59">
        <f t="shared" si="814"/>
        <v>0</v>
      </c>
      <c r="AJ258" s="59">
        <f t="shared" si="814"/>
        <v>0</v>
      </c>
      <c r="AK258" s="59">
        <f t="shared" si="814"/>
        <v>0</v>
      </c>
      <c r="AL258" s="59">
        <f t="shared" si="814"/>
        <v>0</v>
      </c>
      <c r="AM258" s="59">
        <f t="shared" si="814"/>
        <v>0</v>
      </c>
      <c r="AN258" s="59">
        <f t="shared" si="814"/>
        <v>0</v>
      </c>
      <c r="AO258" s="59">
        <f t="shared" si="814"/>
        <v>0</v>
      </c>
      <c r="AP258" s="59">
        <f t="shared" si="814"/>
        <v>0</v>
      </c>
      <c r="AQ258" s="59">
        <f t="shared" si="814"/>
        <v>0</v>
      </c>
      <c r="AR258" s="59">
        <f t="shared" si="814"/>
        <v>0</v>
      </c>
      <c r="AS258" s="59">
        <f t="shared" si="814"/>
        <v>0</v>
      </c>
      <c r="AT258" s="59">
        <f t="shared" si="814"/>
        <v>0</v>
      </c>
      <c r="AU258" s="59">
        <f t="shared" si="814"/>
        <v>0</v>
      </c>
      <c r="AV258" s="59">
        <f>SUM(AV259)</f>
        <v>0</v>
      </c>
      <c r="AW258" s="59">
        <f>SUM(AW259)</f>
        <v>0</v>
      </c>
      <c r="AX258" s="59">
        <f t="shared" ref="AX258" si="815">SUM(AX259)</f>
        <v>0</v>
      </c>
      <c r="AY258" s="59">
        <f t="shared" si="814"/>
        <v>0</v>
      </c>
      <c r="AZ258" s="59">
        <f t="shared" si="814"/>
        <v>0</v>
      </c>
      <c r="BA258" s="59">
        <f t="shared" si="814"/>
        <v>0</v>
      </c>
      <c r="BB258" s="59">
        <f t="shared" si="814"/>
        <v>0</v>
      </c>
      <c r="BC258" s="59">
        <f t="shared" si="814"/>
        <v>0</v>
      </c>
      <c r="BD258" s="59">
        <f t="shared" si="814"/>
        <v>2</v>
      </c>
      <c r="BE258" s="59">
        <f t="shared" si="814"/>
        <v>65545.983999999997</v>
      </c>
      <c r="BF258" s="59">
        <f t="shared" si="814"/>
        <v>0</v>
      </c>
      <c r="BG258" s="59">
        <f t="shared" si="814"/>
        <v>0</v>
      </c>
      <c r="BH258" s="59">
        <f t="shared" si="814"/>
        <v>0</v>
      </c>
      <c r="BI258" s="59">
        <f t="shared" si="814"/>
        <v>0</v>
      </c>
      <c r="BJ258" s="59">
        <f t="shared" si="814"/>
        <v>0</v>
      </c>
      <c r="BK258" s="59">
        <f t="shared" si="814"/>
        <v>0</v>
      </c>
      <c r="BL258" s="59">
        <f t="shared" si="814"/>
        <v>0</v>
      </c>
      <c r="BM258" s="59">
        <f t="shared" si="814"/>
        <v>0</v>
      </c>
      <c r="BN258" s="59">
        <f t="shared" si="814"/>
        <v>2</v>
      </c>
      <c r="BO258" s="59">
        <f t="shared" si="814"/>
        <v>55304.423999999999</v>
      </c>
      <c r="BP258" s="59">
        <f t="shared" si="814"/>
        <v>0</v>
      </c>
      <c r="BQ258" s="59">
        <f t="shared" si="814"/>
        <v>0</v>
      </c>
      <c r="BR258" s="59">
        <f t="shared" si="814"/>
        <v>7</v>
      </c>
      <c r="BS258" s="61">
        <f t="shared" si="814"/>
        <v>236580.03599999999</v>
      </c>
      <c r="BT258" s="62">
        <f t="shared" si="814"/>
        <v>0</v>
      </c>
      <c r="BU258" s="59">
        <f t="shared" si="814"/>
        <v>0</v>
      </c>
      <c r="BV258" s="59">
        <f t="shared" si="814"/>
        <v>0</v>
      </c>
      <c r="BW258" s="59">
        <f t="shared" si="814"/>
        <v>0</v>
      </c>
      <c r="BX258" s="59">
        <f t="shared" si="814"/>
        <v>0</v>
      </c>
      <c r="BY258" s="59">
        <f t="shared" ref="BY258:DK258" si="816">SUM(BY259)</f>
        <v>0</v>
      </c>
      <c r="BZ258" s="59">
        <f>SUM(BZ259)</f>
        <v>0</v>
      </c>
      <c r="CA258" s="59">
        <f>SUM(CA259)</f>
        <v>0</v>
      </c>
      <c r="CB258" s="63">
        <f t="shared" si="816"/>
        <v>0</v>
      </c>
      <c r="CC258" s="59">
        <f t="shared" si="816"/>
        <v>0</v>
      </c>
      <c r="CD258" s="59">
        <f t="shared" si="816"/>
        <v>0</v>
      </c>
      <c r="CE258" s="59">
        <f t="shared" si="816"/>
        <v>0</v>
      </c>
      <c r="CF258" s="59">
        <f t="shared" si="816"/>
        <v>0</v>
      </c>
      <c r="CG258" s="59">
        <f t="shared" si="816"/>
        <v>0</v>
      </c>
      <c r="CH258" s="59">
        <f t="shared" si="816"/>
        <v>0</v>
      </c>
      <c r="CI258" s="59">
        <f t="shared" si="816"/>
        <v>0</v>
      </c>
      <c r="CJ258" s="59">
        <f t="shared" si="816"/>
        <v>3</v>
      </c>
      <c r="CK258" s="59">
        <f t="shared" si="816"/>
        <v>92174.04</v>
      </c>
      <c r="CL258" s="59">
        <f t="shared" si="816"/>
        <v>2</v>
      </c>
      <c r="CM258" s="59">
        <f t="shared" si="816"/>
        <v>51207.799999999996</v>
      </c>
      <c r="CN258" s="59">
        <f t="shared" si="816"/>
        <v>10</v>
      </c>
      <c r="CO258" s="59">
        <f t="shared" si="816"/>
        <v>284203.28999999998</v>
      </c>
      <c r="CP258" s="59">
        <f t="shared" si="816"/>
        <v>0</v>
      </c>
      <c r="CQ258" s="59">
        <f t="shared" si="816"/>
        <v>0</v>
      </c>
      <c r="CR258" s="59">
        <f t="shared" si="816"/>
        <v>10</v>
      </c>
      <c r="CS258" s="59">
        <f t="shared" si="816"/>
        <v>368696.16</v>
      </c>
      <c r="CT258" s="59">
        <f t="shared" si="816"/>
        <v>0</v>
      </c>
      <c r="CU258" s="59">
        <f t="shared" si="816"/>
        <v>0</v>
      </c>
      <c r="CV258" s="59">
        <f t="shared" si="816"/>
        <v>0</v>
      </c>
      <c r="CW258" s="59">
        <f t="shared" si="816"/>
        <v>0</v>
      </c>
      <c r="CX258" s="59">
        <f t="shared" si="816"/>
        <v>0</v>
      </c>
      <c r="CY258" s="59">
        <f t="shared" si="816"/>
        <v>0</v>
      </c>
      <c r="CZ258" s="59">
        <f t="shared" si="816"/>
        <v>0</v>
      </c>
      <c r="DA258" s="59">
        <f t="shared" si="816"/>
        <v>0</v>
      </c>
      <c r="DB258" s="59">
        <f t="shared" si="816"/>
        <v>0</v>
      </c>
      <c r="DC258" s="59">
        <f t="shared" si="816"/>
        <v>0</v>
      </c>
      <c r="DD258" s="59">
        <f t="shared" si="816"/>
        <v>1</v>
      </c>
      <c r="DE258" s="59">
        <f t="shared" si="816"/>
        <v>36869.616000000002</v>
      </c>
      <c r="DF258" s="59">
        <f t="shared" si="816"/>
        <v>0</v>
      </c>
      <c r="DG258" s="59">
        <f t="shared" si="816"/>
        <v>0</v>
      </c>
      <c r="DH258" s="59">
        <f t="shared" si="816"/>
        <v>0</v>
      </c>
      <c r="DI258" s="59">
        <f t="shared" si="816"/>
        <v>0</v>
      </c>
      <c r="DJ258" s="59">
        <f t="shared" si="816"/>
        <v>137</v>
      </c>
      <c r="DK258" s="59">
        <f t="shared" si="816"/>
        <v>4007010.35</v>
      </c>
    </row>
    <row r="259" spans="1:115" ht="45" customHeight="1" x14ac:dyDescent="0.25">
      <c r="A259" s="89"/>
      <c r="B259" s="90">
        <v>222</v>
      </c>
      <c r="C259" s="283" t="s">
        <v>760</v>
      </c>
      <c r="D259" s="144" t="s">
        <v>382</v>
      </c>
      <c r="E259" s="54">
        <v>23150</v>
      </c>
      <c r="F259" s="91">
        <v>0.79</v>
      </c>
      <c r="G259" s="67">
        <v>1</v>
      </c>
      <c r="H259" s="69">
        <v>1.4</v>
      </c>
      <c r="I259" s="69">
        <v>1.68</v>
      </c>
      <c r="J259" s="69">
        <v>2.23</v>
      </c>
      <c r="K259" s="70">
        <v>2.57</v>
      </c>
      <c r="L259" s="73"/>
      <c r="M259" s="72">
        <f>(L259*$E259*$F259*$G259*$H259*$M$10)</f>
        <v>0</v>
      </c>
      <c r="N259" s="73"/>
      <c r="O259" s="73">
        <f>(N259*$E259*$F259*$G259*$H259*$O$10)</f>
        <v>0</v>
      </c>
      <c r="P259" s="73"/>
      <c r="Q259" s="72">
        <f>(P259*$E259*$F259*$G259*$H259*$Q$10)</f>
        <v>0</v>
      </c>
      <c r="R259" s="73"/>
      <c r="S259" s="72">
        <f>(R259*$E259*$F259*$G259*$H259*$S$10)</f>
        <v>0</v>
      </c>
      <c r="T259" s="73"/>
      <c r="U259" s="72">
        <f>(T259*$E259*$F259*$G259*$H259*$U$10)</f>
        <v>0</v>
      </c>
      <c r="V259" s="73"/>
      <c r="W259" s="72">
        <f>(V259*$E259*$F259*$G259*$H259*$W$10)</f>
        <v>0</v>
      </c>
      <c r="X259" s="73"/>
      <c r="Y259" s="72">
        <f>(X259*$E259*$F259*$G259*$H259*$Y$10)</f>
        <v>0</v>
      </c>
      <c r="Z259" s="73"/>
      <c r="AA259" s="72">
        <f>(Z259*$E259*$F259*$G259*$H259*$AA$10)</f>
        <v>0</v>
      </c>
      <c r="AB259" s="73"/>
      <c r="AC259" s="72">
        <f>(AB259*$E259*$F259*$G259*$H259*$AC$10)</f>
        <v>0</v>
      </c>
      <c r="AD259" s="73"/>
      <c r="AE259" s="72">
        <f>(AD259*$E259*$F259*$G259*$H259*$AE$10)</f>
        <v>0</v>
      </c>
      <c r="AF259" s="73">
        <v>100</v>
      </c>
      <c r="AG259" s="72">
        <f>(AF259*$E259*$F259*$G259*$H259*$AG$10)</f>
        <v>2816429</v>
      </c>
      <c r="AH259" s="73"/>
      <c r="AI259" s="72">
        <f>(AH259*$E259*$F259*$G259*$H259*$AI$10)</f>
        <v>0</v>
      </c>
      <c r="AJ259" s="73"/>
      <c r="AK259" s="73">
        <f>(AJ259*$E259*$F259*$G259*$H259*$AK$10)</f>
        <v>0</v>
      </c>
      <c r="AL259" s="73"/>
      <c r="AM259" s="72">
        <f>(AL259*$E259*$F259*$G259*$I259*$AM$10)</f>
        <v>0</v>
      </c>
      <c r="AN259" s="93">
        <v>0</v>
      </c>
      <c r="AO259" s="72">
        <f>(AN259*$E259*$F259*$G259*$I259*$AO$10)</f>
        <v>0</v>
      </c>
      <c r="AP259" s="73"/>
      <c r="AQ259" s="79">
        <f>(AP259*$E259*$F259*$G259*$I259*$AQ$10)</f>
        <v>0</v>
      </c>
      <c r="AR259" s="101"/>
      <c r="AS259" s="72">
        <f>(AR259*$E259*$F259*$G259*$H259*$AS$10)</f>
        <v>0</v>
      </c>
      <c r="AT259" s="73"/>
      <c r="AU259" s="73">
        <f>(AT259*$E259*$F259*$G259*$H259*$AU$10)</f>
        <v>0</v>
      </c>
      <c r="AV259" s="73"/>
      <c r="AW259" s="72">
        <f>(AV259*$E259*$F259*$G259*$H259*$AW$10)</f>
        <v>0</v>
      </c>
      <c r="AX259" s="73"/>
      <c r="AY259" s="72">
        <f>(AX259*$E259*$F259*$G259*$H259*$AY$10)</f>
        <v>0</v>
      </c>
      <c r="AZ259" s="73"/>
      <c r="BA259" s="72">
        <f>(AZ259*$E259*$F259*$G259*$H259*$BA$10)</f>
        <v>0</v>
      </c>
      <c r="BB259" s="73"/>
      <c r="BC259" s="72">
        <f>(BB259*$E259*$F259*$G259*$H259*$BC$10)</f>
        <v>0</v>
      </c>
      <c r="BD259" s="73">
        <v>2</v>
      </c>
      <c r="BE259" s="72">
        <f>(BD259*$E259*$F259*$G259*$H259*$BE$10)</f>
        <v>65545.983999999997</v>
      </c>
      <c r="BF259" s="73"/>
      <c r="BG259" s="72">
        <f>(BF259*$E259*$F259*$G259*$I259*$BG$10)</f>
        <v>0</v>
      </c>
      <c r="BH259" s="73"/>
      <c r="BI259" s="72">
        <f>(BH259*$E259*$F259*$G259*$I259*$BI$10)</f>
        <v>0</v>
      </c>
      <c r="BJ259" s="73"/>
      <c r="BK259" s="72">
        <f>(BJ259*$E259*$F259*$G259*$I259*$BK$10)</f>
        <v>0</v>
      </c>
      <c r="BL259" s="73"/>
      <c r="BM259" s="72">
        <f>(BL259*$E259*$F259*$G259*$I259*$BM$10)</f>
        <v>0</v>
      </c>
      <c r="BN259" s="73">
        <v>2</v>
      </c>
      <c r="BO259" s="72">
        <f>(BN259*$E259*$F259*$G259*$I259*$BO$10)</f>
        <v>55304.423999999999</v>
      </c>
      <c r="BP259" s="73"/>
      <c r="BQ259" s="72">
        <f>(BP259*$E259*$F259*$G259*$I259*$BQ$10)</f>
        <v>0</v>
      </c>
      <c r="BR259" s="73">
        <v>7</v>
      </c>
      <c r="BS259" s="79">
        <f>(BR259*$E259*$F259*$G259*$I259*$BS$10)</f>
        <v>236580.03599999999</v>
      </c>
      <c r="BT259" s="94"/>
      <c r="BU259" s="72">
        <f>(BT259*$E259*$F259*$G259*$H259*$BU$10)</f>
        <v>0</v>
      </c>
      <c r="BV259" s="73"/>
      <c r="BW259" s="72">
        <f>(BV259*$E259*$F259*$G259*$H259*$BW$10)</f>
        <v>0</v>
      </c>
      <c r="BX259" s="73"/>
      <c r="BY259" s="72">
        <f>(BX259*$E259*$F259*$G259*$H259*$BY$10)</f>
        <v>0</v>
      </c>
      <c r="BZ259" s="73"/>
      <c r="CA259" s="72">
        <f>(BZ259*$E259*$F259*$G259*$I259*$CA$10)</f>
        <v>0</v>
      </c>
      <c r="CB259" s="95"/>
      <c r="CC259" s="73">
        <f>(CB259*$E259*$F259*$G259*$H259*$CC$10)</f>
        <v>0</v>
      </c>
      <c r="CD259" s="73"/>
      <c r="CE259" s="72">
        <f>(CD259*$E259*$F259*$G259*$H259*$CE$10)</f>
        <v>0</v>
      </c>
      <c r="CF259" s="73"/>
      <c r="CG259" s="72">
        <f>(CF259*$E259*$F259*$G259*$H259*$CG$10)</f>
        <v>0</v>
      </c>
      <c r="CH259" s="73"/>
      <c r="CI259" s="72">
        <f>(CH259*$E259*$F259*$G259*$H259*$CI$10)</f>
        <v>0</v>
      </c>
      <c r="CJ259" s="73">
        <v>3</v>
      </c>
      <c r="CK259" s="72">
        <f>(CJ259*$E259*$F259*$G259*$H259*$CK$10)</f>
        <v>92174.04</v>
      </c>
      <c r="CL259" s="73">
        <v>2</v>
      </c>
      <c r="CM259" s="72">
        <f>(CL259*$E259*$F259*$G259*$H259*$CM$10)</f>
        <v>51207.799999999996</v>
      </c>
      <c r="CN259" s="73">
        <v>10</v>
      </c>
      <c r="CO259" s="72">
        <f>(CN259*$E259*$F259*$G259*$H259*$CO$10)</f>
        <v>284203.28999999998</v>
      </c>
      <c r="CP259" s="73"/>
      <c r="CQ259" s="72">
        <f>(CP259*$E259*$F259*$G259*$I259*$CQ$10)</f>
        <v>0</v>
      </c>
      <c r="CR259" s="73">
        <v>10</v>
      </c>
      <c r="CS259" s="72">
        <f>(CR259*$E259*$F259*$G259*$I259*$CS$10)</f>
        <v>368696.16</v>
      </c>
      <c r="CT259" s="73"/>
      <c r="CU259" s="72">
        <f>(CT259*$E259*$F259*$G259*$I259*$CU$10)</f>
        <v>0</v>
      </c>
      <c r="CV259" s="93">
        <v>0</v>
      </c>
      <c r="CW259" s="72">
        <f>(CV259*$E259*$F259*$G259*$I259*$CW$10)</f>
        <v>0</v>
      </c>
      <c r="CX259" s="73"/>
      <c r="CY259" s="79">
        <f>(CX259*$E259*$F259*$G259*$I259*$CY$10)</f>
        <v>0</v>
      </c>
      <c r="CZ259" s="73"/>
      <c r="DA259" s="72">
        <f>(CZ259*$E259*$F259*$G259*$I259*$DA$10)</f>
        <v>0</v>
      </c>
      <c r="DB259" s="95"/>
      <c r="DC259" s="72">
        <f>(DB259*$E259*$F259*$G259*$I259*$DC$10)</f>
        <v>0</v>
      </c>
      <c r="DD259" s="73">
        <v>1</v>
      </c>
      <c r="DE259" s="72">
        <f>(DD259*$E259*$F259*$G259*$I259*$DE$10)</f>
        <v>36869.616000000002</v>
      </c>
      <c r="DF259" s="73"/>
      <c r="DG259" s="72">
        <f>(DF259*$E259*$F259*$G259*$J259*$DG$10)</f>
        <v>0</v>
      </c>
      <c r="DH259" s="73"/>
      <c r="DI259" s="84">
        <f>(DH259*$E259*$F259*$G259*$K259*$DI$10)</f>
        <v>0</v>
      </c>
      <c r="DJ259" s="85">
        <f>SUM(L259,N259,P259,R259,T259,V259,X259,Z259,AB259,AD259,AF259,AH259,AN259,AR259,AT259,BX259,AJ259,AX259,AZ259,BB259,CN259,BD259,BF259,AL259,BJ259,AP259,CP259,BL259,CR259,BN259,BP259,BR259,BZ259,BT259,BV259,CB259,CD259,CF259,CH259,CJ259,CL259,CT259,CV259,BH259,AV259,CX259,CZ259,DB259,DD259,DF259,DH259)</f>
        <v>137</v>
      </c>
      <c r="DK259" s="84">
        <f>SUM(M259,O259,Q259,S259,U259,W259,Y259,AA259,AC259,AE259,AG259,AI259,AO259,AS259,AU259,BY259,AK259,AY259,BA259,BC259,CO259,BE259,BG259,AM259,BK259,AQ259,CQ259,BM259,CS259,BO259,BQ259,BS259,CA259,BU259,BW259,CC259,CE259,CG259,CI259,CK259,CM259,CU259,CW259,BI259,AW259,CY259,DA259,DC259,DE259,DG259,DI259)</f>
        <v>4007010.35</v>
      </c>
    </row>
    <row r="260" spans="1:115" s="194" customFormat="1" ht="15.75" customHeight="1" x14ac:dyDescent="0.25">
      <c r="A260" s="89">
        <v>27</v>
      </c>
      <c r="B260" s="52"/>
      <c r="C260" s="52"/>
      <c r="D260" s="53" t="s">
        <v>383</v>
      </c>
      <c r="E260" s="54">
        <v>23150</v>
      </c>
      <c r="F260" s="145">
        <v>0.73</v>
      </c>
      <c r="G260" s="86">
        <v>1</v>
      </c>
      <c r="H260" s="87">
        <v>1.4</v>
      </c>
      <c r="I260" s="87">
        <v>1.68</v>
      </c>
      <c r="J260" s="87">
        <v>2.23</v>
      </c>
      <c r="K260" s="88">
        <v>2.57</v>
      </c>
      <c r="L260" s="59">
        <f>SUM(L261:L274)</f>
        <v>783</v>
      </c>
      <c r="M260" s="59">
        <f t="shared" ref="M260:BX260" si="817">SUM(M261:M274)</f>
        <v>22521903.460000001</v>
      </c>
      <c r="N260" s="59">
        <f t="shared" si="817"/>
        <v>982</v>
      </c>
      <c r="O260" s="59">
        <f t="shared" si="817"/>
        <v>25449401.530000001</v>
      </c>
      <c r="P260" s="59">
        <f t="shared" si="817"/>
        <v>306</v>
      </c>
      <c r="Q260" s="59">
        <f t="shared" si="817"/>
        <v>7212877.9099999992</v>
      </c>
      <c r="R260" s="59">
        <f t="shared" si="817"/>
        <v>0</v>
      </c>
      <c r="S260" s="59">
        <f t="shared" si="817"/>
        <v>0</v>
      </c>
      <c r="T260" s="59">
        <f t="shared" si="817"/>
        <v>62</v>
      </c>
      <c r="U260" s="59">
        <f t="shared" si="817"/>
        <v>2210362</v>
      </c>
      <c r="V260" s="59">
        <f t="shared" si="817"/>
        <v>0</v>
      </c>
      <c r="W260" s="59">
        <f t="shared" si="817"/>
        <v>0</v>
      </c>
      <c r="X260" s="59">
        <f t="shared" si="817"/>
        <v>0</v>
      </c>
      <c r="Y260" s="59">
        <f t="shared" si="817"/>
        <v>0</v>
      </c>
      <c r="Z260" s="59">
        <f t="shared" si="817"/>
        <v>0</v>
      </c>
      <c r="AA260" s="59">
        <f t="shared" si="817"/>
        <v>0</v>
      </c>
      <c r="AB260" s="59">
        <f t="shared" si="817"/>
        <v>377</v>
      </c>
      <c r="AC260" s="59">
        <f t="shared" si="817"/>
        <v>9840875.1699999999</v>
      </c>
      <c r="AD260" s="59">
        <f t="shared" si="817"/>
        <v>0</v>
      </c>
      <c r="AE260" s="59">
        <f t="shared" si="817"/>
        <v>0</v>
      </c>
      <c r="AF260" s="59">
        <f t="shared" si="817"/>
        <v>10</v>
      </c>
      <c r="AG260" s="59">
        <f t="shared" si="817"/>
        <v>356510</v>
      </c>
      <c r="AH260" s="59">
        <f t="shared" si="817"/>
        <v>2464</v>
      </c>
      <c r="AI260" s="59">
        <f t="shared" si="817"/>
        <v>55832058.800000004</v>
      </c>
      <c r="AJ260" s="59">
        <f t="shared" si="817"/>
        <v>2215</v>
      </c>
      <c r="AK260" s="59">
        <f t="shared" si="817"/>
        <v>56451932.459999993</v>
      </c>
      <c r="AL260" s="59">
        <f t="shared" si="817"/>
        <v>1122</v>
      </c>
      <c r="AM260" s="59">
        <f t="shared" si="817"/>
        <v>32457201.924000006</v>
      </c>
      <c r="AN260" s="59">
        <f t="shared" si="817"/>
        <v>0</v>
      </c>
      <c r="AO260" s="59">
        <f t="shared" si="817"/>
        <v>0</v>
      </c>
      <c r="AP260" s="59">
        <f t="shared" si="817"/>
        <v>291</v>
      </c>
      <c r="AQ260" s="59">
        <f t="shared" si="817"/>
        <v>8621267.4239999987</v>
      </c>
      <c r="AR260" s="59">
        <f t="shared" si="817"/>
        <v>15</v>
      </c>
      <c r="AS260" s="59">
        <f t="shared" si="817"/>
        <v>362991.99999999994</v>
      </c>
      <c r="AT260" s="59">
        <f t="shared" si="817"/>
        <v>83</v>
      </c>
      <c r="AU260" s="59">
        <f t="shared" si="817"/>
        <v>1957337.13</v>
      </c>
      <c r="AV260" s="59">
        <f>SUM(AV261:AV274)</f>
        <v>0</v>
      </c>
      <c r="AW260" s="59">
        <f>SUM(AW261:AW274)</f>
        <v>0</v>
      </c>
      <c r="AX260" s="59">
        <f t="shared" ref="AX260" si="818">SUM(AX261:AX274)</f>
        <v>0</v>
      </c>
      <c r="AY260" s="59">
        <f t="shared" si="817"/>
        <v>0</v>
      </c>
      <c r="AZ260" s="59">
        <f t="shared" si="817"/>
        <v>0</v>
      </c>
      <c r="BA260" s="59">
        <f t="shared" si="817"/>
        <v>0</v>
      </c>
      <c r="BB260" s="59">
        <f t="shared" si="817"/>
        <v>0</v>
      </c>
      <c r="BC260" s="59">
        <f t="shared" si="817"/>
        <v>0</v>
      </c>
      <c r="BD260" s="59">
        <f t="shared" si="817"/>
        <v>415</v>
      </c>
      <c r="BE260" s="59">
        <f t="shared" si="817"/>
        <v>10516319.015999997</v>
      </c>
      <c r="BF260" s="59">
        <f t="shared" si="817"/>
        <v>1751</v>
      </c>
      <c r="BG260" s="59">
        <f t="shared" si="817"/>
        <v>55110352.919999994</v>
      </c>
      <c r="BH260" s="59">
        <f t="shared" si="817"/>
        <v>885</v>
      </c>
      <c r="BI260" s="59">
        <f t="shared" si="817"/>
        <v>25301773.98</v>
      </c>
      <c r="BJ260" s="59">
        <f t="shared" si="817"/>
        <v>0</v>
      </c>
      <c r="BK260" s="59">
        <f t="shared" si="817"/>
        <v>0</v>
      </c>
      <c r="BL260" s="59">
        <f t="shared" si="817"/>
        <v>615</v>
      </c>
      <c r="BM260" s="59">
        <f t="shared" si="817"/>
        <v>21151414.199999996</v>
      </c>
      <c r="BN260" s="59">
        <f t="shared" si="817"/>
        <v>1328</v>
      </c>
      <c r="BO260" s="59">
        <f t="shared" si="817"/>
        <v>38637646.320000008</v>
      </c>
      <c r="BP260" s="59">
        <f t="shared" si="817"/>
        <v>796</v>
      </c>
      <c r="BQ260" s="59">
        <f t="shared" si="817"/>
        <v>24098556.619199999</v>
      </c>
      <c r="BR260" s="59">
        <f t="shared" si="817"/>
        <v>974</v>
      </c>
      <c r="BS260" s="61">
        <f t="shared" si="817"/>
        <v>28732553.976</v>
      </c>
      <c r="BT260" s="62">
        <f t="shared" si="817"/>
        <v>511</v>
      </c>
      <c r="BU260" s="59">
        <f t="shared" si="817"/>
        <v>12411733.6</v>
      </c>
      <c r="BV260" s="59">
        <f t="shared" si="817"/>
        <v>729</v>
      </c>
      <c r="BW260" s="59">
        <f t="shared" si="817"/>
        <v>17671228.399999999</v>
      </c>
      <c r="BX260" s="59">
        <f t="shared" si="817"/>
        <v>0</v>
      </c>
      <c r="BY260" s="59">
        <f t="shared" ref="BY260:DK260" si="819">SUM(BY261:BY274)</f>
        <v>0</v>
      </c>
      <c r="BZ260" s="59">
        <f>SUM(BZ261:BZ274)</f>
        <v>971</v>
      </c>
      <c r="CA260" s="59">
        <f>SUM(CA261:CA274)</f>
        <v>28304819.759999998</v>
      </c>
      <c r="CB260" s="63">
        <f t="shared" si="819"/>
        <v>0</v>
      </c>
      <c r="CC260" s="59">
        <f t="shared" si="819"/>
        <v>0</v>
      </c>
      <c r="CD260" s="59">
        <f t="shared" si="819"/>
        <v>140</v>
      </c>
      <c r="CE260" s="59">
        <f t="shared" si="819"/>
        <v>3286860.15</v>
      </c>
      <c r="CF260" s="59">
        <f t="shared" si="819"/>
        <v>279</v>
      </c>
      <c r="CG260" s="59">
        <f t="shared" si="819"/>
        <v>6546787.5899999999</v>
      </c>
      <c r="CH260" s="59">
        <f t="shared" si="819"/>
        <v>745</v>
      </c>
      <c r="CI260" s="59">
        <f t="shared" si="819"/>
        <v>17685261.93</v>
      </c>
      <c r="CJ260" s="59">
        <f t="shared" si="819"/>
        <v>541</v>
      </c>
      <c r="CK260" s="59">
        <f t="shared" si="819"/>
        <v>13404257.439999998</v>
      </c>
      <c r="CL260" s="59">
        <f t="shared" si="819"/>
        <v>1323</v>
      </c>
      <c r="CM260" s="59">
        <f t="shared" si="819"/>
        <v>32294620.399999995</v>
      </c>
      <c r="CN260" s="59">
        <f t="shared" si="819"/>
        <v>735</v>
      </c>
      <c r="CO260" s="59">
        <f t="shared" si="819"/>
        <v>17791242.629999999</v>
      </c>
      <c r="CP260" s="59">
        <f t="shared" si="819"/>
        <v>1589</v>
      </c>
      <c r="CQ260" s="59">
        <f t="shared" si="819"/>
        <v>46303356.749999993</v>
      </c>
      <c r="CR260" s="59">
        <f t="shared" si="819"/>
        <v>665</v>
      </c>
      <c r="CS260" s="59">
        <f t="shared" si="819"/>
        <v>19434565.751999997</v>
      </c>
      <c r="CT260" s="59">
        <f t="shared" si="819"/>
        <v>718</v>
      </c>
      <c r="CU260" s="59">
        <f t="shared" si="819"/>
        <v>20594480.759999998</v>
      </c>
      <c r="CV260" s="59">
        <f t="shared" si="819"/>
        <v>1099</v>
      </c>
      <c r="CW260" s="59">
        <f t="shared" si="819"/>
        <v>30735919.788000003</v>
      </c>
      <c r="CX260" s="59">
        <f t="shared" si="819"/>
        <v>49</v>
      </c>
      <c r="CY260" s="59">
        <f t="shared" si="819"/>
        <v>1391944.68</v>
      </c>
      <c r="CZ260" s="59">
        <f t="shared" si="819"/>
        <v>156</v>
      </c>
      <c r="DA260" s="59">
        <f t="shared" si="819"/>
        <v>4607535.24</v>
      </c>
      <c r="DB260" s="59">
        <f t="shared" si="819"/>
        <v>28</v>
      </c>
      <c r="DC260" s="59">
        <f t="shared" si="819"/>
        <v>808175.76</v>
      </c>
      <c r="DD260" s="59">
        <f t="shared" si="819"/>
        <v>660</v>
      </c>
      <c r="DE260" s="59">
        <f t="shared" si="819"/>
        <v>19876301.087999996</v>
      </c>
      <c r="DF260" s="59">
        <f t="shared" si="819"/>
        <v>331</v>
      </c>
      <c r="DG260" s="59">
        <f t="shared" si="819"/>
        <v>12665658.079000002</v>
      </c>
      <c r="DH260" s="59">
        <f t="shared" si="819"/>
        <v>307</v>
      </c>
      <c r="DI260" s="59">
        <f t="shared" si="819"/>
        <v>17198042.909299999</v>
      </c>
      <c r="DJ260" s="59">
        <f t="shared" si="819"/>
        <v>27050</v>
      </c>
      <c r="DK260" s="59">
        <f t="shared" si="819"/>
        <v>749836129.54550016</v>
      </c>
    </row>
    <row r="261" spans="1:115" ht="50.25" customHeight="1" x14ac:dyDescent="0.25">
      <c r="A261" s="89"/>
      <c r="B261" s="90">
        <v>223</v>
      </c>
      <c r="C261" s="283" t="s">
        <v>761</v>
      </c>
      <c r="D261" s="65" t="s">
        <v>384</v>
      </c>
      <c r="E261" s="54">
        <v>23150</v>
      </c>
      <c r="F261" s="69">
        <v>0.74</v>
      </c>
      <c r="G261" s="67">
        <v>1</v>
      </c>
      <c r="H261" s="69">
        <v>1.4</v>
      </c>
      <c r="I261" s="69">
        <v>1.68</v>
      </c>
      <c r="J261" s="69">
        <v>2.23</v>
      </c>
      <c r="K261" s="70">
        <v>2.57</v>
      </c>
      <c r="L261" s="73">
        <v>60</v>
      </c>
      <c r="M261" s="72">
        <f>(L261*$E261*$F261*$G261*$H261)</f>
        <v>1439004</v>
      </c>
      <c r="N261" s="73">
        <v>8</v>
      </c>
      <c r="O261" s="73">
        <f>(N261*$E261*$F261*$G261*$H261)</f>
        <v>191867.19999999998</v>
      </c>
      <c r="P261" s="73">
        <v>77</v>
      </c>
      <c r="Q261" s="72">
        <f>(P261*$E261*$F261*$G261*$H261)</f>
        <v>1846721.7999999998</v>
      </c>
      <c r="R261" s="73"/>
      <c r="S261" s="72">
        <f>(R261*$E261*$F261*$G261*$H261)</f>
        <v>0</v>
      </c>
      <c r="T261" s="73">
        <v>0</v>
      </c>
      <c r="U261" s="72">
        <f>(T261*$E261*$F261*$G261*$H261)</f>
        <v>0</v>
      </c>
      <c r="V261" s="73">
        <v>0</v>
      </c>
      <c r="W261" s="72">
        <f>(V261*$E261*$F261*$G261*$H261)</f>
        <v>0</v>
      </c>
      <c r="X261" s="73"/>
      <c r="Y261" s="72">
        <f>(X261*$E261*$F261*$G261*$H261)</f>
        <v>0</v>
      </c>
      <c r="Z261" s="73">
        <v>0</v>
      </c>
      <c r="AA261" s="72">
        <f>(Z261*$E261*$F261*$G261*$H261)</f>
        <v>0</v>
      </c>
      <c r="AB261" s="73">
        <v>5</v>
      </c>
      <c r="AC261" s="72">
        <f>(AB261*$E261*$F261*$G261*$H261)</f>
        <v>119916.99999999999</v>
      </c>
      <c r="AD261" s="73"/>
      <c r="AE261" s="72">
        <f>(AD261*$E261*$F261*$G261*$H261)</f>
        <v>0</v>
      </c>
      <c r="AF261" s="75"/>
      <c r="AG261" s="72">
        <f>(AF261*$E261*$F261*$G261*$H261)</f>
        <v>0</v>
      </c>
      <c r="AH261" s="73">
        <v>43</v>
      </c>
      <c r="AI261" s="72">
        <f>(AH261*$E261*$F261*$G261*$H261)</f>
        <v>1031286.2</v>
      </c>
      <c r="AJ261" s="73">
        <v>116</v>
      </c>
      <c r="AK261" s="73">
        <f>(AJ261*$E261*$F261*$G261*$H261)</f>
        <v>2782074.4</v>
      </c>
      <c r="AL261" s="73">
        <v>154</v>
      </c>
      <c r="AM261" s="72">
        <f>(AL261*$E261*$F261*$G261*$I261)</f>
        <v>4432132.32</v>
      </c>
      <c r="AN261" s="92"/>
      <c r="AO261" s="72">
        <f>(AN261*$E261*$F261*$G261*$I261)</f>
        <v>0</v>
      </c>
      <c r="AP261" s="73">
        <v>35</v>
      </c>
      <c r="AQ261" s="79">
        <f>(AP261*$E261*$F261*$G261*$I261)</f>
        <v>1007302.7999999999</v>
      </c>
      <c r="AR261" s="73">
        <v>5</v>
      </c>
      <c r="AS261" s="72">
        <f>(AR261*$E261*$F261*$G261*$H261)</f>
        <v>119916.99999999999</v>
      </c>
      <c r="AT261" s="73">
        <v>4</v>
      </c>
      <c r="AU261" s="73">
        <f>(AT261*$E261*$F261*$G261*$H261)</f>
        <v>95933.599999999991</v>
      </c>
      <c r="AV261" s="73"/>
      <c r="AW261" s="72">
        <f>(AV261*$E261*$F261*$G261*$H261)</f>
        <v>0</v>
      </c>
      <c r="AX261" s="73">
        <v>0</v>
      </c>
      <c r="AY261" s="72">
        <f>(AX261*$E261*$F261*$G261*$H261)</f>
        <v>0</v>
      </c>
      <c r="AZ261" s="73">
        <v>0</v>
      </c>
      <c r="BA261" s="72">
        <f>(AZ261*$E261*$F261*$G261*$H261)</f>
        <v>0</v>
      </c>
      <c r="BB261" s="73">
        <v>0</v>
      </c>
      <c r="BC261" s="72">
        <f>(BB261*$E261*$F261*$G261*$H261)</f>
        <v>0</v>
      </c>
      <c r="BD261" s="73">
        <v>15</v>
      </c>
      <c r="BE261" s="72">
        <f>(BD261*$E261*$F261*$G261*$H261)</f>
        <v>359751</v>
      </c>
      <c r="BF261" s="73">
        <v>89</v>
      </c>
      <c r="BG261" s="72">
        <f>(BF261*$E261*$F261*$G261*$I261)</f>
        <v>2561427.12</v>
      </c>
      <c r="BH261" s="73">
        <v>260</v>
      </c>
      <c r="BI261" s="72">
        <f>(BH261*$E261*$F261*$G261*$I261)</f>
        <v>7482820.7999999998</v>
      </c>
      <c r="BJ261" s="73">
        <v>0</v>
      </c>
      <c r="BK261" s="72">
        <f>(BJ261*$E261*$F261*$G261*$I261)</f>
        <v>0</v>
      </c>
      <c r="BL261" s="97">
        <v>24</v>
      </c>
      <c r="BM261" s="72">
        <f>(BL261*$E261*$F261*$G261*$I261)</f>
        <v>690721.91999999993</v>
      </c>
      <c r="BN261" s="73">
        <v>70</v>
      </c>
      <c r="BO261" s="72">
        <f>(BN261*$E261*$F261*$G261*$I261)</f>
        <v>2014605.5999999999</v>
      </c>
      <c r="BP261" s="73">
        <v>41</v>
      </c>
      <c r="BQ261" s="72">
        <f>(BP261*$E261*$F261*$G261*$I261)</f>
        <v>1179983.28</v>
      </c>
      <c r="BR261" s="73">
        <v>90</v>
      </c>
      <c r="BS261" s="79">
        <f>(BR261*$E261*$F261*$G261*$I261)</f>
        <v>2590207.1999999997</v>
      </c>
      <c r="BT261" s="94">
        <v>2</v>
      </c>
      <c r="BU261" s="72">
        <f>(BT261*$E261*$F261*$G261*$H261)</f>
        <v>47966.799999999996</v>
      </c>
      <c r="BV261" s="73">
        <v>142</v>
      </c>
      <c r="BW261" s="72">
        <f>(BV261*$E261*$F261*$G261*$H261)</f>
        <v>3405642.8</v>
      </c>
      <c r="BX261" s="73">
        <v>0</v>
      </c>
      <c r="BY261" s="72">
        <f>(BX261*$E261*$F261*$G261*$H261)</f>
        <v>0</v>
      </c>
      <c r="BZ261" s="73">
        <v>33</v>
      </c>
      <c r="CA261" s="72">
        <f>(BZ261*$E261*$F261*$G261*$I261)</f>
        <v>949742.64</v>
      </c>
      <c r="CB261" s="95"/>
      <c r="CC261" s="73">
        <f>(CB261*$E261*$F261*$G261*$H261)</f>
        <v>0</v>
      </c>
      <c r="CD261" s="73">
        <v>5</v>
      </c>
      <c r="CE261" s="72">
        <f>(CD261*$E261*$F261*$G261*$H261)</f>
        <v>119916.99999999999</v>
      </c>
      <c r="CF261" s="73">
        <v>3</v>
      </c>
      <c r="CG261" s="72">
        <f>(CF261*$E261*$F261*$G261*$H261)</f>
        <v>71950.2</v>
      </c>
      <c r="CH261" s="73">
        <v>8</v>
      </c>
      <c r="CI261" s="72">
        <f>(CH261*$E261*$F261*$G261*$H261)</f>
        <v>191867.19999999998</v>
      </c>
      <c r="CJ261" s="73">
        <v>17</v>
      </c>
      <c r="CK261" s="72">
        <f>(CJ261*$E261*$F261*$G261*$H261)</f>
        <v>407717.8</v>
      </c>
      <c r="CL261" s="73">
        <v>50</v>
      </c>
      <c r="CM261" s="72">
        <f>(CL261*$E261*$F261*$G261*$H261)</f>
        <v>1199170</v>
      </c>
      <c r="CN261" s="73">
        <v>40</v>
      </c>
      <c r="CO261" s="72">
        <f>(CN261*$E261*$F261*$G261*$H261)</f>
        <v>959335.99999999988</v>
      </c>
      <c r="CP261" s="73">
        <v>56</v>
      </c>
      <c r="CQ261" s="72">
        <f>(CP261*$E261*$F261*$G261*$I261)</f>
        <v>1611684.48</v>
      </c>
      <c r="CR261" s="73">
        <v>8</v>
      </c>
      <c r="CS261" s="72">
        <f>(CR261*$E261*$F261*$G261*$I261)</f>
        <v>230240.63999999998</v>
      </c>
      <c r="CT261" s="73">
        <v>1</v>
      </c>
      <c r="CU261" s="72">
        <f>(CT261*$E261*$F261*$G261*$I261)</f>
        <v>28780.079999999998</v>
      </c>
      <c r="CV261" s="93">
        <v>12</v>
      </c>
      <c r="CW261" s="72">
        <f>(CV261*$E261*$F261*$G261*$I261)</f>
        <v>345360.95999999996</v>
      </c>
      <c r="CX261" s="73"/>
      <c r="CY261" s="79">
        <f>(CX261*$E261*$F261*$G261*$I261)</f>
        <v>0</v>
      </c>
      <c r="CZ261" s="73">
        <v>3</v>
      </c>
      <c r="DA261" s="72">
        <f>(CZ261*$E261*$F261*$G261*$I261)</f>
        <v>86340.239999999991</v>
      </c>
      <c r="DB261" s="95"/>
      <c r="DC261" s="72">
        <f>(DB261*$E261*$F261*$G261*$I261)</f>
        <v>0</v>
      </c>
      <c r="DD261" s="73">
        <v>35</v>
      </c>
      <c r="DE261" s="72">
        <f>(DD261*$E261*$F261*$G261*$I261)</f>
        <v>1007302.7999999999</v>
      </c>
      <c r="DF261" s="73">
        <v>41</v>
      </c>
      <c r="DG261" s="72">
        <f>(DF261*$E261*$F261*$G261*$J261)</f>
        <v>1566287.33</v>
      </c>
      <c r="DH261" s="73">
        <v>30</v>
      </c>
      <c r="DI261" s="84">
        <f>(DH261*$E261*$F261*$G261*$K261)</f>
        <v>1320800.0999999999</v>
      </c>
      <c r="DJ261" s="85">
        <f t="shared" ref="DJ261:DK274" si="820">SUM(L261,N261,P261,R261,T261,V261,X261,Z261,AB261,AD261,AF261,AH261,AN261,AR261,AT261,BX261,AJ261,AX261,AZ261,BB261,CN261,BD261,BF261,AL261,BJ261,AP261,CP261,BL261,CR261,BN261,BP261,BR261,BZ261,BT261,BV261,CB261,CD261,CF261,CH261,CJ261,CL261,CT261,CV261,BH261,AV261,CX261,CZ261,DB261,DD261,DF261,DH261)</f>
        <v>1582</v>
      </c>
      <c r="DK261" s="84">
        <f t="shared" si="820"/>
        <v>43495780.310000002</v>
      </c>
    </row>
    <row r="262" spans="1:115" ht="54.75" customHeight="1" x14ac:dyDescent="0.25">
      <c r="A262" s="89"/>
      <c r="B262" s="90">
        <v>224</v>
      </c>
      <c r="C262" s="283" t="s">
        <v>762</v>
      </c>
      <c r="D262" s="65" t="s">
        <v>385</v>
      </c>
      <c r="E262" s="54">
        <v>23150</v>
      </c>
      <c r="F262" s="91">
        <v>0.69</v>
      </c>
      <c r="G262" s="67">
        <v>1</v>
      </c>
      <c r="H262" s="69">
        <v>1.4</v>
      </c>
      <c r="I262" s="69">
        <v>1.68</v>
      </c>
      <c r="J262" s="69">
        <v>2.23</v>
      </c>
      <c r="K262" s="70">
        <v>2.57</v>
      </c>
      <c r="L262" s="73">
        <v>13</v>
      </c>
      <c r="M262" s="72">
        <f>(L262*$E262*$F262*$G262*$H262*$M$10)</f>
        <v>319789.46999999997</v>
      </c>
      <c r="N262" s="73"/>
      <c r="O262" s="73">
        <f>(N262*$E262*$F262*$G262*$H262*$O$10)</f>
        <v>0</v>
      </c>
      <c r="P262" s="73"/>
      <c r="Q262" s="72">
        <f>(P262*$E262*$F262*$G262*$H262*$Q$10)</f>
        <v>0</v>
      </c>
      <c r="R262" s="73"/>
      <c r="S262" s="72">
        <f>(R262*$E262*$F262*$G262*$H262*$S$10)</f>
        <v>0</v>
      </c>
      <c r="T262" s="73"/>
      <c r="U262" s="72">
        <f>(T262*$E262*$F262*$G262*$H262*$U$10)</f>
        <v>0</v>
      </c>
      <c r="V262" s="73">
        <v>0</v>
      </c>
      <c r="W262" s="72">
        <f>(V262*$E262*$F262*$G262*$H262*$W$10)</f>
        <v>0</v>
      </c>
      <c r="X262" s="73"/>
      <c r="Y262" s="72">
        <f>(X262*$E262*$F262*$G262*$H262*$Y$10)</f>
        <v>0</v>
      </c>
      <c r="Z262" s="73">
        <v>0</v>
      </c>
      <c r="AA262" s="72">
        <f>(Z262*$E262*$F262*$G262*$H262*$AA$10)</f>
        <v>0</v>
      </c>
      <c r="AB262" s="73"/>
      <c r="AC262" s="72">
        <f>(AB262*$E262*$F262*$G262*$H262*$AC$10)</f>
        <v>0</v>
      </c>
      <c r="AD262" s="73"/>
      <c r="AE262" s="72">
        <f>(AD262*$E262*$F262*$G262*$H262*$AE$10)</f>
        <v>0</v>
      </c>
      <c r="AF262" s="75"/>
      <c r="AG262" s="72">
        <f>(AF262*$E262*$F262*$G262*$H262*$AG$10)</f>
        <v>0</v>
      </c>
      <c r="AH262" s="73">
        <v>5</v>
      </c>
      <c r="AI262" s="72">
        <f>(AH262*$E262*$F262*$G262*$H262*$AI$10)</f>
        <v>122995.95000000001</v>
      </c>
      <c r="AJ262" s="73">
        <v>1</v>
      </c>
      <c r="AK262" s="73">
        <f>(AJ262*$E262*$F262*$G262*$H262*$AK$10)</f>
        <v>24599.19</v>
      </c>
      <c r="AL262" s="73">
        <v>0</v>
      </c>
      <c r="AM262" s="72">
        <f>(AL262*$E262*$F262*$G262*$I262*$AM$10)</f>
        <v>0</v>
      </c>
      <c r="AN262" s="93"/>
      <c r="AO262" s="72">
        <f>(AN262*$E262*$F262*$G262*$I262*$AO$10)</f>
        <v>0</v>
      </c>
      <c r="AP262" s="73">
        <v>2</v>
      </c>
      <c r="AQ262" s="79">
        <f>(AP262*$E262*$F262*$G262*$I262*$AQ$10)</f>
        <v>59038.055999999997</v>
      </c>
      <c r="AR262" s="73"/>
      <c r="AS262" s="72">
        <f>(AR262*$E262*$F262*$G262*$H262*$AS$10)</f>
        <v>0</v>
      </c>
      <c r="AT262" s="73"/>
      <c r="AU262" s="73">
        <f>(AT262*$E262*$F262*$G262*$H262*$AU$10)</f>
        <v>0</v>
      </c>
      <c r="AV262" s="73"/>
      <c r="AW262" s="72">
        <f>(AV262*$E262*$F262*$G262*$H262*$AW$10)</f>
        <v>0</v>
      </c>
      <c r="AX262" s="73">
        <v>0</v>
      </c>
      <c r="AY262" s="72">
        <f>(AX262*$E262*$F262*$G262*$H262*$AY$10)</f>
        <v>0</v>
      </c>
      <c r="AZ262" s="73">
        <v>0</v>
      </c>
      <c r="BA262" s="72">
        <f>(AZ262*$E262*$F262*$G262*$H262*$BA$10)</f>
        <v>0</v>
      </c>
      <c r="BB262" s="73">
        <v>0</v>
      </c>
      <c r="BC262" s="72">
        <f>(BB262*$E262*$F262*$G262*$H262*$BC$10)</f>
        <v>0</v>
      </c>
      <c r="BD262" s="73"/>
      <c r="BE262" s="72">
        <f>(BD262*$E262*$F262*$G262*$H262*$BE$10)</f>
        <v>0</v>
      </c>
      <c r="BF262" s="73">
        <v>2</v>
      </c>
      <c r="BG262" s="72">
        <f>(BF262*$E262*$F262*$G262*$I262*$BG$10)</f>
        <v>53670.959999999992</v>
      </c>
      <c r="BH262" s="73"/>
      <c r="BI262" s="72">
        <f>(BH262*$E262*$F262*$G262*$I262*$BI$10)</f>
        <v>0</v>
      </c>
      <c r="BJ262" s="73">
        <v>0</v>
      </c>
      <c r="BK262" s="72">
        <f>(BJ262*$E262*$F262*$G262*$I262*$BK$10)</f>
        <v>0</v>
      </c>
      <c r="BL262" s="97"/>
      <c r="BM262" s="72">
        <f>(BL262*$E262*$F262*$G262*$I262*$BM$10)</f>
        <v>0</v>
      </c>
      <c r="BN262" s="73"/>
      <c r="BO262" s="72">
        <f>(BN262*$E262*$F262*$G262*$I262*$BO$10)</f>
        <v>0</v>
      </c>
      <c r="BP262" s="73"/>
      <c r="BQ262" s="72">
        <f>(BP262*$E262*$F262*$G262*$I262*$BQ$10)</f>
        <v>0</v>
      </c>
      <c r="BR262" s="73"/>
      <c r="BS262" s="79">
        <f>(BR262*$E262*$F262*$G262*$I262*$BS$10)</f>
        <v>0</v>
      </c>
      <c r="BT262" s="94"/>
      <c r="BU262" s="72">
        <f>(BT262*$E262*$F262*$G262*$H262*$BU$10)</f>
        <v>0</v>
      </c>
      <c r="BV262" s="73"/>
      <c r="BW262" s="72">
        <f>(BV262*$E262*$F262*$G262*$H262*$BW$10)</f>
        <v>0</v>
      </c>
      <c r="BX262" s="73">
        <v>0</v>
      </c>
      <c r="BY262" s="72">
        <f>(BX262*$E262*$F262*$G262*$H262*$BY$10)</f>
        <v>0</v>
      </c>
      <c r="BZ262" s="73"/>
      <c r="CA262" s="72">
        <f>(BZ262*$E262*$F262*$G262*$I262*$CA$10)</f>
        <v>0</v>
      </c>
      <c r="CB262" s="95"/>
      <c r="CC262" s="73">
        <f>(CB262*$E262*$F262*$G262*$H262*$CC$10)</f>
        <v>0</v>
      </c>
      <c r="CD262" s="73"/>
      <c r="CE262" s="72">
        <f>(CD262*$E262*$F262*$G262*$H262*$CE$10)</f>
        <v>0</v>
      </c>
      <c r="CF262" s="73"/>
      <c r="CG262" s="72">
        <f>(CF262*$E262*$F262*$G262*$H262*$CG$10)</f>
        <v>0</v>
      </c>
      <c r="CH262" s="73"/>
      <c r="CI262" s="72">
        <f>(CH262*$E262*$F262*$G262*$H262*$CI$10)</f>
        <v>0</v>
      </c>
      <c r="CJ262" s="73"/>
      <c r="CK262" s="72">
        <f>(CJ262*$E262*$F262*$G262*$H262*$CK$10)</f>
        <v>0</v>
      </c>
      <c r="CL262" s="73"/>
      <c r="CM262" s="72">
        <f>(CL262*$E262*$F262*$G262*$H262*$CM$10)</f>
        <v>0</v>
      </c>
      <c r="CN262" s="73"/>
      <c r="CO262" s="72">
        <f>(CN262*$E262*$F262*$G262*$H262*$CO$10)</f>
        <v>0</v>
      </c>
      <c r="CP262" s="73">
        <v>2</v>
      </c>
      <c r="CQ262" s="72">
        <f>(CP262*$E262*$F262*$G262*$I262*$CQ$10)</f>
        <v>59574.765599999999</v>
      </c>
      <c r="CR262" s="73"/>
      <c r="CS262" s="72">
        <f>(CR262*$E262*$F262*$G262*$I262*$CS$10)</f>
        <v>0</v>
      </c>
      <c r="CT262" s="73"/>
      <c r="CU262" s="72">
        <f>(CT262*$E262*$F262*$G262*$I262*$CU$10)</f>
        <v>0</v>
      </c>
      <c r="CV262" s="93"/>
      <c r="CW262" s="72">
        <f>(CV262*$E262*$F262*$G262*$I262*$CW$10)</f>
        <v>0</v>
      </c>
      <c r="CX262" s="73">
        <v>0</v>
      </c>
      <c r="CY262" s="79">
        <f>(CX262*$E262*$F262*$G262*$I262*$CY$10)</f>
        <v>0</v>
      </c>
      <c r="CZ262" s="73">
        <v>1</v>
      </c>
      <c r="DA262" s="72">
        <f>(CZ262*$E262*$F262*$G262*$I262*$DA$10)</f>
        <v>26835.479999999996</v>
      </c>
      <c r="DB262" s="95"/>
      <c r="DC262" s="72">
        <f>(DB262*$E262*$F262*$G262*$I262*$DC$10)</f>
        <v>0</v>
      </c>
      <c r="DD262" s="73"/>
      <c r="DE262" s="72">
        <f>(DD262*$E262*$F262*$G262*$I262*$DE$10)</f>
        <v>0</v>
      </c>
      <c r="DF262" s="73"/>
      <c r="DG262" s="72">
        <f>(DF262*$E262*$F262*$G262*$J262*$DG$10)</f>
        <v>0</v>
      </c>
      <c r="DH262" s="73">
        <v>2</v>
      </c>
      <c r="DI262" s="84">
        <f>(DH262*$E262*$F262*$G262*$K262*$DI$10)</f>
        <v>91135.20689999999</v>
      </c>
      <c r="DJ262" s="85">
        <f t="shared" si="820"/>
        <v>28</v>
      </c>
      <c r="DK262" s="84">
        <f t="shared" si="820"/>
        <v>757639.07849999995</v>
      </c>
    </row>
    <row r="263" spans="1:115" ht="36" customHeight="1" x14ac:dyDescent="0.25">
      <c r="A263" s="89"/>
      <c r="B263" s="90">
        <v>225</v>
      </c>
      <c r="C263" s="283" t="s">
        <v>763</v>
      </c>
      <c r="D263" s="65" t="s">
        <v>386</v>
      </c>
      <c r="E263" s="54">
        <v>23150</v>
      </c>
      <c r="F263" s="91">
        <v>0.72</v>
      </c>
      <c r="G263" s="67">
        <v>1</v>
      </c>
      <c r="H263" s="69">
        <v>1.4</v>
      </c>
      <c r="I263" s="69">
        <v>1.68</v>
      </c>
      <c r="J263" s="69">
        <v>2.23</v>
      </c>
      <c r="K263" s="70">
        <v>2.57</v>
      </c>
      <c r="L263" s="73">
        <f>50+42</f>
        <v>92</v>
      </c>
      <c r="M263" s="72">
        <f>(L263*$E263*$F263*$G263*$H263)</f>
        <v>2146838.4</v>
      </c>
      <c r="N263" s="73">
        <v>10</v>
      </c>
      <c r="O263" s="73">
        <f>(N263*$E263*$F263*$G263*$H263)</f>
        <v>233351.99999999997</v>
      </c>
      <c r="P263" s="73">
        <v>7</v>
      </c>
      <c r="Q263" s="72">
        <f>(P263*$E263*$F263*$G263*$H263)</f>
        <v>163346.4</v>
      </c>
      <c r="R263" s="73"/>
      <c r="S263" s="72">
        <f>(R263*$E263*$F263*$G263*$H263)</f>
        <v>0</v>
      </c>
      <c r="T263" s="73">
        <v>0</v>
      </c>
      <c r="U263" s="72">
        <f>(T263*$E263*$F263*$G263*$H263)</f>
        <v>0</v>
      </c>
      <c r="V263" s="73">
        <v>0</v>
      </c>
      <c r="W263" s="72">
        <f>(V263*$E263*$F263*$G263*$H263)</f>
        <v>0</v>
      </c>
      <c r="X263" s="73"/>
      <c r="Y263" s="72">
        <f>(X263*$E263*$F263*$G263*$H263)</f>
        <v>0</v>
      </c>
      <c r="Z263" s="73">
        <v>0</v>
      </c>
      <c r="AA263" s="72">
        <f>(Z263*$E263*$F263*$G263*$H263)</f>
        <v>0</v>
      </c>
      <c r="AB263" s="73">
        <v>35</v>
      </c>
      <c r="AC263" s="72">
        <f>(AB263*$E263*$F263*$G263*$H263)</f>
        <v>816732</v>
      </c>
      <c r="AD263" s="73"/>
      <c r="AE263" s="72">
        <f>(AD263*$E263*$F263*$G263*$H263)</f>
        <v>0</v>
      </c>
      <c r="AF263" s="75"/>
      <c r="AG263" s="72">
        <f>(AF263*$E263*$F263*$G263*$H263)</f>
        <v>0</v>
      </c>
      <c r="AH263" s="73">
        <v>40</v>
      </c>
      <c r="AI263" s="72">
        <f>(AH263*$E263*$F263*$G263*$H263)</f>
        <v>933407.99999999988</v>
      </c>
      <c r="AJ263" s="73">
        <f>143+65</f>
        <v>208</v>
      </c>
      <c r="AK263" s="73">
        <f>(AJ263*$E263*$F263*$G263*$H263)</f>
        <v>4853721.5999999996</v>
      </c>
      <c r="AL263" s="73">
        <v>91</v>
      </c>
      <c r="AM263" s="72">
        <f>(AL263*$E263*$F263*$G263*$I263)</f>
        <v>2548203.84</v>
      </c>
      <c r="AN263" s="92"/>
      <c r="AO263" s="72">
        <f>(AN263*$E263*$F263*$G263*$I263)</f>
        <v>0</v>
      </c>
      <c r="AP263" s="73">
        <v>18</v>
      </c>
      <c r="AQ263" s="79">
        <f>(AP263*$E263*$F263*$G263*$I263)</f>
        <v>504040.32</v>
      </c>
      <c r="AR263" s="73"/>
      <c r="AS263" s="72">
        <f>(AR263*$E263*$F263*$G263*$H263)</f>
        <v>0</v>
      </c>
      <c r="AT263" s="73"/>
      <c r="AU263" s="73">
        <f>(AT263*$E263*$F263*$G263*$H263)</f>
        <v>0</v>
      </c>
      <c r="AV263" s="73"/>
      <c r="AW263" s="72">
        <f>(AV263*$E263*$F263*$G263*$H263)</f>
        <v>0</v>
      </c>
      <c r="AX263" s="73">
        <v>0</v>
      </c>
      <c r="AY263" s="72">
        <f>(AX263*$E263*$F263*$G263*$H263)</f>
        <v>0</v>
      </c>
      <c r="AZ263" s="73">
        <v>0</v>
      </c>
      <c r="BA263" s="72">
        <f>(AZ263*$E263*$F263*$G263*$H263)</f>
        <v>0</v>
      </c>
      <c r="BB263" s="73">
        <v>0</v>
      </c>
      <c r="BC263" s="72">
        <f>(BB263*$E263*$F263*$G263*$H263)</f>
        <v>0</v>
      </c>
      <c r="BD263" s="73">
        <v>48</v>
      </c>
      <c r="BE263" s="72">
        <f>(BD263*$E263*$F263*$G263*$H263)</f>
        <v>1120089.5999999999</v>
      </c>
      <c r="BF263" s="73">
        <v>34</v>
      </c>
      <c r="BG263" s="72">
        <f>(BF263*$E263*$F263*$G263*$I263)</f>
        <v>952076.15999999992</v>
      </c>
      <c r="BH263" s="73">
        <v>25</v>
      </c>
      <c r="BI263" s="72">
        <f>(BH263*$E263*$F263*$G263*$I263)</f>
        <v>700056</v>
      </c>
      <c r="BJ263" s="73">
        <v>0</v>
      </c>
      <c r="BK263" s="72">
        <f>(BJ263*$E263*$F263*$G263*$I263)</f>
        <v>0</v>
      </c>
      <c r="BL263" s="97">
        <v>36</v>
      </c>
      <c r="BM263" s="72">
        <f>(BL263*$E263*$F263*$G263*$I263)</f>
        <v>1008080.64</v>
      </c>
      <c r="BN263" s="73">
        <v>30</v>
      </c>
      <c r="BO263" s="72">
        <f>(BN263*$E263*$F263*$G263*$I263)</f>
        <v>840067.2</v>
      </c>
      <c r="BP263" s="73">
        <v>39</v>
      </c>
      <c r="BQ263" s="72">
        <f>(BP263*$E263*$F263*$G263*$I263)</f>
        <v>1092087.3599999999</v>
      </c>
      <c r="BR263" s="73">
        <v>100</v>
      </c>
      <c r="BS263" s="79">
        <f>(BR263*$E263*$F263*$G263*$I263)</f>
        <v>2800224</v>
      </c>
      <c r="BT263" s="94">
        <v>9</v>
      </c>
      <c r="BU263" s="72">
        <f>(BT263*$E263*$F263*$G263*$H263)</f>
        <v>210016.8</v>
      </c>
      <c r="BV263" s="73">
        <v>3</v>
      </c>
      <c r="BW263" s="72">
        <f>(BV263*$E263*$F263*$G263*$H263)</f>
        <v>70005.599999999991</v>
      </c>
      <c r="BX263" s="73">
        <v>0</v>
      </c>
      <c r="BY263" s="72">
        <f>(BX263*$E263*$F263*$G263*$H263)</f>
        <v>0</v>
      </c>
      <c r="BZ263" s="73">
        <v>53</v>
      </c>
      <c r="CA263" s="72">
        <f>(BZ263*$E263*$F263*$G263*$I263)</f>
        <v>1484118.72</v>
      </c>
      <c r="CB263" s="95"/>
      <c r="CC263" s="73">
        <f>(CB263*$E263*$F263*$G263*$H263)</f>
        <v>0</v>
      </c>
      <c r="CD263" s="73"/>
      <c r="CE263" s="72">
        <f>(CD263*$E263*$F263*$G263*$H263)</f>
        <v>0</v>
      </c>
      <c r="CF263" s="73">
        <v>3</v>
      </c>
      <c r="CG263" s="72">
        <f>(CF263*$E263*$F263*$G263*$H263)</f>
        <v>70005.599999999991</v>
      </c>
      <c r="CH263" s="73">
        <v>10</v>
      </c>
      <c r="CI263" s="72">
        <f>(CH263*$E263*$F263*$G263*$H263)</f>
        <v>233351.99999999997</v>
      </c>
      <c r="CJ263" s="73">
        <v>28</v>
      </c>
      <c r="CK263" s="72">
        <f>(CJ263*$E263*$F263*$G263*$H263)</f>
        <v>653385.6</v>
      </c>
      <c r="CL263" s="73">
        <v>70</v>
      </c>
      <c r="CM263" s="72">
        <f>(CL263*$E263*$F263*$G263*$H263)</f>
        <v>1633464</v>
      </c>
      <c r="CN263" s="73">
        <v>30</v>
      </c>
      <c r="CO263" s="72">
        <f>(CN263*$E263*$F263*$G263*$H263)</f>
        <v>700056</v>
      </c>
      <c r="CP263" s="73">
        <v>213</v>
      </c>
      <c r="CQ263" s="72">
        <f>(CP263*$E263*$F263*$G263*$I263)</f>
        <v>5964477.1200000001</v>
      </c>
      <c r="CR263" s="73">
        <v>43</v>
      </c>
      <c r="CS263" s="72">
        <f>(CR263*$E263*$F263*$G263*$I263)</f>
        <v>1204096.32</v>
      </c>
      <c r="CT263" s="73">
        <v>4</v>
      </c>
      <c r="CU263" s="72">
        <f>(CT263*$E263*$F263*$G263*$I263)</f>
        <v>112008.95999999999</v>
      </c>
      <c r="CV263" s="93"/>
      <c r="CW263" s="72">
        <f>(CV263*$E263*$F263*$G263*$I263)</f>
        <v>0</v>
      </c>
      <c r="CX263" s="73">
        <v>0</v>
      </c>
      <c r="CY263" s="79">
        <f>(CX263*$E263*$F263*$G263*$I263)</f>
        <v>0</v>
      </c>
      <c r="CZ263" s="73">
        <v>12</v>
      </c>
      <c r="DA263" s="72">
        <f>(CZ263*$E263*$F263*$G263*$I263)</f>
        <v>336026.88</v>
      </c>
      <c r="DB263" s="95">
        <v>2</v>
      </c>
      <c r="DC263" s="72">
        <f>(DB263*$E263*$F263*$G263*$I263)</f>
        <v>56004.479999999996</v>
      </c>
      <c r="DD263" s="73">
        <v>19</v>
      </c>
      <c r="DE263" s="72">
        <f>(DD263*$E263*$F263*$G263*$I263)</f>
        <v>532042.55999999994</v>
      </c>
      <c r="DF263" s="73">
        <v>20</v>
      </c>
      <c r="DG263" s="72">
        <f>(DF263*$E263*$F263*$G263*$J263)</f>
        <v>743392.8</v>
      </c>
      <c r="DH263" s="73">
        <v>20</v>
      </c>
      <c r="DI263" s="84">
        <f>(DH263*$E263*$F263*$G263*$K263)</f>
        <v>856735.2</v>
      </c>
      <c r="DJ263" s="85">
        <f t="shared" si="820"/>
        <v>1352</v>
      </c>
      <c r="DK263" s="84">
        <f t="shared" si="820"/>
        <v>35571512.160000004</v>
      </c>
    </row>
    <row r="264" spans="1:115" ht="30" customHeight="1" x14ac:dyDescent="0.25">
      <c r="A264" s="89"/>
      <c r="B264" s="90">
        <v>226</v>
      </c>
      <c r="C264" s="283" t="s">
        <v>764</v>
      </c>
      <c r="D264" s="65" t="s">
        <v>387</v>
      </c>
      <c r="E264" s="54">
        <v>23150</v>
      </c>
      <c r="F264" s="91">
        <v>0.59</v>
      </c>
      <c r="G264" s="67">
        <v>1</v>
      </c>
      <c r="H264" s="69">
        <v>1.4</v>
      </c>
      <c r="I264" s="69">
        <v>1.68</v>
      </c>
      <c r="J264" s="69">
        <v>2.23</v>
      </c>
      <c r="K264" s="70">
        <v>2.57</v>
      </c>
      <c r="L264" s="73">
        <f>64+57</f>
        <v>121</v>
      </c>
      <c r="M264" s="72">
        <f>(L264*$E264*$F264*$G264*$H264*$M$10)</f>
        <v>2545124.89</v>
      </c>
      <c r="N264" s="73">
        <v>10</v>
      </c>
      <c r="O264" s="73">
        <f>(N264*$E264*$F264*$G264*$H264*$O$10)</f>
        <v>210340.90000000002</v>
      </c>
      <c r="P264" s="73">
        <v>0</v>
      </c>
      <c r="Q264" s="72">
        <f>(P264*$E264*$F264*$G264*$H264*$Q$10)</f>
        <v>0</v>
      </c>
      <c r="R264" s="73">
        <v>0</v>
      </c>
      <c r="S264" s="72">
        <f>(R264*$E264*$F264*$G264*$H264*$S$10)</f>
        <v>0</v>
      </c>
      <c r="T264" s="73">
        <v>0</v>
      </c>
      <c r="U264" s="72">
        <f>(T264*$E264*$F264*$G264*$H264*$U$10)</f>
        <v>0</v>
      </c>
      <c r="V264" s="73">
        <v>0</v>
      </c>
      <c r="W264" s="72">
        <f>(V264*$E264*$F264*$G264*$H264*$W$10)</f>
        <v>0</v>
      </c>
      <c r="X264" s="73"/>
      <c r="Y264" s="72">
        <f>(X264*$E264*$F264*$G264*$H264*$Y$10)</f>
        <v>0</v>
      </c>
      <c r="Z264" s="73">
        <v>0</v>
      </c>
      <c r="AA264" s="72">
        <f>(Z264*$E264*$F264*$G264*$H264*$AA$10)</f>
        <v>0</v>
      </c>
      <c r="AB264" s="73">
        <v>55</v>
      </c>
      <c r="AC264" s="72">
        <f>(AB264*$E264*$F264*$G264*$H264*$AC$10)</f>
        <v>1156874.9500000002</v>
      </c>
      <c r="AD264" s="73"/>
      <c r="AE264" s="72">
        <f>(AD264*$E264*$F264*$G264*$H264*$AE$10)</f>
        <v>0</v>
      </c>
      <c r="AF264" s="75"/>
      <c r="AG264" s="72">
        <f>(AF264*$E264*$F264*$G264*$H264*$AG$10)</f>
        <v>0</v>
      </c>
      <c r="AH264" s="73">
        <v>245</v>
      </c>
      <c r="AI264" s="72">
        <f>(AH264*$E264*$F264*$G264*$H264*$AI$10)</f>
        <v>5153352.0500000007</v>
      </c>
      <c r="AJ264" s="73">
        <v>260</v>
      </c>
      <c r="AK264" s="73">
        <f>(AJ264*$E264*$F264*$G264*$H264*$AK$10)</f>
        <v>5468863.4000000004</v>
      </c>
      <c r="AL264" s="73">
        <v>173</v>
      </c>
      <c r="AM264" s="72">
        <f>(AL264*$E264*$F264*$G264*$I264*$AM$10)</f>
        <v>4366677.0840000007</v>
      </c>
      <c r="AN264" s="93"/>
      <c r="AO264" s="72">
        <f>(AN264*$E264*$F264*$G264*$I264*$AO$10)</f>
        <v>0</v>
      </c>
      <c r="AP264" s="73">
        <v>12</v>
      </c>
      <c r="AQ264" s="79">
        <f>(AP264*$E264*$F264*$G264*$I264*$AQ$10)</f>
        <v>302890.89600000001</v>
      </c>
      <c r="AR264" s="73"/>
      <c r="AS264" s="72">
        <f>(AR264*$E264*$F264*$G264*$H264*$AS$10)</f>
        <v>0</v>
      </c>
      <c r="AT264" s="73"/>
      <c r="AU264" s="73">
        <f>(AT264*$E264*$F264*$G264*$H264*$AU$10)</f>
        <v>0</v>
      </c>
      <c r="AV264" s="73"/>
      <c r="AW264" s="72">
        <f>(AV264*$E264*$F264*$G264*$H264*$AW$10)</f>
        <v>0</v>
      </c>
      <c r="AX264" s="73">
        <v>0</v>
      </c>
      <c r="AY264" s="72">
        <f>(AX264*$E264*$F264*$G264*$H264*$AY$10)</f>
        <v>0</v>
      </c>
      <c r="AZ264" s="73">
        <v>0</v>
      </c>
      <c r="BA264" s="72">
        <f>(AZ264*$E264*$F264*$G264*$H264*$BA$10)</f>
        <v>0</v>
      </c>
      <c r="BB264" s="73">
        <v>0</v>
      </c>
      <c r="BC264" s="72">
        <f>(BB264*$E264*$F264*$G264*$H264*$BC$10)</f>
        <v>0</v>
      </c>
      <c r="BD264" s="73">
        <v>24</v>
      </c>
      <c r="BE264" s="72">
        <f>(BD264*$E264*$F264*$G264*$H264*$BE$10)</f>
        <v>587424.76800000004</v>
      </c>
      <c r="BF264" s="73">
        <v>59</v>
      </c>
      <c r="BG264" s="72">
        <f>(BF264*$E264*$F264*$G264*$I264*$BG$10)</f>
        <v>1353830.52</v>
      </c>
      <c r="BH264" s="73"/>
      <c r="BI264" s="72">
        <f>(BH264*$E264*$F264*$G264*$I264*$BI$10)</f>
        <v>0</v>
      </c>
      <c r="BJ264" s="73">
        <v>0</v>
      </c>
      <c r="BK264" s="72">
        <f>(BJ264*$E264*$F264*$G264*$I264*$BK$10)</f>
        <v>0</v>
      </c>
      <c r="BL264" s="97">
        <v>35</v>
      </c>
      <c r="BM264" s="72">
        <f>(BL264*$E264*$F264*$G264*$I264*$BM$10)</f>
        <v>803119.79999999993</v>
      </c>
      <c r="BN264" s="73">
        <v>25</v>
      </c>
      <c r="BO264" s="72">
        <f>(BN264*$E264*$F264*$G264*$I264*$BO$10)</f>
        <v>516291.3</v>
      </c>
      <c r="BP264" s="73">
        <v>38</v>
      </c>
      <c r="BQ264" s="72">
        <f>(BP264*$E264*$F264*$G264*$I264*$BQ$10)</f>
        <v>1116107.0592</v>
      </c>
      <c r="BR264" s="73">
        <v>10</v>
      </c>
      <c r="BS264" s="79">
        <f>(BR264*$E264*$F264*$G264*$I264*$BS$10)</f>
        <v>252409.08000000002</v>
      </c>
      <c r="BT264" s="94">
        <v>0</v>
      </c>
      <c r="BU264" s="72">
        <f>(BT264*$E264*$F264*$G264*$H264*$BU$10)</f>
        <v>0</v>
      </c>
      <c r="BV264" s="73"/>
      <c r="BW264" s="72">
        <f>(BV264*$E264*$F264*$G264*$H264*$BW$10)</f>
        <v>0</v>
      </c>
      <c r="BX264" s="73">
        <v>0</v>
      </c>
      <c r="BY264" s="72">
        <f>(BX264*$E264*$F264*$G264*$H264*$BY$10)</f>
        <v>0</v>
      </c>
      <c r="BZ264" s="73">
        <v>17</v>
      </c>
      <c r="CA264" s="72">
        <f>(BZ264*$E264*$F264*$G264*$I264*$CA$10)</f>
        <v>390086.76</v>
      </c>
      <c r="CB264" s="95"/>
      <c r="CC264" s="73">
        <f>(CB264*$E264*$F264*$G264*$H264*$CC$10)</f>
        <v>0</v>
      </c>
      <c r="CD264" s="73"/>
      <c r="CE264" s="72">
        <f>(CD264*$E264*$F264*$G264*$H264*$CE$10)</f>
        <v>0</v>
      </c>
      <c r="CF264" s="73"/>
      <c r="CG264" s="72">
        <f>(CF264*$E264*$F264*$G264*$H264*$CG$10)</f>
        <v>0</v>
      </c>
      <c r="CH264" s="73">
        <v>5</v>
      </c>
      <c r="CI264" s="72">
        <f>(CH264*$E264*$F264*$G264*$H264*$CI$10)</f>
        <v>66926.649999999994</v>
      </c>
      <c r="CJ264" s="73">
        <v>20</v>
      </c>
      <c r="CK264" s="72">
        <f>(CJ264*$E264*$F264*$G264*$H264*$CK$10)</f>
        <v>458925.6</v>
      </c>
      <c r="CL264" s="73">
        <v>50</v>
      </c>
      <c r="CM264" s="72">
        <f>(CL264*$E264*$F264*$G264*$H264*$CM$10)</f>
        <v>956094.99999999988</v>
      </c>
      <c r="CN264" s="73">
        <v>50</v>
      </c>
      <c r="CO264" s="72">
        <f>(CN264*$E264*$F264*$G264*$H264*$CO$10)</f>
        <v>1061265.45</v>
      </c>
      <c r="CP264" s="73">
        <v>123</v>
      </c>
      <c r="CQ264" s="72">
        <f>(CP264*$E264*$F264*$G264*$I264*$CQ$10)</f>
        <v>3132855.6084000003</v>
      </c>
      <c r="CR264" s="73">
        <v>60</v>
      </c>
      <c r="CS264" s="72">
        <f>(CR264*$E264*$F264*$G264*$I264*$CS$10)</f>
        <v>1652132.16</v>
      </c>
      <c r="CT264" s="73"/>
      <c r="CU264" s="72">
        <f>(CT264*$E264*$F264*$G264*$I264*$CU$10)</f>
        <v>0</v>
      </c>
      <c r="CV264" s="93"/>
      <c r="CW264" s="72">
        <f>(CV264*$E264*$F264*$G264*$I264*$CW$10)</f>
        <v>0</v>
      </c>
      <c r="CX264" s="73">
        <v>0</v>
      </c>
      <c r="CY264" s="79">
        <f>(CX264*$E264*$F264*$G264*$I264*$CY$10)</f>
        <v>0</v>
      </c>
      <c r="CZ264" s="73">
        <v>5</v>
      </c>
      <c r="DA264" s="72">
        <f>(CZ264*$E264*$F264*$G264*$I264*$DA$10)</f>
        <v>114731.4</v>
      </c>
      <c r="DB264" s="95">
        <v>5</v>
      </c>
      <c r="DC264" s="72">
        <f>(DB264*$E264*$F264*$G264*$I264*$DC$10)</f>
        <v>114731.4</v>
      </c>
      <c r="DD264" s="73">
        <v>40</v>
      </c>
      <c r="DE264" s="72">
        <f>(DD264*$E264*$F264*$G264*$I264*$DE$10)</f>
        <v>1101421.44</v>
      </c>
      <c r="DF264" s="73">
        <v>15</v>
      </c>
      <c r="DG264" s="72">
        <f>(DF264*$E264*$F264*$G264*$J264*$DG$10)</f>
        <v>548252.18999999994</v>
      </c>
      <c r="DH264" s="73">
        <v>2</v>
      </c>
      <c r="DI264" s="84">
        <f>(DH264*$E264*$F264*$G264*$K264*$DI$10)</f>
        <v>77927.205900000015</v>
      </c>
      <c r="DJ264" s="85">
        <f t="shared" si="820"/>
        <v>1459</v>
      </c>
      <c r="DK264" s="84">
        <f t="shared" si="820"/>
        <v>33508657.561500002</v>
      </c>
    </row>
    <row r="265" spans="1:115" ht="30" customHeight="1" x14ac:dyDescent="0.25">
      <c r="A265" s="89"/>
      <c r="B265" s="90">
        <v>227</v>
      </c>
      <c r="C265" s="283" t="s">
        <v>765</v>
      </c>
      <c r="D265" s="65" t="s">
        <v>388</v>
      </c>
      <c r="E265" s="54">
        <v>23150</v>
      </c>
      <c r="F265" s="91">
        <v>0.7</v>
      </c>
      <c r="G265" s="67">
        <v>1</v>
      </c>
      <c r="H265" s="69">
        <v>1.4</v>
      </c>
      <c r="I265" s="69">
        <v>1.68</v>
      </c>
      <c r="J265" s="69">
        <v>2.23</v>
      </c>
      <c r="K265" s="70">
        <v>2.57</v>
      </c>
      <c r="L265" s="73">
        <f>50+8+3</f>
        <v>61</v>
      </c>
      <c r="M265" s="72">
        <f>(L265*$E265*$F265*$G265*$H265)</f>
        <v>1383906.9999999998</v>
      </c>
      <c r="N265" s="73">
        <f>340+170</f>
        <v>510</v>
      </c>
      <c r="O265" s="73">
        <f>(N265*$E265*$F265*$G265*$H265)</f>
        <v>11570369.999999998</v>
      </c>
      <c r="P265" s="73">
        <v>9</v>
      </c>
      <c r="Q265" s="72">
        <f>(P265*$E265*$F265*$G265*$H265)</f>
        <v>204183</v>
      </c>
      <c r="R265" s="73"/>
      <c r="S265" s="72">
        <f>(R265*$E265*$F265*$G265*$H265)</f>
        <v>0</v>
      </c>
      <c r="T265" s="73">
        <v>0</v>
      </c>
      <c r="U265" s="72">
        <f>(T265*$E265*$F265*$G265*$H265)</f>
        <v>0</v>
      </c>
      <c r="V265" s="73">
        <v>0</v>
      </c>
      <c r="W265" s="72">
        <f>(V265*$E265*$F265*$G265*$H265)</f>
        <v>0</v>
      </c>
      <c r="X265" s="73"/>
      <c r="Y265" s="72">
        <f>(X265*$E265*$F265*$G265*$H265)</f>
        <v>0</v>
      </c>
      <c r="Z265" s="73">
        <v>0</v>
      </c>
      <c r="AA265" s="72">
        <f>(Z265*$E265*$F265*$G265*$H265)</f>
        <v>0</v>
      </c>
      <c r="AB265" s="73">
        <v>30</v>
      </c>
      <c r="AC265" s="72">
        <f>(AB265*$E265*$F265*$G265*$H265)</f>
        <v>680609.99999999988</v>
      </c>
      <c r="AD265" s="73"/>
      <c r="AE265" s="72">
        <f>(AD265*$E265*$F265*$G265*$H265)</f>
        <v>0</v>
      </c>
      <c r="AF265" s="75"/>
      <c r="AG265" s="72">
        <f>(AF265*$E265*$F265*$G265*$H265)</f>
        <v>0</v>
      </c>
      <c r="AH265" s="73">
        <v>371</v>
      </c>
      <c r="AI265" s="72">
        <f>(AH265*$E265*$F265*$G265*$H265)</f>
        <v>8416877</v>
      </c>
      <c r="AJ265" s="73">
        <v>556</v>
      </c>
      <c r="AK265" s="73">
        <f>(AJ265*$E265*$F265*$G265*$H265)</f>
        <v>12613972</v>
      </c>
      <c r="AL265" s="73">
        <v>220</v>
      </c>
      <c r="AM265" s="72">
        <f>(AL265*$E265*$F265*$G265*$I265)</f>
        <v>5989368</v>
      </c>
      <c r="AN265" s="93"/>
      <c r="AO265" s="72">
        <f>(AN265*$E265*$F265*$G265*$I265)</f>
        <v>0</v>
      </c>
      <c r="AP265" s="73">
        <v>35</v>
      </c>
      <c r="AQ265" s="79">
        <f>(AP265*$E265*$F265*$G265*$I265)</f>
        <v>952854</v>
      </c>
      <c r="AR265" s="73"/>
      <c r="AS265" s="72">
        <f>(AR265*$E265*$F265*$G265*$H265)</f>
        <v>0</v>
      </c>
      <c r="AT265" s="73">
        <v>52</v>
      </c>
      <c r="AU265" s="73">
        <f>(AT265*$E265*$F265*$G265*$H265)</f>
        <v>1179724</v>
      </c>
      <c r="AV265" s="73"/>
      <c r="AW265" s="72">
        <f>(AV265*$E265*$F265*$G265*$H265)</f>
        <v>0</v>
      </c>
      <c r="AX265" s="73">
        <v>0</v>
      </c>
      <c r="AY265" s="72">
        <f>(AX265*$E265*$F265*$G265*$H265)</f>
        <v>0</v>
      </c>
      <c r="AZ265" s="73">
        <v>0</v>
      </c>
      <c r="BA265" s="72">
        <f>(AZ265*$E265*$F265*$G265*$H265)</f>
        <v>0</v>
      </c>
      <c r="BB265" s="73">
        <v>0</v>
      </c>
      <c r="BC265" s="72">
        <f>(BB265*$E265*$F265*$G265*$H265)</f>
        <v>0</v>
      </c>
      <c r="BD265" s="73">
        <v>90</v>
      </c>
      <c r="BE265" s="72">
        <f>(BD265*$E265*$F265*$G265*$H265)</f>
        <v>2041829.9999999998</v>
      </c>
      <c r="BF265" s="73">
        <v>113</v>
      </c>
      <c r="BG265" s="72">
        <f>(BF265*$E265*$F265*$G265*$I265)</f>
        <v>3076357.1999999997</v>
      </c>
      <c r="BH265" s="73">
        <v>0</v>
      </c>
      <c r="BI265" s="72">
        <f>(BH265*$E265*$F265*$G265*$I265)</f>
        <v>0</v>
      </c>
      <c r="BJ265" s="73">
        <v>0</v>
      </c>
      <c r="BK265" s="72">
        <f>(BJ265*$E265*$F265*$G265*$I265)</f>
        <v>0</v>
      </c>
      <c r="BL265" s="73">
        <v>105</v>
      </c>
      <c r="BM265" s="72">
        <f>(BL265*$E265*$F265*$G265*$I265)</f>
        <v>2858562</v>
      </c>
      <c r="BN265" s="73">
        <v>170</v>
      </c>
      <c r="BO265" s="72">
        <f>(BN265*$E265*$F265*$G265*$I265)</f>
        <v>4628148</v>
      </c>
      <c r="BP265" s="73">
        <v>106</v>
      </c>
      <c r="BQ265" s="72">
        <f>(BP265*$E265*$F265*$G265*$I265)</f>
        <v>2885786.4</v>
      </c>
      <c r="BR265" s="73">
        <v>201</v>
      </c>
      <c r="BS265" s="79">
        <f>(BR265*$E265*$F265*$G265*$I265)</f>
        <v>5472104.3999999994</v>
      </c>
      <c r="BT265" s="94">
        <v>0</v>
      </c>
      <c r="BU265" s="72">
        <f>(BT265*$E265*$F265*$G265*$H265)</f>
        <v>0</v>
      </c>
      <c r="BV265" s="73"/>
      <c r="BW265" s="72">
        <f>(BV265*$E265*$F265*$G265*$H265)</f>
        <v>0</v>
      </c>
      <c r="BX265" s="73">
        <v>0</v>
      </c>
      <c r="BY265" s="72">
        <f>(BX265*$E265*$F265*$G265*$H265)</f>
        <v>0</v>
      </c>
      <c r="BZ265" s="73">
        <v>138</v>
      </c>
      <c r="CA265" s="72">
        <f>(BZ265*$E265*$F265*$G265*$I265)</f>
        <v>3756967.1999999997</v>
      </c>
      <c r="CB265" s="95"/>
      <c r="CC265" s="73">
        <f>(CB265*$E265*$F265*$G265*$H265)</f>
        <v>0</v>
      </c>
      <c r="CD265" s="73">
        <v>70</v>
      </c>
      <c r="CE265" s="72">
        <f>(CD265*$E265*$F265*$G265*$H265)</f>
        <v>1588090</v>
      </c>
      <c r="CF265" s="73">
        <v>183</v>
      </c>
      <c r="CG265" s="72">
        <f>(CF265*$E265*$F265*$G265*$H265)</f>
        <v>4151720.9999999995</v>
      </c>
      <c r="CH265" s="73">
        <v>60</v>
      </c>
      <c r="CI265" s="72">
        <f>(CH265*$E265*$F265*$G265*$H265)</f>
        <v>1361219.9999999998</v>
      </c>
      <c r="CJ265" s="73">
        <v>102</v>
      </c>
      <c r="CK265" s="72">
        <f>(CJ265*$E265*$F265*$G265*$H265)</f>
        <v>2314074</v>
      </c>
      <c r="CL265" s="73">
        <v>230</v>
      </c>
      <c r="CM265" s="72">
        <f>(CL265*$E265*$F265*$G265*$H265)</f>
        <v>5218009.9999999991</v>
      </c>
      <c r="CN265" s="73">
        <v>70</v>
      </c>
      <c r="CO265" s="72">
        <f>(CN265*$E265*$F265*$G265*$H265)</f>
        <v>1588090</v>
      </c>
      <c r="CP265" s="73">
        <v>400</v>
      </c>
      <c r="CQ265" s="72">
        <f>(CP265*$E265*$F265*$G265*$I265)</f>
        <v>10889760</v>
      </c>
      <c r="CR265" s="73">
        <v>100</v>
      </c>
      <c r="CS265" s="72">
        <f>(CR265*$E265*$F265*$G265*$I265)</f>
        <v>2722440</v>
      </c>
      <c r="CT265" s="73">
        <v>388</v>
      </c>
      <c r="CU265" s="72">
        <f>(CT265*$E265*$F265*$G265*$I265)</f>
        <v>10563067.199999999</v>
      </c>
      <c r="CV265" s="93">
        <v>320</v>
      </c>
      <c r="CW265" s="72">
        <f>(CV265*$E265*$F265*$G265*$I265)</f>
        <v>8711808</v>
      </c>
      <c r="CX265" s="73">
        <v>33</v>
      </c>
      <c r="CY265" s="79">
        <f>(CX265*$E265*$F265*$G265*$I265)</f>
        <v>898405.2</v>
      </c>
      <c r="CZ265" s="73">
        <v>41</v>
      </c>
      <c r="DA265" s="72">
        <f>(CZ265*$E265*$F265*$G265*$I265)</f>
        <v>1116200.3999999999</v>
      </c>
      <c r="DB265" s="95">
        <v>6</v>
      </c>
      <c r="DC265" s="72">
        <f>(DB265*$E265*$F265*$G265*$I265)</f>
        <v>163346.4</v>
      </c>
      <c r="DD265" s="73">
        <v>121</v>
      </c>
      <c r="DE265" s="72">
        <f>(DD265*$E265*$F265*$G265*$I265)</f>
        <v>3294152.3999999994</v>
      </c>
      <c r="DF265" s="73">
        <v>100</v>
      </c>
      <c r="DG265" s="72">
        <f>(DF265*$E265*$F265*$G265*$J265)</f>
        <v>3613715</v>
      </c>
      <c r="DH265" s="73">
        <v>47</v>
      </c>
      <c r="DI265" s="84">
        <f>(DH265*$E265*$F265*$G265*$K265)</f>
        <v>1957401.95</v>
      </c>
      <c r="DJ265" s="85">
        <f t="shared" si="820"/>
        <v>5038</v>
      </c>
      <c r="DK265" s="84">
        <f t="shared" si="820"/>
        <v>127863121.75000004</v>
      </c>
    </row>
    <row r="266" spans="1:115" ht="45" customHeight="1" x14ac:dyDescent="0.25">
      <c r="A266" s="89"/>
      <c r="B266" s="90">
        <v>228</v>
      </c>
      <c r="C266" s="283" t="s">
        <v>766</v>
      </c>
      <c r="D266" s="65" t="s">
        <v>389</v>
      </c>
      <c r="E266" s="54">
        <v>23150</v>
      </c>
      <c r="F266" s="91">
        <v>0.78</v>
      </c>
      <c r="G266" s="67">
        <v>1</v>
      </c>
      <c r="H266" s="69">
        <v>1.4</v>
      </c>
      <c r="I266" s="69">
        <v>1.68</v>
      </c>
      <c r="J266" s="69">
        <v>2.23</v>
      </c>
      <c r="K266" s="70">
        <v>2.57</v>
      </c>
      <c r="L266" s="73">
        <v>50</v>
      </c>
      <c r="M266" s="72">
        <f>(L266*$E266*$F266*$G266*$H266)</f>
        <v>1263990</v>
      </c>
      <c r="N266" s="73">
        <f>32+50</f>
        <v>82</v>
      </c>
      <c r="O266" s="73">
        <f>(N266*$E266*$F266*$G266*$H266)</f>
        <v>2072943.5999999999</v>
      </c>
      <c r="P266" s="73">
        <v>0</v>
      </c>
      <c r="Q266" s="72">
        <f>(P266*$E266*$F266*$G266*$H266)</f>
        <v>0</v>
      </c>
      <c r="R266" s="73"/>
      <c r="S266" s="72">
        <f>(R266*$E266*$F266*$G266*$H266)</f>
        <v>0</v>
      </c>
      <c r="T266" s="73">
        <v>0</v>
      </c>
      <c r="U266" s="72">
        <f>(T266*$E266*$F266*$G266*$H266)</f>
        <v>0</v>
      </c>
      <c r="V266" s="73">
        <v>0</v>
      </c>
      <c r="W266" s="72">
        <f>(V266*$E266*$F266*$G266*$H266)</f>
        <v>0</v>
      </c>
      <c r="X266" s="73"/>
      <c r="Y266" s="72">
        <f>(X266*$E266*$F266*$G266*$H266)</f>
        <v>0</v>
      </c>
      <c r="Z266" s="73">
        <v>0</v>
      </c>
      <c r="AA266" s="72">
        <f>(Z266*$E266*$F266*$G266*$H266)</f>
        <v>0</v>
      </c>
      <c r="AB266" s="73">
        <v>150</v>
      </c>
      <c r="AC266" s="72">
        <f>(AB266*$E266*$F266*$G266*$H266)</f>
        <v>3791969.9999999995</v>
      </c>
      <c r="AD266" s="73">
        <v>0</v>
      </c>
      <c r="AE266" s="72">
        <f>(AD266*$E266*$F266*$G266*$H266)</f>
        <v>0</v>
      </c>
      <c r="AF266" s="75"/>
      <c r="AG266" s="72">
        <f>(AF266*$E266*$F266*$G266*$H266)</f>
        <v>0</v>
      </c>
      <c r="AH266" s="73">
        <v>502</v>
      </c>
      <c r="AI266" s="72">
        <f>(AH266*$E266*$F266*$G266*$H266)</f>
        <v>12690459.6</v>
      </c>
      <c r="AJ266" s="73">
        <v>537</v>
      </c>
      <c r="AK266" s="73">
        <f>(AJ266*$E266*$F266*$G266*$H266)</f>
        <v>13575252.6</v>
      </c>
      <c r="AL266" s="209">
        <v>250</v>
      </c>
      <c r="AM266" s="72">
        <f>(AL266*$E266*$F266*$G266*$I266)</f>
        <v>7583940</v>
      </c>
      <c r="AN266" s="93"/>
      <c r="AO266" s="72">
        <f>(AN266*$E266*$F266*$G266*$I266)</f>
        <v>0</v>
      </c>
      <c r="AP266" s="73">
        <v>82</v>
      </c>
      <c r="AQ266" s="79">
        <f>(AP266*$E266*$F266*$G266*$I266)</f>
        <v>2487532.3199999998</v>
      </c>
      <c r="AR266" s="73"/>
      <c r="AS266" s="72">
        <f>(AR266*$E266*$F266*$G266*$H266)</f>
        <v>0</v>
      </c>
      <c r="AT266" s="73">
        <v>21</v>
      </c>
      <c r="AU266" s="73">
        <f>(AT266*$E266*$F266*$G266*$H266)</f>
        <v>530875.79999999993</v>
      </c>
      <c r="AV266" s="73"/>
      <c r="AW266" s="72">
        <f>(AV266*$E266*$F266*$G266*$H266)</f>
        <v>0</v>
      </c>
      <c r="AX266" s="73">
        <v>0</v>
      </c>
      <c r="AY266" s="72">
        <f>(AX266*$E266*$F266*$G266*$H266)</f>
        <v>0</v>
      </c>
      <c r="AZ266" s="73">
        <v>0</v>
      </c>
      <c r="BA266" s="72">
        <f>(AZ266*$E266*$F266*$G266*$H266)</f>
        <v>0</v>
      </c>
      <c r="BB266" s="73">
        <v>0</v>
      </c>
      <c r="BC266" s="72">
        <f>(BB266*$E266*$F266*$G266*$H266)</f>
        <v>0</v>
      </c>
      <c r="BD266" s="73">
        <v>57</v>
      </c>
      <c r="BE266" s="72">
        <f>(BD266*$E266*$F266*$G266*$H266)</f>
        <v>1440948.5999999999</v>
      </c>
      <c r="BF266" s="73">
        <v>57</v>
      </c>
      <c r="BG266" s="72">
        <f>(BF266*$E266*$F266*$G266*$I266)</f>
        <v>1729138.3199999998</v>
      </c>
      <c r="BH266" s="73">
        <v>0</v>
      </c>
      <c r="BI266" s="72">
        <f>(BH266*$E266*$F266*$G266*$I266)</f>
        <v>0</v>
      </c>
      <c r="BJ266" s="73">
        <v>0</v>
      </c>
      <c r="BK266" s="72">
        <f>(BJ266*$E266*$F266*$G266*$I266)</f>
        <v>0</v>
      </c>
      <c r="BL266" s="73">
        <v>115</v>
      </c>
      <c r="BM266" s="72">
        <f>(BL266*$E266*$F266*$G266*$I266)</f>
        <v>3488612.4</v>
      </c>
      <c r="BN266" s="73">
        <v>315</v>
      </c>
      <c r="BO266" s="72">
        <f>(BN266*$E266*$F266*$G266*$I266)</f>
        <v>9555764.4000000004</v>
      </c>
      <c r="BP266" s="73">
        <v>144</v>
      </c>
      <c r="BQ266" s="72">
        <f>(BP266*$E266*$F266*$G266*$I266)</f>
        <v>4368349.4399999995</v>
      </c>
      <c r="BR266" s="73">
        <v>259</v>
      </c>
      <c r="BS266" s="79">
        <f>(BR266*$E266*$F266*$G266*$I266)</f>
        <v>7856961.8399999999</v>
      </c>
      <c r="BT266" s="94">
        <v>0</v>
      </c>
      <c r="BU266" s="72">
        <f>(BT266*$E266*$F266*$G266*$H266)</f>
        <v>0</v>
      </c>
      <c r="BV266" s="73"/>
      <c r="BW266" s="72">
        <f>(BV266*$E266*$F266*$G266*$H266)</f>
        <v>0</v>
      </c>
      <c r="BX266" s="73">
        <v>0</v>
      </c>
      <c r="BY266" s="72">
        <f>(BX266*$E266*$F266*$G266*$H266)</f>
        <v>0</v>
      </c>
      <c r="BZ266" s="73">
        <v>181</v>
      </c>
      <c r="CA266" s="72">
        <f>(BZ266*$E266*$F266*$G266*$I266)</f>
        <v>5490772.5599999996</v>
      </c>
      <c r="CB266" s="95"/>
      <c r="CC266" s="73">
        <f>(CB266*$E266*$F266*$G266*$H266)</f>
        <v>0</v>
      </c>
      <c r="CD266" s="73">
        <v>45</v>
      </c>
      <c r="CE266" s="72">
        <f>(CD266*$E266*$F266*$G266*$H266)</f>
        <v>1137591</v>
      </c>
      <c r="CF266" s="73">
        <v>80</v>
      </c>
      <c r="CG266" s="72">
        <f>(CF266*$E266*$F266*$G266*$H266)</f>
        <v>2022383.9999999998</v>
      </c>
      <c r="CH266" s="73">
        <v>542</v>
      </c>
      <c r="CI266" s="72">
        <f>(CH266*$E266*$F266*$G266*$H266)</f>
        <v>13701651.6</v>
      </c>
      <c r="CJ266" s="73">
        <v>120</v>
      </c>
      <c r="CK266" s="72">
        <f>(CJ266*$E266*$F266*$G266*$H266)</f>
        <v>3033576</v>
      </c>
      <c r="CL266" s="73">
        <v>223</v>
      </c>
      <c r="CM266" s="72">
        <f>(CL266*$E266*$F266*$G266*$H266)</f>
        <v>5637395.3999999994</v>
      </c>
      <c r="CN266" s="73">
        <v>200</v>
      </c>
      <c r="CO266" s="72">
        <f>(CN266*$E266*$F266*$G266*$H266)</f>
        <v>5055960</v>
      </c>
      <c r="CP266" s="73">
        <v>237</v>
      </c>
      <c r="CQ266" s="72">
        <f>(CP266*$E266*$F266*$G266*$I266)</f>
        <v>7189575.1200000001</v>
      </c>
      <c r="CR266" s="73">
        <v>100</v>
      </c>
      <c r="CS266" s="72">
        <f>(CR266*$E266*$F266*$G266*$I266)</f>
        <v>3033576</v>
      </c>
      <c r="CT266" s="73">
        <v>60</v>
      </c>
      <c r="CU266" s="72">
        <f>(CT266*$E266*$F266*$G266*$I266)</f>
        <v>1820145.5999999999</v>
      </c>
      <c r="CV266" s="93">
        <v>135</v>
      </c>
      <c r="CW266" s="72">
        <f>(CV266*$E266*$F266*$G266*$I266)</f>
        <v>4095327.5999999996</v>
      </c>
      <c r="CX266" s="73">
        <v>6</v>
      </c>
      <c r="CY266" s="79">
        <f>(CX266*$E266*$F266*$G266*$I266)</f>
        <v>182014.56</v>
      </c>
      <c r="CZ266" s="73">
        <v>31</v>
      </c>
      <c r="DA266" s="72">
        <f>(CZ266*$E266*$F266*$G266*$I266)</f>
        <v>940408.55999999994</v>
      </c>
      <c r="DB266" s="95">
        <v>5</v>
      </c>
      <c r="DC266" s="72">
        <f>(DB266*$E266*$F266*$G266*$I266)</f>
        <v>151678.79999999999</v>
      </c>
      <c r="DD266" s="73">
        <v>220</v>
      </c>
      <c r="DE266" s="72">
        <f>(DD266*$E266*$F266*$G266*$I266)</f>
        <v>6673867.2000000002</v>
      </c>
      <c r="DF266" s="73">
        <v>65</v>
      </c>
      <c r="DG266" s="72">
        <f>(DF266*$E266*$F266*$G266*$J266)</f>
        <v>2617362.15</v>
      </c>
      <c r="DH266" s="73">
        <v>60</v>
      </c>
      <c r="DI266" s="84">
        <f>(DH266*$E266*$F266*$G266*$K266)</f>
        <v>2784389.4</v>
      </c>
      <c r="DJ266" s="85">
        <f t="shared" si="820"/>
        <v>4931</v>
      </c>
      <c r="DK266" s="84">
        <f t="shared" si="820"/>
        <v>138004414.47</v>
      </c>
    </row>
    <row r="267" spans="1:115" ht="45" x14ac:dyDescent="0.25">
      <c r="A267" s="89"/>
      <c r="B267" s="90">
        <v>229</v>
      </c>
      <c r="C267" s="283" t="s">
        <v>767</v>
      </c>
      <c r="D267" s="65" t="s">
        <v>390</v>
      </c>
      <c r="E267" s="54">
        <v>23150</v>
      </c>
      <c r="F267" s="91">
        <v>1.7</v>
      </c>
      <c r="G267" s="137">
        <v>0.8</v>
      </c>
      <c r="H267" s="69">
        <v>1.4</v>
      </c>
      <c r="I267" s="69">
        <v>1.68</v>
      </c>
      <c r="J267" s="69">
        <v>2.23</v>
      </c>
      <c r="K267" s="70">
        <v>2.57</v>
      </c>
      <c r="L267" s="73">
        <v>80</v>
      </c>
      <c r="M267" s="72">
        <f>(L267*$E267*$F267*$G267*$H267*$M$10)</f>
        <v>3878828.8000000003</v>
      </c>
      <c r="N267" s="73">
        <v>4</v>
      </c>
      <c r="O267" s="73">
        <f>(N267*$E267*$F267*$G267*$H267*$O$10)</f>
        <v>193941.44</v>
      </c>
      <c r="P267" s="73">
        <v>0</v>
      </c>
      <c r="Q267" s="72">
        <f>(P267*$E267*$F267*$G267*$H267*$Q$10)</f>
        <v>0</v>
      </c>
      <c r="R267" s="73"/>
      <c r="S267" s="72">
        <f>(R267*$E267*$F267*$G267*$H267*$S$10)</f>
        <v>0</v>
      </c>
      <c r="T267" s="73"/>
      <c r="U267" s="72">
        <f>(T267*$E267*$F267*$G267*$H267*$U$10)</f>
        <v>0</v>
      </c>
      <c r="V267" s="73"/>
      <c r="W267" s="72">
        <f>(V267*$E267*$F267*$G267*$H267*$W$10)</f>
        <v>0</v>
      </c>
      <c r="X267" s="73"/>
      <c r="Y267" s="72">
        <f>(X267*$E267*$F267*$G267*$H267*$Y$10)</f>
        <v>0</v>
      </c>
      <c r="Z267" s="73"/>
      <c r="AA267" s="72">
        <f>(Z267*$E267*$F267*$G267*$H267*$AA$10)</f>
        <v>0</v>
      </c>
      <c r="AB267" s="73">
        <v>12</v>
      </c>
      <c r="AC267" s="72">
        <f>(AB267*$E267*$F267*$G267*$H267*$AC$10)</f>
        <v>581824.31999999995</v>
      </c>
      <c r="AD267" s="73">
        <v>0</v>
      </c>
      <c r="AE267" s="72">
        <f>(AD267*$E267*$F267*$G267*$H267*$AE$10)</f>
        <v>0</v>
      </c>
      <c r="AF267" s="75"/>
      <c r="AG267" s="72">
        <f>(AF267*$E267*$F267*$G267*$H267*$AG$10)</f>
        <v>0</v>
      </c>
      <c r="AH267" s="73"/>
      <c r="AI267" s="72">
        <f>(AH267*$E267*$F267*$G267*$H267*$AI$10)</f>
        <v>0</v>
      </c>
      <c r="AJ267" s="73"/>
      <c r="AK267" s="73">
        <f>(AJ267*$E267*$F267*$G267*$H267*$AK$10)</f>
        <v>0</v>
      </c>
      <c r="AL267" s="73">
        <v>2</v>
      </c>
      <c r="AM267" s="72">
        <f>(AL267*$E267*$F267*$G267*$I267*$AM$10)</f>
        <v>116364.864</v>
      </c>
      <c r="AN267" s="93"/>
      <c r="AO267" s="72">
        <f>(AN267*$E267*$F267*$G267*$I267*$AO$10)</f>
        <v>0</v>
      </c>
      <c r="AP267" s="73"/>
      <c r="AQ267" s="79">
        <f>(AP267*$E267*$F267*$G267*$I267*$AQ$10)</f>
        <v>0</v>
      </c>
      <c r="AR267" s="73"/>
      <c r="AS267" s="72">
        <f>(AR267*$E267*$F267*$G267*$H267*$AS$10)</f>
        <v>0</v>
      </c>
      <c r="AT267" s="73"/>
      <c r="AU267" s="73">
        <f>(AT267*$E267*$F267*$G267*$H267*$AU$10)</f>
        <v>0</v>
      </c>
      <c r="AV267" s="73"/>
      <c r="AW267" s="72">
        <f>(AV267*$E267*$F267*$G267*$H267*$AW$10)</f>
        <v>0</v>
      </c>
      <c r="AX267" s="73"/>
      <c r="AY267" s="72">
        <f>(AX267*$E267*$F267*$G267*$H267*$AY$10)</f>
        <v>0</v>
      </c>
      <c r="AZ267" s="73"/>
      <c r="BA267" s="72">
        <f>(AZ267*$E267*$F267*$G267*$H267*$BA$10)</f>
        <v>0</v>
      </c>
      <c r="BB267" s="73"/>
      <c r="BC267" s="72">
        <f>(BB267*$E267*$F267*$G267*$H267*$BC$10)</f>
        <v>0</v>
      </c>
      <c r="BD267" s="73"/>
      <c r="BE267" s="72">
        <f>(BD267*$E267*$F267*$G267*$H267*$BE$10)</f>
        <v>0</v>
      </c>
      <c r="BF267" s="73">
        <v>172</v>
      </c>
      <c r="BG267" s="72">
        <f>(BF267*$E267*$F267*$G267*$I267*$BG$10)</f>
        <v>9097616.6399999987</v>
      </c>
      <c r="BH267" s="73"/>
      <c r="BI267" s="72">
        <f>(BH267*$E267*$F267*$G267*$I267*$BI$10)</f>
        <v>0</v>
      </c>
      <c r="BJ267" s="73"/>
      <c r="BK267" s="72">
        <f>(BJ267*$E267*$F267*$G267*$I267*$BK$10)</f>
        <v>0</v>
      </c>
      <c r="BL267" s="73"/>
      <c r="BM267" s="72">
        <f>(BL267*$E267*$F267*$G267*$I267*$BM$10)</f>
        <v>0</v>
      </c>
      <c r="BN267" s="73"/>
      <c r="BO267" s="72">
        <f>(BN267*$E267*$F267*$G267*$I267*$BO$10)</f>
        <v>0</v>
      </c>
      <c r="BP267" s="73"/>
      <c r="BQ267" s="72">
        <f>(BP267*$E267*$F267*$G267*$I267*$BQ$10)</f>
        <v>0</v>
      </c>
      <c r="BR267" s="73"/>
      <c r="BS267" s="79">
        <f>(BR267*$E267*$F267*$G267*$I267*$BS$10)</f>
        <v>0</v>
      </c>
      <c r="BT267" s="94"/>
      <c r="BU267" s="72">
        <f>(BT267*$E267*$F267*$G267*$H267*$BU$10)</f>
        <v>0</v>
      </c>
      <c r="BV267" s="73"/>
      <c r="BW267" s="72">
        <f>(BV267*$E267*$F267*$G267*$H267*$BW$10)</f>
        <v>0</v>
      </c>
      <c r="BX267" s="73"/>
      <c r="BY267" s="72">
        <f>(BX267*$E267*$F267*$G267*$H267*$BY$10)</f>
        <v>0</v>
      </c>
      <c r="BZ267" s="73"/>
      <c r="CA267" s="72">
        <f>(BZ267*$E267*$F267*$G267*$I267*$CA$10)</f>
        <v>0</v>
      </c>
      <c r="CB267" s="95"/>
      <c r="CC267" s="73">
        <f>(CB267*$E267*$F267*$G267*$H267*$CC$10)</f>
        <v>0</v>
      </c>
      <c r="CD267" s="73"/>
      <c r="CE267" s="72">
        <f>(CD267*$E267*$F267*$G267*$H267*$CE$10)</f>
        <v>0</v>
      </c>
      <c r="CF267" s="73"/>
      <c r="CG267" s="72">
        <f>(CF267*$E267*$F267*$G267*$H267*$CG$10)</f>
        <v>0</v>
      </c>
      <c r="CH267" s="73"/>
      <c r="CI267" s="72">
        <f>(CH267*$E267*$F267*$G267*$H267*$CI$10)</f>
        <v>0</v>
      </c>
      <c r="CJ267" s="73"/>
      <c r="CK267" s="72">
        <f>(CJ267*$E267*$F267*$G267*$H267*$CK$10)</f>
        <v>0</v>
      </c>
      <c r="CL267" s="73"/>
      <c r="CM267" s="72">
        <f>(CL267*$E267*$F267*$G267*$H267*$CM$10)</f>
        <v>0</v>
      </c>
      <c r="CN267" s="73"/>
      <c r="CO267" s="72">
        <f>(CN267*$E267*$F267*$G267*$H267*$CO$10)</f>
        <v>0</v>
      </c>
      <c r="CP267" s="73"/>
      <c r="CQ267" s="72">
        <f>(CP267*$E267*$F267*$G267*$I267*$CQ$10)</f>
        <v>0</v>
      </c>
      <c r="CR267" s="73"/>
      <c r="CS267" s="72">
        <f>(CR267*$E267*$F267*$G267*$I267*$CS$10)</f>
        <v>0</v>
      </c>
      <c r="CT267" s="73"/>
      <c r="CU267" s="72">
        <f>(CT267*$E267*$F267*$G267*$I267*$CU$10)</f>
        <v>0</v>
      </c>
      <c r="CV267" s="93"/>
      <c r="CW267" s="72">
        <f>(CV267*$E267*$F267*$G267*$I267*$CW$10)</f>
        <v>0</v>
      </c>
      <c r="CX267" s="73"/>
      <c r="CY267" s="79">
        <f>(CX267*$E267*$F267*$G267*$I267*$CY$10)</f>
        <v>0</v>
      </c>
      <c r="CZ267" s="73"/>
      <c r="DA267" s="72">
        <f>(CZ267*$E267*$F267*$G267*$I267*$DA$10)</f>
        <v>0</v>
      </c>
      <c r="DB267" s="95"/>
      <c r="DC267" s="72">
        <f>(DB267*$E267*$F267*$G267*$I267*$DC$10)</f>
        <v>0</v>
      </c>
      <c r="DD267" s="73"/>
      <c r="DE267" s="72">
        <f>(DD267*$E267*$F267*$G267*$I267*$DE$10)</f>
        <v>0</v>
      </c>
      <c r="DF267" s="73"/>
      <c r="DG267" s="72">
        <f>(DF267*$E267*$F267*$G267*$J267*$DG$10)</f>
        <v>0</v>
      </c>
      <c r="DH267" s="73"/>
      <c r="DI267" s="84">
        <f>(DH267*$E267*$F267*$G267*$K267*$DI$10)</f>
        <v>0</v>
      </c>
      <c r="DJ267" s="85">
        <f t="shared" si="820"/>
        <v>270</v>
      </c>
      <c r="DK267" s="84">
        <f t="shared" si="820"/>
        <v>13868576.063999999</v>
      </c>
    </row>
    <row r="268" spans="1:115" ht="15.75" customHeight="1" x14ac:dyDescent="0.25">
      <c r="A268" s="89"/>
      <c r="B268" s="90">
        <v>230</v>
      </c>
      <c r="C268" s="283" t="s">
        <v>768</v>
      </c>
      <c r="D268" s="65" t="s">
        <v>391</v>
      </c>
      <c r="E268" s="54">
        <v>23150</v>
      </c>
      <c r="F268" s="91">
        <v>0.78</v>
      </c>
      <c r="G268" s="67">
        <v>1</v>
      </c>
      <c r="H268" s="69">
        <v>1.4</v>
      </c>
      <c r="I268" s="69">
        <v>1.68</v>
      </c>
      <c r="J268" s="69">
        <v>2.23</v>
      </c>
      <c r="K268" s="70">
        <v>2.57</v>
      </c>
      <c r="L268" s="73">
        <v>75</v>
      </c>
      <c r="M268" s="72">
        <f>(L268*$E268*$F268*$G268*$H268*$M$10)</f>
        <v>2085583.5</v>
      </c>
      <c r="N268" s="73">
        <v>311</v>
      </c>
      <c r="O268" s="73">
        <f>(N268*$E268*$F268*$G268*$H268*$O$10)</f>
        <v>8648219.5800000001</v>
      </c>
      <c r="P268" s="73">
        <v>0</v>
      </c>
      <c r="Q268" s="72">
        <f>(P268*$E268*$F268*$G268*$H268*$Q$10)</f>
        <v>0</v>
      </c>
      <c r="R268" s="73"/>
      <c r="S268" s="72">
        <f>(R268*$E268*$F268*$G268*$H268*$S$10)</f>
        <v>0</v>
      </c>
      <c r="T268" s="73">
        <v>0</v>
      </c>
      <c r="U268" s="72">
        <f>(T268*$E268*$F268*$G268*$H268*$U$10)</f>
        <v>0</v>
      </c>
      <c r="V268" s="73">
        <v>0</v>
      </c>
      <c r="W268" s="72">
        <f>(V268*$E268*$F268*$G268*$H268*$W$10)</f>
        <v>0</v>
      </c>
      <c r="X268" s="73"/>
      <c r="Y268" s="72">
        <f>(X268*$E268*$F268*$G268*$H268*$Y$10)</f>
        <v>0</v>
      </c>
      <c r="Z268" s="73">
        <v>0</v>
      </c>
      <c r="AA268" s="72">
        <f>(Z268*$E268*$F268*$G268*$H268*$AA$10)</f>
        <v>0</v>
      </c>
      <c r="AB268" s="73">
        <v>4</v>
      </c>
      <c r="AC268" s="72">
        <f>(AB268*$E268*$F268*$G268*$H268*$AC$10)</f>
        <v>111231.12000000001</v>
      </c>
      <c r="AD268" s="73">
        <v>0</v>
      </c>
      <c r="AE268" s="72">
        <f>(AD268*$E268*$F268*$G268*$H268*$AE$10)</f>
        <v>0</v>
      </c>
      <c r="AF268" s="75"/>
      <c r="AG268" s="72">
        <f>(AF268*$E268*$F268*$G268*$H268*$AG$10)</f>
        <v>0</v>
      </c>
      <c r="AH268" s="73">
        <v>40</v>
      </c>
      <c r="AI268" s="72">
        <f>(AH268*$E268*$F268*$G268*$H268*$AI$10)</f>
        <v>1112311.2</v>
      </c>
      <c r="AJ268" s="73">
        <v>23</v>
      </c>
      <c r="AK268" s="73">
        <f>(AJ268*$E268*$F268*$G268*$H268*$AK$10)</f>
        <v>639578.93999999994</v>
      </c>
      <c r="AL268" s="73">
        <v>40</v>
      </c>
      <c r="AM268" s="72">
        <f>(AL268*$E268*$F268*$G268*$I268*$AM$10)</f>
        <v>1334773.44</v>
      </c>
      <c r="AN268" s="93"/>
      <c r="AO268" s="72">
        <f>(AN268*$E268*$F268*$G268*$I268*$AO$10)</f>
        <v>0</v>
      </c>
      <c r="AP268" s="73">
        <v>2</v>
      </c>
      <c r="AQ268" s="79">
        <f>(AP268*$E268*$F268*$G268*$I268*$AQ$10)</f>
        <v>66738.672000000006</v>
      </c>
      <c r="AR268" s="73"/>
      <c r="AS268" s="72">
        <f>(AR268*$E268*$F268*$G268*$H268*$AS$10)</f>
        <v>0</v>
      </c>
      <c r="AT268" s="73"/>
      <c r="AU268" s="73">
        <f>(AT268*$E268*$F268*$G268*$H268*$AU$10)</f>
        <v>0</v>
      </c>
      <c r="AV268" s="73"/>
      <c r="AW268" s="72">
        <f>(AV268*$E268*$F268*$G268*$H268*$AW$10)</f>
        <v>0</v>
      </c>
      <c r="AX268" s="73">
        <v>0</v>
      </c>
      <c r="AY268" s="72">
        <f>(AX268*$E268*$F268*$G268*$H268*$AY$10)</f>
        <v>0</v>
      </c>
      <c r="AZ268" s="73">
        <v>0</v>
      </c>
      <c r="BA268" s="72">
        <f>(AZ268*$E268*$F268*$G268*$H268*$BA$10)</f>
        <v>0</v>
      </c>
      <c r="BB268" s="73">
        <v>0</v>
      </c>
      <c r="BC268" s="72">
        <f>(BB268*$E268*$F268*$G268*$H268*$BC$10)</f>
        <v>0</v>
      </c>
      <c r="BD268" s="73">
        <v>9</v>
      </c>
      <c r="BE268" s="72">
        <f>(BD268*$E268*$F268*$G268*$H268*$BE$10)</f>
        <v>291223.29599999997</v>
      </c>
      <c r="BF268" s="73">
        <v>41</v>
      </c>
      <c r="BG268" s="72">
        <f>(BF268*$E268*$F268*$G268*$I268*$BG$10)</f>
        <v>1243766.1599999999</v>
      </c>
      <c r="BH268" s="73">
        <v>0</v>
      </c>
      <c r="BI268" s="72">
        <f>(BH268*$E268*$F268*$G268*$I268*$BI$10)</f>
        <v>0</v>
      </c>
      <c r="BJ268" s="73">
        <v>0</v>
      </c>
      <c r="BK268" s="72">
        <f>(BJ268*$E268*$F268*$G268*$I268*$BK$10)</f>
        <v>0</v>
      </c>
      <c r="BL268" s="73">
        <v>4</v>
      </c>
      <c r="BM268" s="72">
        <f>(BL268*$E268*$F268*$G268*$I268*$BM$10)</f>
        <v>121343.03999999999</v>
      </c>
      <c r="BN268" s="73">
        <v>7</v>
      </c>
      <c r="BO268" s="72">
        <f>(BN268*$E268*$F268*$G268*$I268*$BO$10)</f>
        <v>191115.28799999997</v>
      </c>
      <c r="BP268" s="73">
        <v>60</v>
      </c>
      <c r="BQ268" s="72">
        <f>(BP268*$E268*$F268*$G268*$I268*$BQ$10)</f>
        <v>2329786.3679999998</v>
      </c>
      <c r="BR268" s="73">
        <v>88</v>
      </c>
      <c r="BS268" s="79">
        <f>(BR268*$E268*$F268*$G268*$I268*$BS$10)</f>
        <v>2936501.568</v>
      </c>
      <c r="BT268" s="94">
        <v>0</v>
      </c>
      <c r="BU268" s="72">
        <f>(BT268*$E268*$F268*$G268*$H268*$BU$10)</f>
        <v>0</v>
      </c>
      <c r="BV268" s="73"/>
      <c r="BW268" s="72">
        <f>(BV268*$E268*$F268*$G268*$H268*$BW$10)</f>
        <v>0</v>
      </c>
      <c r="BX268" s="73">
        <v>0</v>
      </c>
      <c r="BY268" s="72">
        <f>(BX268*$E268*$F268*$G268*$H268*$BY$10)</f>
        <v>0</v>
      </c>
      <c r="BZ268" s="73">
        <v>71</v>
      </c>
      <c r="CA268" s="72">
        <f>(BZ268*$E268*$F268*$G268*$I268*$CA$10)</f>
        <v>2153838.96</v>
      </c>
      <c r="CB268" s="95"/>
      <c r="CC268" s="73">
        <f>(CB268*$E268*$F268*$G268*$H268*$CC$10)</f>
        <v>0</v>
      </c>
      <c r="CD268" s="73"/>
      <c r="CE268" s="72">
        <f>(CD268*$E268*$F268*$G268*$H268*$CE$10)</f>
        <v>0</v>
      </c>
      <c r="CF268" s="73"/>
      <c r="CG268" s="72">
        <f>(CF268*$E268*$F268*$G268*$H268*$CG$10)</f>
        <v>0</v>
      </c>
      <c r="CH268" s="73"/>
      <c r="CI268" s="72">
        <f>(CH268*$E268*$F268*$G268*$H268*$CI$10)</f>
        <v>0</v>
      </c>
      <c r="CJ268" s="73">
        <v>4</v>
      </c>
      <c r="CK268" s="72">
        <f>(CJ268*$E268*$F268*$G268*$H268*$CK$10)</f>
        <v>121343.03999999999</v>
      </c>
      <c r="CL268" s="73">
        <v>123</v>
      </c>
      <c r="CM268" s="72">
        <f>(CL268*$E268*$F268*$G268*$H268*$CM$10)</f>
        <v>3109415.4</v>
      </c>
      <c r="CN268" s="73">
        <v>20</v>
      </c>
      <c r="CO268" s="72">
        <f>(CN268*$E268*$F268*$G268*$H268*$CO$10)</f>
        <v>561211.55999999994</v>
      </c>
      <c r="CP268" s="73">
        <v>82</v>
      </c>
      <c r="CQ268" s="72">
        <f>(CP268*$E268*$F268*$G268*$I268*$CQ$10)</f>
        <v>2761160.8752000001</v>
      </c>
      <c r="CR268" s="73">
        <v>3</v>
      </c>
      <c r="CS268" s="72">
        <f>(CR268*$E268*$F268*$G268*$I268*$CS$10)</f>
        <v>109208.73599999999</v>
      </c>
      <c r="CT268" s="73">
        <v>152</v>
      </c>
      <c r="CU268" s="72">
        <f>(CT268*$E268*$F268*$G268*$I268*$CU$10)</f>
        <v>4611035.5199999996</v>
      </c>
      <c r="CV268" s="93">
        <v>477</v>
      </c>
      <c r="CW268" s="72">
        <f>(CV268*$E268*$F268*$G268*$I268*$CW$10)</f>
        <v>13023141.767999999</v>
      </c>
      <c r="CX268" s="73"/>
      <c r="CY268" s="79">
        <f>(CX268*$E268*$F268*$G268*$I268*$CY$10)</f>
        <v>0</v>
      </c>
      <c r="CZ268" s="73">
        <v>30</v>
      </c>
      <c r="DA268" s="72">
        <f>(CZ268*$E268*$F268*$G268*$I268*$DA$10)</f>
        <v>910072.79999999993</v>
      </c>
      <c r="DB268" s="95">
        <v>3</v>
      </c>
      <c r="DC268" s="72">
        <f>(DB268*$E268*$F268*$G268*$I268*$DC$10)</f>
        <v>91007.28</v>
      </c>
      <c r="DD268" s="73">
        <v>14</v>
      </c>
      <c r="DE268" s="72">
        <f>(DD268*$E268*$F268*$G268*$I268*$DE$10)</f>
        <v>509640.76799999992</v>
      </c>
      <c r="DF268" s="73">
        <v>3</v>
      </c>
      <c r="DG268" s="72">
        <f>(DF268*$E268*$F268*$G268*$J268*$DG$10)</f>
        <v>144961.59599999999</v>
      </c>
      <c r="DH268" s="73">
        <v>29</v>
      </c>
      <c r="DI268" s="84">
        <f>(DH268*$E268*$F268*$G268*$K268*$DI$10)</f>
        <v>1493824.9131</v>
      </c>
      <c r="DJ268" s="85">
        <f t="shared" si="820"/>
        <v>1715</v>
      </c>
      <c r="DK268" s="84">
        <f t="shared" si="820"/>
        <v>50712035.388299994</v>
      </c>
    </row>
    <row r="269" spans="1:115" ht="15.75" customHeight="1" x14ac:dyDescent="0.25">
      <c r="A269" s="89"/>
      <c r="B269" s="90">
        <v>231</v>
      </c>
      <c r="C269" s="283" t="s">
        <v>769</v>
      </c>
      <c r="D269" s="65" t="s">
        <v>392</v>
      </c>
      <c r="E269" s="54">
        <v>23150</v>
      </c>
      <c r="F269" s="91">
        <v>1.54</v>
      </c>
      <c r="G269" s="67">
        <v>1</v>
      </c>
      <c r="H269" s="69">
        <v>1.4</v>
      </c>
      <c r="I269" s="69">
        <v>1.68</v>
      </c>
      <c r="J269" s="69">
        <v>2.23</v>
      </c>
      <c r="K269" s="70">
        <v>2.57</v>
      </c>
      <c r="L269" s="73">
        <v>9</v>
      </c>
      <c r="M269" s="72">
        <f>(L269*$E269*$F269*$G269*$H269*$M$10)</f>
        <v>494122.86</v>
      </c>
      <c r="N269" s="73">
        <v>40</v>
      </c>
      <c r="O269" s="73">
        <f>(N269*$E269*$F269*$G269*$H269*$O$10)</f>
        <v>2196101.6</v>
      </c>
      <c r="P269" s="73">
        <v>0</v>
      </c>
      <c r="Q269" s="72">
        <f>(P269*$E269*$F269*$G269*$H269*$Q$10)</f>
        <v>0</v>
      </c>
      <c r="R269" s="73"/>
      <c r="S269" s="72">
        <f>(R269*$E269*$F269*$G269*$H269*$S$10)</f>
        <v>0</v>
      </c>
      <c r="T269" s="73"/>
      <c r="U269" s="72">
        <f>(T269*$E269*$F269*$G269*$H269*$U$10)</f>
        <v>0</v>
      </c>
      <c r="V269" s="73"/>
      <c r="W269" s="72">
        <f>(V269*$E269*$F269*$G269*$H269*$W$10)</f>
        <v>0</v>
      </c>
      <c r="X269" s="73"/>
      <c r="Y269" s="72">
        <f>(X269*$E269*$F269*$G269*$H269*$Y$10)</f>
        <v>0</v>
      </c>
      <c r="Z269" s="73"/>
      <c r="AA269" s="72">
        <f>(Z269*$E269*$F269*$G269*$H269*$AA$10)</f>
        <v>0</v>
      </c>
      <c r="AB269" s="73"/>
      <c r="AC269" s="72">
        <f>(AB269*$E269*$F269*$G269*$H269*$AC$10)</f>
        <v>0</v>
      </c>
      <c r="AD269" s="73">
        <v>0</v>
      </c>
      <c r="AE269" s="72">
        <f>(AD269*$E269*$F269*$G269*$H269*$AE$10)</f>
        <v>0</v>
      </c>
      <c r="AF269" s="75"/>
      <c r="AG269" s="72">
        <f>(AF269*$E269*$F269*$G269*$H269*$AG$10)</f>
        <v>0</v>
      </c>
      <c r="AH269" s="73"/>
      <c r="AI269" s="72">
        <f>(AH269*$E269*$F269*$G269*$H269*$AI$10)</f>
        <v>0</v>
      </c>
      <c r="AJ269" s="73"/>
      <c r="AK269" s="73">
        <f>(AJ269*$E269*$F269*$G269*$H269*$AK$10)</f>
        <v>0</v>
      </c>
      <c r="AL269" s="73">
        <v>2</v>
      </c>
      <c r="AM269" s="72">
        <f>(AL269*$E269*$F269*$G269*$I269*$AM$10)</f>
        <v>131766.09600000002</v>
      </c>
      <c r="AN269" s="93"/>
      <c r="AO269" s="72">
        <f>(AN269*$E269*$F269*$G269*$I269*$AO$10)</f>
        <v>0</v>
      </c>
      <c r="AP269" s="73"/>
      <c r="AQ269" s="79">
        <f>(AP269*$E269*$F269*$G269*$I269*$AQ$10)</f>
        <v>0</v>
      </c>
      <c r="AR269" s="101"/>
      <c r="AS269" s="72">
        <f>(AR269*$E269*$F269*$G269*$H269*$AS$10)</f>
        <v>0</v>
      </c>
      <c r="AT269" s="73"/>
      <c r="AU269" s="73">
        <f>(AT269*$E269*$F269*$G269*$H269*$AU$10)</f>
        <v>0</v>
      </c>
      <c r="AV269" s="73"/>
      <c r="AW269" s="72">
        <f>(AV269*$E269*$F269*$G269*$H269*$AW$10)</f>
        <v>0</v>
      </c>
      <c r="AX269" s="73"/>
      <c r="AY269" s="72">
        <f>(AX269*$E269*$F269*$G269*$H269*$AY$10)</f>
        <v>0</v>
      </c>
      <c r="AZ269" s="73"/>
      <c r="BA269" s="72">
        <f>(AZ269*$E269*$F269*$G269*$H269*$BA$10)</f>
        <v>0</v>
      </c>
      <c r="BB269" s="73"/>
      <c r="BC269" s="72">
        <f>(BB269*$E269*$F269*$G269*$H269*$BC$10)</f>
        <v>0</v>
      </c>
      <c r="BD269" s="73"/>
      <c r="BE269" s="72">
        <f>(BD269*$E269*$F269*$G269*$H269*$BE$10)</f>
        <v>0</v>
      </c>
      <c r="BF269" s="73">
        <v>3</v>
      </c>
      <c r="BG269" s="72">
        <f>(BF269*$E269*$F269*$G269*$I269*$BG$10)</f>
        <v>179681.03999999998</v>
      </c>
      <c r="BH269" s="73"/>
      <c r="BI269" s="72">
        <f>(BH269*$E269*$F269*$G269*$I269*$BI$10)</f>
        <v>0</v>
      </c>
      <c r="BJ269" s="73"/>
      <c r="BK269" s="72">
        <f>(BJ269*$E269*$F269*$G269*$I269*$BK$10)</f>
        <v>0</v>
      </c>
      <c r="BL269" s="73">
        <v>120</v>
      </c>
      <c r="BM269" s="72">
        <f>(BL269*$E269*$F269*$G269*$I269*$BM$10)</f>
        <v>7187241.5999999996</v>
      </c>
      <c r="BN269" s="73"/>
      <c r="BO269" s="72">
        <f>(BN269*$E269*$F269*$G269*$I269*$BO$10)</f>
        <v>0</v>
      </c>
      <c r="BP269" s="73"/>
      <c r="BQ269" s="72">
        <f>(BP269*$E269*$F269*$G269*$I269*$BQ$10)</f>
        <v>0</v>
      </c>
      <c r="BR269" s="73"/>
      <c r="BS269" s="79">
        <f>(BR269*$E269*$F269*$G269*$I269*$BS$10)</f>
        <v>0</v>
      </c>
      <c r="BT269" s="94"/>
      <c r="BU269" s="72">
        <f>(BT269*$E269*$F269*$G269*$H269*$BU$10)</f>
        <v>0</v>
      </c>
      <c r="BV269" s="73"/>
      <c r="BW269" s="72">
        <f>(BV269*$E269*$F269*$G269*$H269*$BW$10)</f>
        <v>0</v>
      </c>
      <c r="BX269" s="73"/>
      <c r="BY269" s="72">
        <f>(BX269*$E269*$F269*$G269*$H269*$BY$10)</f>
        <v>0</v>
      </c>
      <c r="BZ269" s="73"/>
      <c r="CA269" s="72">
        <f>(BZ269*$E269*$F269*$G269*$I269*$CA$10)</f>
        <v>0</v>
      </c>
      <c r="CB269" s="95"/>
      <c r="CC269" s="73">
        <f>(CB269*$E269*$F269*$G269*$H269*$CC$10)</f>
        <v>0</v>
      </c>
      <c r="CD269" s="73"/>
      <c r="CE269" s="72">
        <f>(CD269*$E269*$F269*$G269*$H269*$CE$10)</f>
        <v>0</v>
      </c>
      <c r="CF269" s="73"/>
      <c r="CG269" s="72">
        <f>(CF269*$E269*$F269*$G269*$H269*$CG$10)</f>
        <v>0</v>
      </c>
      <c r="CH269" s="73"/>
      <c r="CI269" s="72">
        <f>(CH269*$E269*$F269*$G269*$H269*$CI$10)</f>
        <v>0</v>
      </c>
      <c r="CJ269" s="73"/>
      <c r="CK269" s="72">
        <f>(CJ269*$E269*$F269*$G269*$H269*$CK$10)</f>
        <v>0</v>
      </c>
      <c r="CL269" s="73"/>
      <c r="CM269" s="72">
        <f>(CL269*$E269*$F269*$G269*$H269*$CM$10)</f>
        <v>0</v>
      </c>
      <c r="CN269" s="73"/>
      <c r="CO269" s="72">
        <f>(CN269*$E269*$F269*$G269*$H269*$CO$10)</f>
        <v>0</v>
      </c>
      <c r="CP269" s="73"/>
      <c r="CQ269" s="72">
        <f>(CP269*$E269*$F269*$G269*$I269*$CQ$10)</f>
        <v>0</v>
      </c>
      <c r="CR269" s="73"/>
      <c r="CS269" s="72">
        <f>(CR269*$E269*$F269*$G269*$I269*$CS$10)</f>
        <v>0</v>
      </c>
      <c r="CT269" s="73"/>
      <c r="CU269" s="72">
        <f>(CT269*$E269*$F269*$G269*$I269*$CU$10)</f>
        <v>0</v>
      </c>
      <c r="CV269" s="93"/>
      <c r="CW269" s="72">
        <f>(CV269*$E269*$F269*$G269*$I269*$CW$10)</f>
        <v>0</v>
      </c>
      <c r="CX269" s="73"/>
      <c r="CY269" s="79">
        <f>(CX269*$E269*$F269*$G269*$I269*$CY$10)</f>
        <v>0</v>
      </c>
      <c r="CZ269" s="73"/>
      <c r="DA269" s="72">
        <f>(CZ269*$E269*$F269*$G269*$I269*$DA$10)</f>
        <v>0</v>
      </c>
      <c r="DB269" s="95"/>
      <c r="DC269" s="72">
        <f>(DB269*$E269*$F269*$G269*$I269*$DC$10)</f>
        <v>0</v>
      </c>
      <c r="DD269" s="73"/>
      <c r="DE269" s="72">
        <f>(DD269*$E269*$F269*$G269*$I269*$DE$10)</f>
        <v>0</v>
      </c>
      <c r="DF269" s="73"/>
      <c r="DG269" s="72">
        <f>(DF269*$E269*$F269*$G269*$J269*$DG$10)</f>
        <v>0</v>
      </c>
      <c r="DH269" s="73">
        <v>57</v>
      </c>
      <c r="DI269" s="84">
        <f>(DH269*$E269*$F269*$G269*$K269*$DI$10)</f>
        <v>5796991.6388999997</v>
      </c>
      <c r="DJ269" s="85">
        <f t="shared" si="820"/>
        <v>231</v>
      </c>
      <c r="DK269" s="84">
        <f t="shared" si="820"/>
        <v>15985904.834899999</v>
      </c>
    </row>
    <row r="270" spans="1:115" ht="30" customHeight="1" x14ac:dyDescent="0.25">
      <c r="A270" s="89"/>
      <c r="B270" s="90">
        <v>232</v>
      </c>
      <c r="C270" s="283" t="s">
        <v>770</v>
      </c>
      <c r="D270" s="65" t="s">
        <v>393</v>
      </c>
      <c r="E270" s="54">
        <v>23150</v>
      </c>
      <c r="F270" s="91">
        <v>0.75</v>
      </c>
      <c r="G270" s="67">
        <v>1</v>
      </c>
      <c r="H270" s="69">
        <v>1.4</v>
      </c>
      <c r="I270" s="69">
        <v>1.68</v>
      </c>
      <c r="J270" s="69">
        <v>2.23</v>
      </c>
      <c r="K270" s="70">
        <v>2.57</v>
      </c>
      <c r="L270" s="73">
        <v>10</v>
      </c>
      <c r="M270" s="72">
        <f>(L270*$E270*$F270*$G270*$H270)</f>
        <v>243074.99999999997</v>
      </c>
      <c r="N270" s="73"/>
      <c r="O270" s="73">
        <f>(N270*$E270*$F270*$G270*$H270)</f>
        <v>0</v>
      </c>
      <c r="P270" s="73">
        <v>110</v>
      </c>
      <c r="Q270" s="72">
        <f>(P270*$E270*$F270*$G270*$H270)</f>
        <v>2673825</v>
      </c>
      <c r="R270" s="73"/>
      <c r="S270" s="72">
        <f>(R270*$E270*$F270*$G270*$H270)</f>
        <v>0</v>
      </c>
      <c r="T270" s="73">
        <v>0</v>
      </c>
      <c r="U270" s="72">
        <f>(T270*$E270*$F270*$G270*$H270)</f>
        <v>0</v>
      </c>
      <c r="V270" s="73">
        <v>0</v>
      </c>
      <c r="W270" s="72">
        <f>(V270*$E270*$F270*$G270*$H270)</f>
        <v>0</v>
      </c>
      <c r="X270" s="73"/>
      <c r="Y270" s="72">
        <f>(X270*$E270*$F270*$G270*$H270)</f>
        <v>0</v>
      </c>
      <c r="Z270" s="73">
        <v>0</v>
      </c>
      <c r="AA270" s="72">
        <f>(Z270*$E270*$F270*$G270*$H270)</f>
        <v>0</v>
      </c>
      <c r="AB270" s="73">
        <v>20</v>
      </c>
      <c r="AC270" s="72">
        <f>(AB270*$E270*$F270*$G270*$H270)</f>
        <v>486149.99999999994</v>
      </c>
      <c r="AD270" s="73">
        <v>0</v>
      </c>
      <c r="AE270" s="72">
        <f>(AD270*$E270*$F270*$G270*$H270)</f>
        <v>0</v>
      </c>
      <c r="AF270" s="75"/>
      <c r="AG270" s="72">
        <f>(AF270*$E270*$F270*$G270*$H270)</f>
        <v>0</v>
      </c>
      <c r="AH270" s="73">
        <v>148</v>
      </c>
      <c r="AI270" s="72">
        <f>(AH270*$E270*$F270*$G270*$H270)</f>
        <v>3597510</v>
      </c>
      <c r="AJ270" s="73">
        <v>76</v>
      </c>
      <c r="AK270" s="73">
        <f>(AJ270*$E270*$F270*$G270*$H270)</f>
        <v>1847369.9999999998</v>
      </c>
      <c r="AL270" s="73">
        <v>40</v>
      </c>
      <c r="AM270" s="72">
        <f>(AL270*$E270*$F270*$G270*$I270)</f>
        <v>1166760</v>
      </c>
      <c r="AN270" s="93">
        <v>0</v>
      </c>
      <c r="AO270" s="72">
        <f>(AN270*$E270*$F270*$G270*$I270)</f>
        <v>0</v>
      </c>
      <c r="AP270" s="73">
        <v>85</v>
      </c>
      <c r="AQ270" s="79">
        <f>(AP270*$E270*$F270*$G270*$I270)</f>
        <v>2479365</v>
      </c>
      <c r="AR270" s="73">
        <v>10</v>
      </c>
      <c r="AS270" s="72">
        <f>(AR270*$E270*$F270*$G270*$H270)</f>
        <v>243074.99999999997</v>
      </c>
      <c r="AT270" s="73">
        <v>3</v>
      </c>
      <c r="AU270" s="73">
        <f>(AT270*$E270*$F270*$G270*$H270)</f>
        <v>72922.5</v>
      </c>
      <c r="AV270" s="73"/>
      <c r="AW270" s="72">
        <f>(AV270*$E270*$F270*$G270*$H270)</f>
        <v>0</v>
      </c>
      <c r="AX270" s="73">
        <v>0</v>
      </c>
      <c r="AY270" s="72">
        <f>(AX270*$E270*$F270*$G270*$H270)</f>
        <v>0</v>
      </c>
      <c r="AZ270" s="73">
        <v>0</v>
      </c>
      <c r="BA270" s="72">
        <f>(AZ270*$E270*$F270*$G270*$H270)</f>
        <v>0</v>
      </c>
      <c r="BB270" s="73">
        <v>0</v>
      </c>
      <c r="BC270" s="72">
        <f>(BB270*$E270*$F270*$G270*$H270)</f>
        <v>0</v>
      </c>
      <c r="BD270" s="73">
        <v>110</v>
      </c>
      <c r="BE270" s="72">
        <f>(BD270*$E270*$F270*$G270*$H270)</f>
        <v>2673825</v>
      </c>
      <c r="BF270" s="73">
        <v>859</v>
      </c>
      <c r="BG270" s="72">
        <f>(BF270*$E270*$F270*$G270*$I270)</f>
        <v>25056171</v>
      </c>
      <c r="BH270" s="73">
        <v>530</v>
      </c>
      <c r="BI270" s="72">
        <f>(BH270*$E270*$F270*$G270*$I270)</f>
        <v>15459570</v>
      </c>
      <c r="BJ270" s="73">
        <v>0</v>
      </c>
      <c r="BK270" s="72">
        <f>(BJ270*$E270*$F270*$G270*$I270)</f>
        <v>0</v>
      </c>
      <c r="BL270" s="73">
        <v>140</v>
      </c>
      <c r="BM270" s="72">
        <f>(BL270*$E270*$F270*$G270*$I270)</f>
        <v>4083660</v>
      </c>
      <c r="BN270" s="73">
        <v>635</v>
      </c>
      <c r="BO270" s="72">
        <f>(BN270*$E270*$F270*$G270*$I270)</f>
        <v>18522315</v>
      </c>
      <c r="BP270" s="73">
        <v>245</v>
      </c>
      <c r="BQ270" s="72">
        <f>(BP270*$E270*$F270*$G270*$I270)</f>
        <v>7146405</v>
      </c>
      <c r="BR270" s="73">
        <v>150</v>
      </c>
      <c r="BS270" s="79">
        <f>(BR270*$E270*$F270*$G270*$I270)</f>
        <v>4375350</v>
      </c>
      <c r="BT270" s="94">
        <v>500</v>
      </c>
      <c r="BU270" s="72">
        <f>(BT270*$E270*$F270*$G270*$H270)</f>
        <v>12153750</v>
      </c>
      <c r="BV270" s="73">
        <v>584</v>
      </c>
      <c r="BW270" s="72">
        <f>(BV270*$E270*$F270*$G270*$H270)</f>
        <v>14195580</v>
      </c>
      <c r="BX270" s="73">
        <v>0</v>
      </c>
      <c r="BY270" s="72">
        <f>(BX270*$E270*$F270*$G270*$H270)</f>
        <v>0</v>
      </c>
      <c r="BZ270" s="73">
        <v>316</v>
      </c>
      <c r="CA270" s="72">
        <f>(BZ270*$E270*$F270*$G270*$I270)</f>
        <v>9217404</v>
      </c>
      <c r="CB270" s="95"/>
      <c r="CC270" s="73">
        <f>(CB270*$E270*$F270*$G270*$H270)</f>
        <v>0</v>
      </c>
      <c r="CD270" s="73"/>
      <c r="CE270" s="72">
        <f>(CD270*$E270*$F270*$G270*$H270)</f>
        <v>0</v>
      </c>
      <c r="CF270" s="73">
        <v>7</v>
      </c>
      <c r="CG270" s="72">
        <f>(CF270*$E270*$F270*$G270*$H270)</f>
        <v>170152.5</v>
      </c>
      <c r="CH270" s="73">
        <v>40</v>
      </c>
      <c r="CI270" s="72">
        <f>(CH270*$E270*$F270*$G270*$H270)</f>
        <v>972299.99999999988</v>
      </c>
      <c r="CJ270" s="73">
        <v>190</v>
      </c>
      <c r="CK270" s="72">
        <f>(CJ270*$E270*$F270*$G270*$H270)</f>
        <v>4618425</v>
      </c>
      <c r="CL270" s="73">
        <v>454</v>
      </c>
      <c r="CM270" s="72">
        <f>(CL270*$E270*$F270*$G270*$H270)</f>
        <v>11035605</v>
      </c>
      <c r="CN270" s="73">
        <v>270</v>
      </c>
      <c r="CO270" s="72">
        <f>(CN270*$E270*$F270*$G270*$H270)</f>
        <v>6563025</v>
      </c>
      <c r="CP270" s="73">
        <v>245</v>
      </c>
      <c r="CQ270" s="72">
        <f>(CP270*$E270*$F270*$G270*$I270)</f>
        <v>7146405</v>
      </c>
      <c r="CR270" s="73">
        <v>319</v>
      </c>
      <c r="CS270" s="72">
        <f>(CR270*$E270*$F270*$G270*$I270)</f>
        <v>9304911</v>
      </c>
      <c r="CT270" s="73">
        <v>65</v>
      </c>
      <c r="CU270" s="72">
        <f>(CT270*$E270*$F270*$G270*$I270)</f>
        <v>1895985</v>
      </c>
      <c r="CV270" s="93">
        <v>40</v>
      </c>
      <c r="CW270" s="72">
        <f>(CV270*$E270*$F270*$G270*$I270)</f>
        <v>1166760</v>
      </c>
      <c r="CX270" s="73"/>
      <c r="CY270" s="79">
        <f>(CX270*$E270*$F270*$G270*$I270)</f>
        <v>0</v>
      </c>
      <c r="CZ270" s="73">
        <v>12</v>
      </c>
      <c r="DA270" s="72">
        <f>(CZ270*$E270*$F270*$G270*$I270)</f>
        <v>350028</v>
      </c>
      <c r="DB270" s="95">
        <v>2</v>
      </c>
      <c r="DC270" s="72">
        <f>(DB270*$E270*$F270*$G270*$I270)</f>
        <v>58338</v>
      </c>
      <c r="DD270" s="73">
        <v>150</v>
      </c>
      <c r="DE270" s="72">
        <f>(DD270*$E270*$F270*$G270*$I270)</f>
        <v>4375350</v>
      </c>
      <c r="DF270" s="73">
        <v>75</v>
      </c>
      <c r="DG270" s="72">
        <f>(DF270*$E270*$F270*$G270*$J270)</f>
        <v>2903878.125</v>
      </c>
      <c r="DH270" s="73">
        <v>50</v>
      </c>
      <c r="DI270" s="84">
        <f>(DH270*$E270*$F270*$G270*$K270)</f>
        <v>2231081.25</v>
      </c>
      <c r="DJ270" s="85">
        <f t="shared" si="820"/>
        <v>6490</v>
      </c>
      <c r="DK270" s="84">
        <f t="shared" si="820"/>
        <v>178486326.375</v>
      </c>
    </row>
    <row r="271" spans="1:115" ht="15.75" customHeight="1" x14ac:dyDescent="0.25">
      <c r="A271" s="89"/>
      <c r="B271" s="90">
        <v>233</v>
      </c>
      <c r="C271" s="283" t="s">
        <v>771</v>
      </c>
      <c r="D271" s="65" t="s">
        <v>394</v>
      </c>
      <c r="E271" s="54">
        <v>23150</v>
      </c>
      <c r="F271" s="91">
        <v>0.89</v>
      </c>
      <c r="G271" s="67">
        <v>1</v>
      </c>
      <c r="H271" s="69">
        <v>1.4</v>
      </c>
      <c r="I271" s="69">
        <v>1.68</v>
      </c>
      <c r="J271" s="69">
        <v>2.23</v>
      </c>
      <c r="K271" s="70">
        <v>2.57</v>
      </c>
      <c r="L271" s="73">
        <v>160</v>
      </c>
      <c r="M271" s="72">
        <f>(L271*$E271*$F271*$G271*$H271*$M$10)</f>
        <v>5076702.4000000004</v>
      </c>
      <c r="N271" s="73"/>
      <c r="O271" s="73">
        <f>(N271*$E271*$F271*$G271*$H271*$O$10)</f>
        <v>0</v>
      </c>
      <c r="P271" s="73"/>
      <c r="Q271" s="72">
        <f>(P271*$E271*$F271*$G271*$H271*$Q$10)</f>
        <v>0</v>
      </c>
      <c r="R271" s="73"/>
      <c r="S271" s="72">
        <f>(R271*$E271*$F271*$G271*$H271*$S$10)</f>
        <v>0</v>
      </c>
      <c r="T271" s="73">
        <v>0</v>
      </c>
      <c r="U271" s="72">
        <f>(T271*$E271*$F271*$G271*$H271*$U$10)</f>
        <v>0</v>
      </c>
      <c r="V271" s="73">
        <v>0</v>
      </c>
      <c r="W271" s="72">
        <f>(V271*$E271*$F271*$G271*$H271*$W$10)</f>
        <v>0</v>
      </c>
      <c r="X271" s="73"/>
      <c r="Y271" s="72">
        <f>(X271*$E271*$F271*$G271*$H271*$Y$10)</f>
        <v>0</v>
      </c>
      <c r="Z271" s="73">
        <v>0</v>
      </c>
      <c r="AA271" s="72">
        <f>(Z271*$E271*$F271*$G271*$H271*$AA$10)</f>
        <v>0</v>
      </c>
      <c r="AB271" s="73">
        <v>40</v>
      </c>
      <c r="AC271" s="72">
        <f>(AB271*$E271*$F271*$G271*$H271*$AC$10)</f>
        <v>1269175.6000000001</v>
      </c>
      <c r="AD271" s="73">
        <v>0</v>
      </c>
      <c r="AE271" s="72">
        <f>(AD271*$E271*$F271*$G271*$H271*$AE$10)</f>
        <v>0</v>
      </c>
      <c r="AF271" s="75"/>
      <c r="AG271" s="72">
        <f>(AF271*$E271*$F271*$G271*$H271*$AG$10)</f>
        <v>0</v>
      </c>
      <c r="AH271" s="73">
        <v>150</v>
      </c>
      <c r="AI271" s="72">
        <f>(AH271*$E271*$F271*$G271*$H271*$AI$10)</f>
        <v>4759408.5</v>
      </c>
      <c r="AJ271" s="73">
        <v>200</v>
      </c>
      <c r="AK271" s="73">
        <f>(AJ271*$E271*$F271*$G271*$H271*$AK$10)</f>
        <v>6345878.0000000009</v>
      </c>
      <c r="AL271" s="73">
        <v>90</v>
      </c>
      <c r="AM271" s="72">
        <f>(AL271*$E271*$F271*$G271*$I271*$AM$10)</f>
        <v>3426774.12</v>
      </c>
      <c r="AN271" s="93">
        <v>0</v>
      </c>
      <c r="AO271" s="72">
        <f>(AN271*$E271*$F271*$G271*$I271*$AO$10)</f>
        <v>0</v>
      </c>
      <c r="AP271" s="73">
        <v>20</v>
      </c>
      <c r="AQ271" s="79">
        <f>(AP271*$E271*$F271*$G271*$I271*$AQ$10)</f>
        <v>761505.36</v>
      </c>
      <c r="AR271" s="73"/>
      <c r="AS271" s="72">
        <f>(AR271*$E271*$F271*$G271*$H271*$AS$10)</f>
        <v>0</v>
      </c>
      <c r="AT271" s="73">
        <v>3</v>
      </c>
      <c r="AU271" s="73">
        <f>(AT271*$E271*$F271*$G271*$H271*$AU$10)</f>
        <v>77881.23</v>
      </c>
      <c r="AV271" s="73"/>
      <c r="AW271" s="72">
        <f>(AV271*$E271*$F271*$G271*$H271*$AW$10)</f>
        <v>0</v>
      </c>
      <c r="AX271" s="73">
        <v>0</v>
      </c>
      <c r="AY271" s="72">
        <f>(AX271*$E271*$F271*$G271*$H271*$AY$10)</f>
        <v>0</v>
      </c>
      <c r="AZ271" s="73">
        <v>0</v>
      </c>
      <c r="BA271" s="72">
        <f>(AZ271*$E271*$F271*$G271*$H271*$BA$10)</f>
        <v>0</v>
      </c>
      <c r="BB271" s="73">
        <v>0</v>
      </c>
      <c r="BC271" s="72">
        <f>(BB271*$E271*$F271*$G271*$H271*$BC$10)</f>
        <v>0</v>
      </c>
      <c r="BD271" s="73">
        <v>14</v>
      </c>
      <c r="BE271" s="72">
        <f>(BD271*$E271*$F271*$G271*$H271*$BE$10)</f>
        <v>516900.60800000001</v>
      </c>
      <c r="BF271" s="73">
        <v>118</v>
      </c>
      <c r="BG271" s="72">
        <f>(BF271*$E271*$F271*$G271*$I271*$BG$10)</f>
        <v>4084437.84</v>
      </c>
      <c r="BH271" s="73"/>
      <c r="BI271" s="72">
        <f>(BH271*$E271*$F271*$G271*$I271*$BI$10)</f>
        <v>0</v>
      </c>
      <c r="BJ271" s="73">
        <v>0</v>
      </c>
      <c r="BK271" s="72">
        <f>(BJ271*$E271*$F271*$G271*$I271*$BK$10)</f>
        <v>0</v>
      </c>
      <c r="BL271" s="73">
        <v>12</v>
      </c>
      <c r="BM271" s="72">
        <f>(BL271*$E271*$F271*$G271*$I271*$BM$10)</f>
        <v>415366.56</v>
      </c>
      <c r="BN271" s="73">
        <v>67</v>
      </c>
      <c r="BO271" s="72">
        <f>(BN271*$E271*$F271*$G271*$I271*$BO$10)</f>
        <v>2087216.9639999999</v>
      </c>
      <c r="BP271" s="73">
        <v>41</v>
      </c>
      <c r="BQ271" s="72">
        <f>(BP271*$E271*$F271*$G271*$I271*$BQ$10)</f>
        <v>1816536.4223999998</v>
      </c>
      <c r="BR271" s="73">
        <v>21</v>
      </c>
      <c r="BS271" s="79">
        <f>(BR271*$E271*$F271*$G271*$I271*$BS$10)</f>
        <v>799580.62800000003</v>
      </c>
      <c r="BT271" s="94"/>
      <c r="BU271" s="72">
        <f>(BT271*$E271*$F271*$G271*$H271*$BU$10)</f>
        <v>0</v>
      </c>
      <c r="BV271" s="73"/>
      <c r="BW271" s="72">
        <f>(BV271*$E271*$F271*$G271*$H271*$BW$10)</f>
        <v>0</v>
      </c>
      <c r="BX271" s="73">
        <v>0</v>
      </c>
      <c r="BY271" s="72">
        <f>(BX271*$E271*$F271*$G271*$H271*$BY$10)</f>
        <v>0</v>
      </c>
      <c r="BZ271" s="73">
        <v>50</v>
      </c>
      <c r="CA271" s="72">
        <f>(BZ271*$E271*$F271*$G271*$I271*$CA$10)</f>
        <v>1730694</v>
      </c>
      <c r="CB271" s="95"/>
      <c r="CC271" s="73">
        <f>(CB271*$E271*$F271*$G271*$H271*$CC$10)</f>
        <v>0</v>
      </c>
      <c r="CD271" s="73">
        <v>5</v>
      </c>
      <c r="CE271" s="72">
        <f>(CD271*$E271*$F271*$G271*$H271*$CE$10)</f>
        <v>100957.15</v>
      </c>
      <c r="CF271" s="73">
        <v>3</v>
      </c>
      <c r="CG271" s="72">
        <f>(CF271*$E271*$F271*$G271*$H271*$CG$10)</f>
        <v>60574.289999999994</v>
      </c>
      <c r="CH271" s="73">
        <v>24</v>
      </c>
      <c r="CI271" s="72">
        <f>(CH271*$E271*$F271*$G271*$H271*$CI$10)</f>
        <v>484594.31999999995</v>
      </c>
      <c r="CJ271" s="73">
        <v>40</v>
      </c>
      <c r="CK271" s="72">
        <f>(CJ271*$E271*$F271*$G271*$H271*$CK$10)</f>
        <v>1384555.2</v>
      </c>
      <c r="CL271" s="73">
        <v>58</v>
      </c>
      <c r="CM271" s="72">
        <f>(CL271*$E271*$F271*$G271*$H271*$CM$10)</f>
        <v>1673004.2</v>
      </c>
      <c r="CN271" s="73"/>
      <c r="CO271" s="72">
        <f>(CN271*$E271*$F271*$G271*$H271*$CO$10)</f>
        <v>0</v>
      </c>
      <c r="CP271" s="73">
        <v>79</v>
      </c>
      <c r="CQ271" s="72">
        <f>(CP271*$E271*$F271*$G271*$I271*$CQ$10)</f>
        <v>3035291.1372000002</v>
      </c>
      <c r="CR271" s="73">
        <v>23</v>
      </c>
      <c r="CS271" s="72">
        <f>(CR271*$E271*$F271*$G271*$I271*$CS$10)</f>
        <v>955343.08799999999</v>
      </c>
      <c r="CT271" s="73">
        <v>41</v>
      </c>
      <c r="CU271" s="72">
        <f>(CT271*$E271*$F271*$G271*$I271*$CU$10)</f>
        <v>1419169.0799999998</v>
      </c>
      <c r="CV271" s="93">
        <v>100</v>
      </c>
      <c r="CW271" s="72">
        <f>(CV271*$E271*$F271*$G271*$I271*$CW$10)</f>
        <v>3115249.2</v>
      </c>
      <c r="CX271" s="73">
        <v>10</v>
      </c>
      <c r="CY271" s="79">
        <f>(CX271*$E271*$F271*$G271*$I271*$CY$10)</f>
        <v>311524.92</v>
      </c>
      <c r="CZ271" s="73">
        <v>21</v>
      </c>
      <c r="DA271" s="72">
        <f>(CZ271*$E271*$F271*$G271*$I271*$DA$10)</f>
        <v>726891.48</v>
      </c>
      <c r="DB271" s="95">
        <v>5</v>
      </c>
      <c r="DC271" s="72">
        <f>(DB271*$E271*$F271*$G271*$I271*$DC$10)</f>
        <v>173069.4</v>
      </c>
      <c r="DD271" s="73">
        <v>52</v>
      </c>
      <c r="DE271" s="72">
        <f>(DD271*$E271*$F271*$G271*$I271*$DE$10)</f>
        <v>2159906.1119999997</v>
      </c>
      <c r="DF271" s="73">
        <v>6</v>
      </c>
      <c r="DG271" s="72">
        <f>(DF271*$E271*$F271*$G271*$J271*$DG$10)</f>
        <v>330809.79600000003</v>
      </c>
      <c r="DH271" s="73">
        <v>10</v>
      </c>
      <c r="DI271" s="84">
        <f>(DH271*$E271*$F271*$G271*$K271*$DI$10)</f>
        <v>587756.04449999996</v>
      </c>
      <c r="DJ271" s="85">
        <f t="shared" si="820"/>
        <v>1463</v>
      </c>
      <c r="DK271" s="84">
        <f t="shared" si="820"/>
        <v>49686753.650099993</v>
      </c>
    </row>
    <row r="272" spans="1:115" ht="30" customHeight="1" x14ac:dyDescent="0.25">
      <c r="A272" s="104"/>
      <c r="B272" s="105">
        <v>234</v>
      </c>
      <c r="C272" s="283" t="s">
        <v>772</v>
      </c>
      <c r="D272" s="106" t="s">
        <v>395</v>
      </c>
      <c r="E272" s="210">
        <v>23150</v>
      </c>
      <c r="F272" s="146">
        <v>0.53</v>
      </c>
      <c r="G272" s="108">
        <v>1</v>
      </c>
      <c r="H272" s="109">
        <v>1.4</v>
      </c>
      <c r="I272" s="109">
        <v>1.68</v>
      </c>
      <c r="J272" s="109">
        <v>2.23</v>
      </c>
      <c r="K272" s="110">
        <v>2.57</v>
      </c>
      <c r="L272" s="111">
        <v>19</v>
      </c>
      <c r="M272" s="112">
        <f>(L272*$E272*$F272*$G272*$H272*$M$10)</f>
        <v>359005.56999999995</v>
      </c>
      <c r="N272" s="111">
        <v>7</v>
      </c>
      <c r="O272" s="111">
        <f>(N272*$E272*$F272*$G272*$H272*$O$10)</f>
        <v>132265.21</v>
      </c>
      <c r="P272" s="111">
        <v>100</v>
      </c>
      <c r="Q272" s="112">
        <f>(P272*$E272*$F272*$G272*$H272*$Q$10)</f>
        <v>1889503.0000000002</v>
      </c>
      <c r="R272" s="111"/>
      <c r="S272" s="112">
        <f>(R272*$E272*$F272*$G272*$H272*$S$10)</f>
        <v>0</v>
      </c>
      <c r="T272" s="111"/>
      <c r="U272" s="112">
        <f>(T272*$E272*$F272*$G272*$H272*$U$10)</f>
        <v>0</v>
      </c>
      <c r="V272" s="111"/>
      <c r="W272" s="112">
        <f>(V272*$E272*$F272*$G272*$H272*$W$10)</f>
        <v>0</v>
      </c>
      <c r="X272" s="111"/>
      <c r="Y272" s="112">
        <f>(X272*$E272*$F272*$G272*$H272*$Y$10)</f>
        <v>0</v>
      </c>
      <c r="Z272" s="111"/>
      <c r="AA272" s="112">
        <f>(Z272*$E272*$F272*$G272*$H272*$AA$10)</f>
        <v>0</v>
      </c>
      <c r="AB272" s="111">
        <v>6</v>
      </c>
      <c r="AC272" s="112">
        <f>(AB272*$E272*$F272*$G272*$H272*$AC$10)</f>
        <v>113370.18</v>
      </c>
      <c r="AD272" s="111"/>
      <c r="AE272" s="112">
        <f>(AD272*$E272*$F272*$G272*$H272*$AE$10)</f>
        <v>0</v>
      </c>
      <c r="AF272" s="113"/>
      <c r="AG272" s="112">
        <f>(AF272*$E272*$F272*$G272*$H272*$AG$10)</f>
        <v>0</v>
      </c>
      <c r="AH272" s="111">
        <v>915</v>
      </c>
      <c r="AI272" s="112">
        <f>(AH272*$E272*$F272*$G272*$H272*$AI$10)</f>
        <v>17288952.449999999</v>
      </c>
      <c r="AJ272" s="111">
        <v>11</v>
      </c>
      <c r="AK272" s="111">
        <f>(AJ272*$E272*$F272*$G272*$H272*$AK$10)</f>
        <v>207845.33000000002</v>
      </c>
      <c r="AL272" s="111">
        <v>60</v>
      </c>
      <c r="AM272" s="112">
        <f>(AL272*$E272*$F272*$G272*$I272*$AM$10)</f>
        <v>1360442.16</v>
      </c>
      <c r="AN272" s="114">
        <v>0</v>
      </c>
      <c r="AO272" s="112">
        <f>(AN272*$E272*$F272*$G272*$I272*$AO$10)</f>
        <v>0</v>
      </c>
      <c r="AP272" s="111"/>
      <c r="AQ272" s="115">
        <f>(AP272*$E272*$F272*$G272*$I272*$AQ$10)</f>
        <v>0</v>
      </c>
      <c r="AR272" s="111"/>
      <c r="AS272" s="112">
        <f>(AR272*$E272*$F272*$G272*$H272*$AS$10)</f>
        <v>0</v>
      </c>
      <c r="AT272" s="111"/>
      <c r="AU272" s="111">
        <f>(AT272*$E272*$F272*$G272*$H272*$AU$10)</f>
        <v>0</v>
      </c>
      <c r="AV272" s="111"/>
      <c r="AW272" s="112">
        <f>(AV272*$E272*$F272*$G272*$H272*$AW$10)</f>
        <v>0</v>
      </c>
      <c r="AX272" s="111"/>
      <c r="AY272" s="112">
        <f>(AX272*$E272*$F272*$G272*$H272*$AY$10)</f>
        <v>0</v>
      </c>
      <c r="AZ272" s="111"/>
      <c r="BA272" s="112">
        <f>(AZ272*$E272*$F272*$G272*$H272*$BA$10)</f>
        <v>0</v>
      </c>
      <c r="BB272" s="111"/>
      <c r="BC272" s="112">
        <f>(BB272*$E272*$F272*$G272*$H272*$BC$10)</f>
        <v>0</v>
      </c>
      <c r="BD272" s="111">
        <v>26</v>
      </c>
      <c r="BE272" s="112">
        <f>(BD272*$E272*$F272*$G272*$H272*$BE$10)</f>
        <v>571660.54399999999</v>
      </c>
      <c r="BF272" s="111">
        <v>121</v>
      </c>
      <c r="BG272" s="112">
        <f>(BF272*$E272*$F272*$G272*$I272*$BG$10)</f>
        <v>2494143.96</v>
      </c>
      <c r="BH272" s="111">
        <v>70</v>
      </c>
      <c r="BI272" s="112">
        <f>(BH272*$E272*$F272*$G272*$I272*$BI$10)</f>
        <v>1659327.1799999997</v>
      </c>
      <c r="BJ272" s="111"/>
      <c r="BK272" s="112">
        <f>(BJ272*$E272*$F272*$G272*$I272*$BK$10)</f>
        <v>0</v>
      </c>
      <c r="BL272" s="111">
        <v>24</v>
      </c>
      <c r="BM272" s="112">
        <f>(BL272*$E272*$F272*$G272*$I272*$BM$10)</f>
        <v>494706.24</v>
      </c>
      <c r="BN272" s="111">
        <v>2</v>
      </c>
      <c r="BO272" s="112">
        <f>(BN272*$E272*$F272*$G272*$I272*$BO$10)</f>
        <v>37102.968000000001</v>
      </c>
      <c r="BP272" s="111">
        <v>82</v>
      </c>
      <c r="BQ272" s="112">
        <f>(BP272*$E272*$F272*$G272*$I272*$BQ$10)</f>
        <v>2163515.2895999998</v>
      </c>
      <c r="BR272" s="111">
        <v>35</v>
      </c>
      <c r="BS272" s="115">
        <f>(BR272*$E272*$F272*$G272*$I272*$BS$10)</f>
        <v>793591.26</v>
      </c>
      <c r="BT272" s="116"/>
      <c r="BU272" s="112">
        <f>(BT272*$E272*$F272*$G272*$H272*$BU$10)</f>
        <v>0</v>
      </c>
      <c r="BV272" s="111"/>
      <c r="BW272" s="112">
        <f>(BV272*$E272*$F272*$G272*$H272*$BW$10)</f>
        <v>0</v>
      </c>
      <c r="BX272" s="111"/>
      <c r="BY272" s="112">
        <f>(BX272*$E272*$F272*$G272*$H272*$BY$10)</f>
        <v>0</v>
      </c>
      <c r="BZ272" s="111">
        <v>67</v>
      </c>
      <c r="CA272" s="112">
        <f>(BZ272*$E272*$F272*$G272*$I272*$CA$10)</f>
        <v>1381054.92</v>
      </c>
      <c r="CB272" s="117"/>
      <c r="CC272" s="111">
        <f>(CB272*$E272*$F272*$G272*$H272*$CC$10)</f>
        <v>0</v>
      </c>
      <c r="CD272" s="111"/>
      <c r="CE272" s="112">
        <f>(CD272*$E272*$F272*$G272*$H272*$CE$10)</f>
        <v>0</v>
      </c>
      <c r="CF272" s="111"/>
      <c r="CG272" s="112">
        <f>(CF272*$E272*$F272*$G272*$H272*$CG$10)</f>
        <v>0</v>
      </c>
      <c r="CH272" s="111">
        <v>56</v>
      </c>
      <c r="CI272" s="112">
        <f>(CH272*$E272*$F272*$G272*$H272*$CI$10)</f>
        <v>673350.15999999992</v>
      </c>
      <c r="CJ272" s="111">
        <v>20</v>
      </c>
      <c r="CK272" s="112">
        <f>(CJ272*$E272*$F272*$G272*$H272*$CK$10)</f>
        <v>412255.2</v>
      </c>
      <c r="CL272" s="111">
        <v>18</v>
      </c>
      <c r="CM272" s="112">
        <f>(CL272*$E272*$F272*$G272*$H272*$CM$10)</f>
        <v>309191.39999999997</v>
      </c>
      <c r="CN272" s="111">
        <v>40</v>
      </c>
      <c r="CO272" s="112">
        <f>(CN272*$E272*$F272*$G272*$H272*$CO$10)</f>
        <v>762672.12000000011</v>
      </c>
      <c r="CP272" s="111">
        <v>101</v>
      </c>
      <c r="CQ272" s="112">
        <f>(CP272*$E272*$F272*$G272*$I272*$CQ$10)</f>
        <v>2310896.5236000004</v>
      </c>
      <c r="CR272" s="111">
        <v>9</v>
      </c>
      <c r="CS272" s="112">
        <f>(CR272*$E272*$F272*$G272*$I272*$CS$10)</f>
        <v>222617.80799999999</v>
      </c>
      <c r="CT272" s="111">
        <v>7</v>
      </c>
      <c r="CU272" s="112">
        <f>(CT272*$E272*$F272*$G272*$I272*$CU$10)</f>
        <v>144289.32</v>
      </c>
      <c r="CV272" s="114">
        <v>15</v>
      </c>
      <c r="CW272" s="112">
        <f>(CV272*$E272*$F272*$G272*$I272*$CW$10)</f>
        <v>278272.25999999995</v>
      </c>
      <c r="CX272" s="111"/>
      <c r="CY272" s="115">
        <f>(CX272*$E272*$F272*$G272*$I272*$CY$10)</f>
        <v>0</v>
      </c>
      <c r="CZ272" s="111"/>
      <c r="DA272" s="112">
        <f>(CZ272*$E272*$F272*$G272*$I272*$DA$10)</f>
        <v>0</v>
      </c>
      <c r="DB272" s="117"/>
      <c r="DC272" s="112">
        <f>(DB272*$E272*$F272*$G272*$I272*$DC$10)</f>
        <v>0</v>
      </c>
      <c r="DD272" s="111">
        <v>9</v>
      </c>
      <c r="DE272" s="112">
        <f>(DD272*$E272*$F272*$G272*$I272*$DE$10)</f>
        <v>222617.80799999999</v>
      </c>
      <c r="DF272" s="111">
        <v>6</v>
      </c>
      <c r="DG272" s="112">
        <f>(DF272*$E272*$F272*$G272*$J272*$DG$10)</f>
        <v>196999.092</v>
      </c>
      <c r="DH272" s="111"/>
      <c r="DI272" s="118">
        <f>(DH272*$E272*$F272*$G272*$K272*$DI$10)</f>
        <v>0</v>
      </c>
      <c r="DJ272" s="211">
        <f t="shared" si="820"/>
        <v>1826</v>
      </c>
      <c r="DK272" s="118">
        <f t="shared" si="820"/>
        <v>36479647.95319999</v>
      </c>
    </row>
    <row r="273" spans="1:115" s="188" customFormat="1" ht="36.75" customHeight="1" x14ac:dyDescent="0.3">
      <c r="A273" s="214"/>
      <c r="B273" s="119">
        <v>235</v>
      </c>
      <c r="C273" s="283" t="s">
        <v>773</v>
      </c>
      <c r="D273" s="198" t="s">
        <v>396</v>
      </c>
      <c r="E273" s="215">
        <v>23150</v>
      </c>
      <c r="F273" s="91">
        <v>4.07</v>
      </c>
      <c r="G273" s="67">
        <v>1</v>
      </c>
      <c r="H273" s="199">
        <v>1.4</v>
      </c>
      <c r="I273" s="199">
        <v>1.68</v>
      </c>
      <c r="J273" s="199">
        <v>2.23</v>
      </c>
      <c r="K273" s="199">
        <v>2.57</v>
      </c>
      <c r="L273" s="73">
        <v>1</v>
      </c>
      <c r="M273" s="72">
        <f>(L273*$E273*$F273*$G273*$H273*$M$10)</f>
        <v>145099.57</v>
      </c>
      <c r="N273" s="73"/>
      <c r="O273" s="73">
        <f>(N273*$E273*$F273*$G273*$H273*$O$10)</f>
        <v>0</v>
      </c>
      <c r="P273" s="73">
        <v>3</v>
      </c>
      <c r="Q273" s="72">
        <f>(P273*$E273*$F273*$G273*$H273*$Q$10)</f>
        <v>435298.71</v>
      </c>
      <c r="R273" s="73"/>
      <c r="S273" s="72">
        <f>(R273*$E273*$F273*$G273*$H273*$S$10)</f>
        <v>0</v>
      </c>
      <c r="T273" s="73"/>
      <c r="U273" s="72">
        <f>(T273*$E273*$F273*$G273*$H273*$U$10)</f>
        <v>0</v>
      </c>
      <c r="V273" s="73"/>
      <c r="W273" s="72">
        <f>(V273*$E273*$F273*$G273*$H273*$W$10)</f>
        <v>0</v>
      </c>
      <c r="X273" s="73"/>
      <c r="Y273" s="72">
        <f>(X273*$E273*$F273*$G273*$H273*$Y$10)</f>
        <v>0</v>
      </c>
      <c r="Z273" s="73"/>
      <c r="AA273" s="72">
        <f>(Z273*$E273*$F273*$G273*$H273*$AA$10)</f>
        <v>0</v>
      </c>
      <c r="AB273" s="73"/>
      <c r="AC273" s="72">
        <f>(AB273*$E273*$F273*$G273*$H273*$AC$10)</f>
        <v>0</v>
      </c>
      <c r="AD273" s="73"/>
      <c r="AE273" s="72">
        <f>(AD273*$E273*$F273*$G273*$H273*$AE$10)</f>
        <v>0</v>
      </c>
      <c r="AF273" s="76"/>
      <c r="AG273" s="72">
        <f>(AF273*$E273*$F273*$G273*$H273*$AG$10)</f>
        <v>0</v>
      </c>
      <c r="AH273" s="101">
        <v>5</v>
      </c>
      <c r="AI273" s="72">
        <f>(AH273*$E273*$F273*$G273*$H273*$AI$10)</f>
        <v>725497.85000000009</v>
      </c>
      <c r="AJ273" s="73"/>
      <c r="AK273" s="73">
        <f>(AJ273*$E273*$F273*$G273*$H273*$AK$10)</f>
        <v>0</v>
      </c>
      <c r="AL273" s="73">
        <v>0</v>
      </c>
      <c r="AM273" s="72">
        <f>(AL273*$E273*$F273*$G273*$I273*$AM$10)</f>
        <v>0</v>
      </c>
      <c r="AN273" s="93"/>
      <c r="AO273" s="72">
        <f>(AN273*$E273*$F273*$G273*$I273*$AO$10)</f>
        <v>0</v>
      </c>
      <c r="AP273" s="73"/>
      <c r="AQ273" s="72">
        <f>(AP273*$E273*$F273*$G273*$I273*$AQ$10)</f>
        <v>0</v>
      </c>
      <c r="AR273" s="73"/>
      <c r="AS273" s="72">
        <f>(AR273*$E273*$F273*$G273*$H273*$AS$10)</f>
        <v>0</v>
      </c>
      <c r="AT273" s="73"/>
      <c r="AU273" s="73">
        <f>(AT273*$E273*$F273*$G273*$H273*$AU$10)</f>
        <v>0</v>
      </c>
      <c r="AV273" s="73"/>
      <c r="AW273" s="72">
        <f>(AV273*$E273*$F273*$G273*$H273*$AW$10)</f>
        <v>0</v>
      </c>
      <c r="AX273" s="73"/>
      <c r="AY273" s="72">
        <f>(AX273*$E273*$F273*$G273*$H273*$AY$10)</f>
        <v>0</v>
      </c>
      <c r="AZ273" s="73"/>
      <c r="BA273" s="72">
        <f>(AZ273*$E273*$F273*$G273*$H273*$BA$10)</f>
        <v>0</v>
      </c>
      <c r="BB273" s="73"/>
      <c r="BC273" s="72">
        <f>(BB273*$E273*$F273*$G273*$H273*$BC$10)</f>
        <v>0</v>
      </c>
      <c r="BD273" s="73"/>
      <c r="BE273" s="72">
        <f>(BD273*$E273*$F273*$G273*$H273*$BE$10)</f>
        <v>0</v>
      </c>
      <c r="BF273" s="73"/>
      <c r="BG273" s="72">
        <f>(BF273*$E273*$F273*$G273*$I273*$BG$10)</f>
        <v>0</v>
      </c>
      <c r="BH273" s="73"/>
      <c r="BI273" s="72">
        <f>(BH273*$E273*$F273*$G273*$I273*$BI$10)</f>
        <v>0</v>
      </c>
      <c r="BJ273" s="73"/>
      <c r="BK273" s="72">
        <f>(BJ273*$E273*$F273*$G273*$I273*$BK$10)</f>
        <v>0</v>
      </c>
      <c r="BL273" s="73"/>
      <c r="BM273" s="72">
        <f>(BL273*$E273*$F273*$G273*$I273*$BM$10)</f>
        <v>0</v>
      </c>
      <c r="BN273" s="73"/>
      <c r="BO273" s="72">
        <f>(BN273*$E273*$F273*$G273*$I273*$BO$10)</f>
        <v>0</v>
      </c>
      <c r="BP273" s="73"/>
      <c r="BQ273" s="72">
        <f>(BP273*$E273*$F273*$G273*$I273*$BQ$10)</f>
        <v>0</v>
      </c>
      <c r="BR273" s="73"/>
      <c r="BS273" s="72">
        <f>(BR273*$E273*$F273*$G273*$I273*$BS$10)</f>
        <v>0</v>
      </c>
      <c r="BT273" s="73"/>
      <c r="BU273" s="72">
        <f>(BT273*$E273*$F273*$G273*$H273*$BU$10)</f>
        <v>0</v>
      </c>
      <c r="BV273" s="73"/>
      <c r="BW273" s="72">
        <f>(BV273*$E273*$F273*$G273*$H273*$BW$10)</f>
        <v>0</v>
      </c>
      <c r="BX273" s="73"/>
      <c r="BY273" s="72">
        <f>(BX273*$E273*$F273*$G273*$H273*$BY$10)</f>
        <v>0</v>
      </c>
      <c r="BZ273" s="73"/>
      <c r="CA273" s="72">
        <f>(BZ273*$E273*$F273*$G273*$I273*$CA$10)</f>
        <v>0</v>
      </c>
      <c r="CB273" s="73"/>
      <c r="CC273" s="73">
        <f>(CB273*$E273*$F273*$G273*$H273*$CC$10)</f>
        <v>0</v>
      </c>
      <c r="CD273" s="73"/>
      <c r="CE273" s="72">
        <f>(CD273*$E273*$F273*$G273*$H273*$CE$10)</f>
        <v>0</v>
      </c>
      <c r="CF273" s="73"/>
      <c r="CG273" s="72">
        <f>(CF273*$E273*$F273*$G273*$H273*$CG$10)</f>
        <v>0</v>
      </c>
      <c r="CH273" s="73"/>
      <c r="CI273" s="72">
        <f>(CH273*$E273*$F273*$G273*$H273*$CI$10)</f>
        <v>0</v>
      </c>
      <c r="CJ273" s="73"/>
      <c r="CK273" s="72">
        <f>(CJ273*$E273*$F273*$G273*$H273*$CK$10)</f>
        <v>0</v>
      </c>
      <c r="CL273" s="73"/>
      <c r="CM273" s="72">
        <f>(CL273*$E273*$F273*$G273*$H273*$CM$10)</f>
        <v>0</v>
      </c>
      <c r="CN273" s="73"/>
      <c r="CO273" s="72">
        <f>(CN273*$E273*$F273*$G273*$H273*$CO$10)</f>
        <v>0</v>
      </c>
      <c r="CP273" s="73"/>
      <c r="CQ273" s="72">
        <f>(CP273*$E273*$F273*$G273*$I273*$CQ$10)</f>
        <v>0</v>
      </c>
      <c r="CR273" s="73"/>
      <c r="CS273" s="72">
        <f>(CR273*$E273*$F273*$G273*$I273*$CS$10)</f>
        <v>0</v>
      </c>
      <c r="CT273" s="73"/>
      <c r="CU273" s="72">
        <f>(CT273*$E273*$F273*$G273*$I273*$CU$10)</f>
        <v>0</v>
      </c>
      <c r="CV273" s="93"/>
      <c r="CW273" s="72">
        <f>(CV273*$E273*$F273*$G273*$I273*$CW$10)</f>
        <v>0</v>
      </c>
      <c r="CX273" s="73"/>
      <c r="CY273" s="72">
        <f>(CX273*$E273*$F273*$G273*$I273*$CY$10)</f>
        <v>0</v>
      </c>
      <c r="CZ273" s="73"/>
      <c r="DA273" s="72">
        <f>(CZ273*$E273*$F273*$G273*$I273*$DA$10)</f>
        <v>0</v>
      </c>
      <c r="DB273" s="73"/>
      <c r="DC273" s="72">
        <f>(DB273*$E273*$F273*$G273*$I273*$DC$10)</f>
        <v>0</v>
      </c>
      <c r="DD273" s="73"/>
      <c r="DE273" s="72">
        <f>(DD273*$E273*$F273*$G273*$I273*$DE$10)</f>
        <v>0</v>
      </c>
      <c r="DF273" s="73"/>
      <c r="DG273" s="72">
        <f>(DF273*$E273*$F273*$G273*$J273*$DG$10)</f>
        <v>0</v>
      </c>
      <c r="DH273" s="73"/>
      <c r="DI273" s="72">
        <f>(DH273*$E273*$F273*$G273*$K273*$DI$10)</f>
        <v>0</v>
      </c>
      <c r="DJ273" s="72">
        <f t="shared" si="820"/>
        <v>9</v>
      </c>
      <c r="DK273" s="72">
        <f t="shared" si="820"/>
        <v>1305896.1300000001</v>
      </c>
    </row>
    <row r="274" spans="1:115" ht="45" customHeight="1" x14ac:dyDescent="0.25">
      <c r="A274" s="120"/>
      <c r="B274" s="121">
        <v>236</v>
      </c>
      <c r="C274" s="283" t="s">
        <v>774</v>
      </c>
      <c r="D274" s="122" t="s">
        <v>397</v>
      </c>
      <c r="E274" s="212">
        <v>23150</v>
      </c>
      <c r="F274" s="125">
        <v>1</v>
      </c>
      <c r="G274" s="124">
        <v>1</v>
      </c>
      <c r="H274" s="125">
        <v>1.4</v>
      </c>
      <c r="I274" s="125">
        <v>1.68</v>
      </c>
      <c r="J274" s="125">
        <v>2.23</v>
      </c>
      <c r="K274" s="126">
        <v>2.57</v>
      </c>
      <c r="L274" s="127">
        <f>21+11</f>
        <v>32</v>
      </c>
      <c r="M274" s="128">
        <f>(L274*$E274*$F274*$G274*$H274*$M$10)</f>
        <v>1140832</v>
      </c>
      <c r="N274" s="127"/>
      <c r="O274" s="127">
        <f>(N274*$E274*$F274*$G274*$H274*$O$10)</f>
        <v>0</v>
      </c>
      <c r="P274" s="127">
        <v>0</v>
      </c>
      <c r="Q274" s="128">
        <f>(P274*$E274*$F274*$G274*$H274*$Q$10)</f>
        <v>0</v>
      </c>
      <c r="R274" s="127"/>
      <c r="S274" s="128">
        <f>(R274*$E274*$F274*$G274*$H274*$S$10)</f>
        <v>0</v>
      </c>
      <c r="T274" s="127">
        <v>62</v>
      </c>
      <c r="U274" s="128">
        <f>(T274*$E274*$F274*$G274*$H274*$U$10)</f>
        <v>2210362</v>
      </c>
      <c r="V274" s="127">
        <v>0</v>
      </c>
      <c r="W274" s="128">
        <f>(V274*$E274*$F274*$G274*$H274*$W$10)</f>
        <v>0</v>
      </c>
      <c r="X274" s="127"/>
      <c r="Y274" s="128">
        <f>(X274*$E274*$F274*$G274*$H274*$Y$10)</f>
        <v>0</v>
      </c>
      <c r="Z274" s="127">
        <v>0</v>
      </c>
      <c r="AA274" s="128">
        <f>(Z274*$E274*$F274*$G274*$H274*$AA$10)</f>
        <v>0</v>
      </c>
      <c r="AB274" s="127">
        <v>20</v>
      </c>
      <c r="AC274" s="128">
        <f>(AB274*$E274*$F274*$G274*$H274*$AC$10)</f>
        <v>713020</v>
      </c>
      <c r="AD274" s="127">
        <v>0</v>
      </c>
      <c r="AE274" s="128">
        <f>(AD274*$E274*$F274*$G274*$H274*$AE$10)</f>
        <v>0</v>
      </c>
      <c r="AF274" s="147">
        <v>10</v>
      </c>
      <c r="AG274" s="128">
        <f>(AF274*$E274*$F274*$G274*$H274*$AG$10)</f>
        <v>356510</v>
      </c>
      <c r="AH274" s="127"/>
      <c r="AI274" s="128">
        <f>(AH274*$E274*$F274*$G274*$H274*$AI$10)</f>
        <v>0</v>
      </c>
      <c r="AJ274" s="127">
        <v>227</v>
      </c>
      <c r="AK274" s="127">
        <f>(AJ274*$E274*$F274*$G274*$H274*$AK$10)</f>
        <v>8092777</v>
      </c>
      <c r="AL274" s="127"/>
      <c r="AM274" s="128">
        <f>(AL274*$E274*$F274*$G274*$I274*$AM$10)</f>
        <v>0</v>
      </c>
      <c r="AN274" s="92">
        <v>0</v>
      </c>
      <c r="AO274" s="128">
        <f>(AN274*$E274*$F274*$G274*$I274*$AO$10)</f>
        <v>0</v>
      </c>
      <c r="AP274" s="127"/>
      <c r="AQ274" s="130">
        <f>(AP274*$E274*$F274*$G274*$I274*$AQ$10)</f>
        <v>0</v>
      </c>
      <c r="AR274" s="127"/>
      <c r="AS274" s="128">
        <f>(AR274*$E274*$F274*$G274*$H274*$AS$10)</f>
        <v>0</v>
      </c>
      <c r="AT274" s="127"/>
      <c r="AU274" s="127">
        <f>(AT274*$E274*$F274*$G274*$H274*$AU$10)</f>
        <v>0</v>
      </c>
      <c r="AV274" s="127"/>
      <c r="AW274" s="128">
        <f>(AV274*$E274*$F274*$G274*$H274*$AW$10)</f>
        <v>0</v>
      </c>
      <c r="AX274" s="127">
        <v>0</v>
      </c>
      <c r="AY274" s="128">
        <f>(AX274*$E274*$F274*$G274*$H274*$AY$10)</f>
        <v>0</v>
      </c>
      <c r="AZ274" s="127">
        <v>0</v>
      </c>
      <c r="BA274" s="128">
        <f>(AZ274*$E274*$F274*$G274*$H274*$BA$10)</f>
        <v>0</v>
      </c>
      <c r="BB274" s="127">
        <v>0</v>
      </c>
      <c r="BC274" s="128">
        <f>(BB274*$E274*$F274*$G274*$H274*$BC$10)</f>
        <v>0</v>
      </c>
      <c r="BD274" s="127">
        <v>22</v>
      </c>
      <c r="BE274" s="128">
        <f>(BD274*$E274*$F274*$G274*$H274*$BE$10)</f>
        <v>912665.59999999998</v>
      </c>
      <c r="BF274" s="127">
        <v>83</v>
      </c>
      <c r="BG274" s="128">
        <f>(BF274*$E274*$F274*$G274*$I274*$BG$10)</f>
        <v>3228036</v>
      </c>
      <c r="BH274" s="127">
        <v>0</v>
      </c>
      <c r="BI274" s="128">
        <f>(BH274*$E274*$F274*$G274*$I274*$BI$10)</f>
        <v>0</v>
      </c>
      <c r="BJ274" s="127">
        <v>0</v>
      </c>
      <c r="BK274" s="128">
        <f>(BJ274*$E274*$F274*$G274*$I274*$BK$10)</f>
        <v>0</v>
      </c>
      <c r="BL274" s="127"/>
      <c r="BM274" s="128">
        <f>(BL274*$E274*$F274*$G274*$I274*$BM$10)</f>
        <v>0</v>
      </c>
      <c r="BN274" s="127">
        <v>7</v>
      </c>
      <c r="BO274" s="128">
        <f>(BN274*$E274*$F274*$G274*$I274*$BO$10)</f>
        <v>245019.6</v>
      </c>
      <c r="BP274" s="127"/>
      <c r="BQ274" s="128">
        <f>(BP274*$E274*$F274*$G274*$I274*$BQ$10)</f>
        <v>0</v>
      </c>
      <c r="BR274" s="127">
        <v>20</v>
      </c>
      <c r="BS274" s="130">
        <f>(BR274*$E274*$F274*$G274*$I274*$BS$10)</f>
        <v>855624.00000000012</v>
      </c>
      <c r="BT274" s="131">
        <v>0</v>
      </c>
      <c r="BU274" s="128">
        <f>(BT274*$E274*$F274*$G274*$H274*$BU$10)</f>
        <v>0</v>
      </c>
      <c r="BV274" s="127">
        <v>0</v>
      </c>
      <c r="BW274" s="128">
        <f>(BV274*$E274*$F274*$G274*$H274*$BW$10)</f>
        <v>0</v>
      </c>
      <c r="BX274" s="127">
        <v>0</v>
      </c>
      <c r="BY274" s="128">
        <f>(BX274*$E274*$F274*$G274*$H274*$BY$10)</f>
        <v>0</v>
      </c>
      <c r="BZ274" s="127">
        <v>45</v>
      </c>
      <c r="CA274" s="128">
        <f>(BZ274*$E274*$F274*$G274*$I274*$CA$10)</f>
        <v>1750140</v>
      </c>
      <c r="CB274" s="132"/>
      <c r="CC274" s="127">
        <f>(CB274*$E274*$F274*$G274*$H274*$CC$10)</f>
        <v>0</v>
      </c>
      <c r="CD274" s="127">
        <v>15</v>
      </c>
      <c r="CE274" s="128">
        <f>(CD274*$E274*$F274*$G274*$H274*$CE$10)</f>
        <v>340304.99999999994</v>
      </c>
      <c r="CF274" s="127"/>
      <c r="CG274" s="128">
        <f>(CF274*$E274*$F274*$G274*$H274*$CG$10)</f>
        <v>0</v>
      </c>
      <c r="CH274" s="127"/>
      <c r="CI274" s="128">
        <f>(CH274*$E274*$F274*$G274*$H274*$CI$10)</f>
        <v>0</v>
      </c>
      <c r="CJ274" s="127"/>
      <c r="CK274" s="128">
        <f>(CJ274*$E274*$F274*$G274*$H274*$CK$10)</f>
        <v>0</v>
      </c>
      <c r="CL274" s="127">
        <v>47</v>
      </c>
      <c r="CM274" s="128">
        <f>(CL274*$E274*$F274*$G274*$H274*$CM$10)</f>
        <v>1523270</v>
      </c>
      <c r="CN274" s="127">
        <v>15</v>
      </c>
      <c r="CO274" s="128">
        <f>(CN274*$E274*$F274*$G274*$H274*$CO$10)</f>
        <v>539626.5</v>
      </c>
      <c r="CP274" s="127">
        <v>51</v>
      </c>
      <c r="CQ274" s="128">
        <f>(CP274*$E274*$F274*$G274*$I274*$CQ$10)</f>
        <v>2201676.12</v>
      </c>
      <c r="CR274" s="127"/>
      <c r="CS274" s="128">
        <f>(CR274*$E274*$F274*$G274*$I274*$CS$10)</f>
        <v>0</v>
      </c>
      <c r="CT274" s="127"/>
      <c r="CU274" s="128">
        <f>(CT274*$E274*$F274*$G274*$I274*$CU$10)</f>
        <v>0</v>
      </c>
      <c r="CV274" s="92">
        <v>0</v>
      </c>
      <c r="CW274" s="128">
        <f>(CV274*$E274*$F274*$G274*$I274*$CW$10)</f>
        <v>0</v>
      </c>
      <c r="CX274" s="127">
        <v>0</v>
      </c>
      <c r="CY274" s="130">
        <f>(CX274*$E274*$F274*$G274*$I274*$CY$10)</f>
        <v>0</v>
      </c>
      <c r="CZ274" s="127"/>
      <c r="DA274" s="128">
        <f>(CZ274*$E274*$F274*$G274*$I274*$DA$10)</f>
        <v>0</v>
      </c>
      <c r="DB274" s="132"/>
      <c r="DC274" s="128">
        <f>(DB274*$E274*$F274*$G274*$I274*$DC$10)</f>
        <v>0</v>
      </c>
      <c r="DD274" s="127"/>
      <c r="DE274" s="128">
        <f>(DD274*$E274*$F274*$G274*$I274*$DE$10)</f>
        <v>0</v>
      </c>
      <c r="DF274" s="127"/>
      <c r="DG274" s="128">
        <f>(DF274*$E274*$F274*$G274*$J274*$DG$10)</f>
        <v>0</v>
      </c>
      <c r="DH274" s="127"/>
      <c r="DI274" s="133">
        <f>(DH274*$E274*$F274*$G274*$K274*$DI$10)</f>
        <v>0</v>
      </c>
      <c r="DJ274" s="213">
        <f t="shared" si="820"/>
        <v>656</v>
      </c>
      <c r="DK274" s="133">
        <f t="shared" si="820"/>
        <v>24109863.820000004</v>
      </c>
    </row>
    <row r="275" spans="1:115" s="194" customFormat="1" ht="15.75" customHeight="1" x14ac:dyDescent="0.25">
      <c r="A275" s="89">
        <v>28</v>
      </c>
      <c r="B275" s="98"/>
      <c r="C275" s="98"/>
      <c r="D275" s="53" t="s">
        <v>398</v>
      </c>
      <c r="E275" s="54">
        <v>23150</v>
      </c>
      <c r="F275" s="99">
        <v>2.09</v>
      </c>
      <c r="G275" s="86">
        <v>1</v>
      </c>
      <c r="H275" s="87">
        <v>1.4</v>
      </c>
      <c r="I275" s="87">
        <v>1.68</v>
      </c>
      <c r="J275" s="87">
        <v>2.23</v>
      </c>
      <c r="K275" s="88">
        <v>2.57</v>
      </c>
      <c r="L275" s="59">
        <f>SUM(L276:L280)</f>
        <v>332</v>
      </c>
      <c r="M275" s="59">
        <f t="shared" ref="M275:BX275" si="821">SUM(M276:M280)</f>
        <v>26442346.699999996</v>
      </c>
      <c r="N275" s="59">
        <f t="shared" si="821"/>
        <v>14</v>
      </c>
      <c r="O275" s="59">
        <f t="shared" si="821"/>
        <v>849919.84</v>
      </c>
      <c r="P275" s="59">
        <f t="shared" si="821"/>
        <v>53</v>
      </c>
      <c r="Q275" s="59">
        <f t="shared" si="821"/>
        <v>4682188.4340000004</v>
      </c>
      <c r="R275" s="59">
        <f t="shared" si="821"/>
        <v>0</v>
      </c>
      <c r="S275" s="59">
        <f t="shared" si="821"/>
        <v>0</v>
      </c>
      <c r="T275" s="59">
        <f t="shared" si="821"/>
        <v>95</v>
      </c>
      <c r="U275" s="59">
        <f t="shared" si="821"/>
        <v>9168724.1799999997</v>
      </c>
      <c r="V275" s="59">
        <f t="shared" si="821"/>
        <v>0</v>
      </c>
      <c r="W275" s="59">
        <f t="shared" si="821"/>
        <v>0</v>
      </c>
      <c r="X275" s="59">
        <f t="shared" si="821"/>
        <v>0</v>
      </c>
      <c r="Y275" s="59">
        <f t="shared" si="821"/>
        <v>0</v>
      </c>
      <c r="Z275" s="59">
        <f t="shared" si="821"/>
        <v>0</v>
      </c>
      <c r="AA275" s="59">
        <f t="shared" si="821"/>
        <v>0</v>
      </c>
      <c r="AB275" s="59">
        <f t="shared" si="821"/>
        <v>0</v>
      </c>
      <c r="AC275" s="59">
        <f t="shared" si="821"/>
        <v>0</v>
      </c>
      <c r="AD275" s="59">
        <f t="shared" si="821"/>
        <v>0</v>
      </c>
      <c r="AE275" s="59">
        <f t="shared" si="821"/>
        <v>0</v>
      </c>
      <c r="AF275" s="59">
        <f t="shared" si="821"/>
        <v>0</v>
      </c>
      <c r="AG275" s="59">
        <f t="shared" si="821"/>
        <v>0</v>
      </c>
      <c r="AH275" s="59">
        <f t="shared" si="821"/>
        <v>11</v>
      </c>
      <c r="AI275" s="59">
        <f t="shared" si="821"/>
        <v>790026.15999999992</v>
      </c>
      <c r="AJ275" s="59">
        <f t="shared" si="821"/>
        <v>8</v>
      </c>
      <c r="AK275" s="59">
        <f t="shared" si="821"/>
        <v>580041.77</v>
      </c>
      <c r="AL275" s="59">
        <f t="shared" si="821"/>
        <v>98</v>
      </c>
      <c r="AM275" s="59">
        <f t="shared" si="821"/>
        <v>8151957.6599999992</v>
      </c>
      <c r="AN275" s="59">
        <f t="shared" si="821"/>
        <v>2</v>
      </c>
      <c r="AO275" s="59">
        <f t="shared" si="821"/>
        <v>131766.09600000002</v>
      </c>
      <c r="AP275" s="59">
        <f t="shared" si="821"/>
        <v>0</v>
      </c>
      <c r="AQ275" s="59">
        <f t="shared" si="821"/>
        <v>0</v>
      </c>
      <c r="AR275" s="59">
        <f t="shared" si="821"/>
        <v>0</v>
      </c>
      <c r="AS275" s="59">
        <f t="shared" si="821"/>
        <v>0</v>
      </c>
      <c r="AT275" s="59">
        <f t="shared" si="821"/>
        <v>0</v>
      </c>
      <c r="AU275" s="59">
        <f t="shared" si="821"/>
        <v>0</v>
      </c>
      <c r="AV275" s="59">
        <f>SUM(AV276:AV280)</f>
        <v>0</v>
      </c>
      <c r="AW275" s="59">
        <f>SUM(AW276:AW280)</f>
        <v>0</v>
      </c>
      <c r="AX275" s="59">
        <f t="shared" ref="AX275" si="822">SUM(AX276:AX280)</f>
        <v>0</v>
      </c>
      <c r="AY275" s="59">
        <f t="shared" si="821"/>
        <v>0</v>
      </c>
      <c r="AZ275" s="59">
        <f t="shared" si="821"/>
        <v>0</v>
      </c>
      <c r="BA275" s="59">
        <f t="shared" si="821"/>
        <v>0</v>
      </c>
      <c r="BB275" s="59">
        <f t="shared" si="821"/>
        <v>0</v>
      </c>
      <c r="BC275" s="59">
        <f t="shared" si="821"/>
        <v>0</v>
      </c>
      <c r="BD275" s="59">
        <f t="shared" si="821"/>
        <v>14</v>
      </c>
      <c r="BE275" s="59">
        <f t="shared" si="821"/>
        <v>1078604.7999999998</v>
      </c>
      <c r="BF275" s="59">
        <f t="shared" si="821"/>
        <v>0</v>
      </c>
      <c r="BG275" s="59">
        <f t="shared" si="821"/>
        <v>0</v>
      </c>
      <c r="BH275" s="59">
        <f t="shared" si="821"/>
        <v>0</v>
      </c>
      <c r="BI275" s="59">
        <f t="shared" si="821"/>
        <v>0</v>
      </c>
      <c r="BJ275" s="59">
        <f t="shared" si="821"/>
        <v>0</v>
      </c>
      <c r="BK275" s="59">
        <f t="shared" si="821"/>
        <v>0</v>
      </c>
      <c r="BL275" s="59">
        <f t="shared" si="821"/>
        <v>8</v>
      </c>
      <c r="BM275" s="59">
        <f t="shared" si="821"/>
        <v>567823.19999999995</v>
      </c>
      <c r="BN275" s="59">
        <f t="shared" si="821"/>
        <v>0</v>
      </c>
      <c r="BO275" s="59">
        <f t="shared" si="821"/>
        <v>0</v>
      </c>
      <c r="BP275" s="59">
        <f t="shared" si="821"/>
        <v>13</v>
      </c>
      <c r="BQ275" s="59">
        <f t="shared" si="821"/>
        <v>1242552.7296</v>
      </c>
      <c r="BR275" s="59">
        <f t="shared" si="821"/>
        <v>11</v>
      </c>
      <c r="BS275" s="61">
        <f t="shared" si="821"/>
        <v>903538.94400000002</v>
      </c>
      <c r="BT275" s="62">
        <f t="shared" si="821"/>
        <v>0</v>
      </c>
      <c r="BU275" s="59">
        <f t="shared" si="821"/>
        <v>0</v>
      </c>
      <c r="BV275" s="59">
        <f t="shared" si="821"/>
        <v>0</v>
      </c>
      <c r="BW275" s="59">
        <f t="shared" si="821"/>
        <v>0</v>
      </c>
      <c r="BX275" s="59">
        <f t="shared" si="821"/>
        <v>0</v>
      </c>
      <c r="BY275" s="59">
        <f t="shared" ref="BY275:DK275" si="823">SUM(BY276:BY280)</f>
        <v>0</v>
      </c>
      <c r="BZ275" s="59">
        <f>SUM(BZ276:BZ280)</f>
        <v>25</v>
      </c>
      <c r="CA275" s="59">
        <f>SUM(CA276:CA280)</f>
        <v>1620629.64</v>
      </c>
      <c r="CB275" s="63">
        <f t="shared" si="823"/>
        <v>0</v>
      </c>
      <c r="CC275" s="59">
        <f t="shared" si="823"/>
        <v>0</v>
      </c>
      <c r="CD275" s="59">
        <f t="shared" si="823"/>
        <v>0</v>
      </c>
      <c r="CE275" s="59">
        <f t="shared" si="823"/>
        <v>0</v>
      </c>
      <c r="CF275" s="59">
        <f t="shared" si="823"/>
        <v>0</v>
      </c>
      <c r="CG275" s="59">
        <f t="shared" si="823"/>
        <v>0</v>
      </c>
      <c r="CH275" s="59">
        <f t="shared" si="823"/>
        <v>0</v>
      </c>
      <c r="CI275" s="59">
        <f t="shared" si="823"/>
        <v>0</v>
      </c>
      <c r="CJ275" s="59">
        <f t="shared" si="823"/>
        <v>5</v>
      </c>
      <c r="CK275" s="59">
        <f t="shared" si="823"/>
        <v>373363.20000000001</v>
      </c>
      <c r="CL275" s="59">
        <f t="shared" si="823"/>
        <v>20</v>
      </c>
      <c r="CM275" s="59">
        <f t="shared" si="823"/>
        <v>1232228.1999999997</v>
      </c>
      <c r="CN275" s="59">
        <f t="shared" si="823"/>
        <v>10</v>
      </c>
      <c r="CO275" s="59">
        <f>SUM(CO276:CO280)</f>
        <v>690721.92</v>
      </c>
      <c r="CP275" s="59">
        <f>SUM(CP276:CP280)</f>
        <v>36</v>
      </c>
      <c r="CQ275" s="59">
        <f>SUM(CQ276:CQ280)</f>
        <v>3052559.1851999997</v>
      </c>
      <c r="CR275" s="59">
        <f>SUM(CR276:CR280)</f>
        <v>12</v>
      </c>
      <c r="CS275" s="59">
        <f>SUM(CS276:CS280)</f>
        <v>915673.24799999991</v>
      </c>
      <c r="CT275" s="59">
        <f t="shared" ref="CT275" si="824">SUM(CT276:CT280)</f>
        <v>0</v>
      </c>
      <c r="CU275" s="59">
        <f t="shared" si="823"/>
        <v>0</v>
      </c>
      <c r="CV275" s="59">
        <f t="shared" si="823"/>
        <v>0</v>
      </c>
      <c r="CW275" s="59">
        <f t="shared" si="823"/>
        <v>0</v>
      </c>
      <c r="CX275" s="59">
        <f t="shared" si="823"/>
        <v>0</v>
      </c>
      <c r="CY275" s="59">
        <f t="shared" si="823"/>
        <v>0</v>
      </c>
      <c r="CZ275" s="59">
        <f t="shared" si="823"/>
        <v>6</v>
      </c>
      <c r="DA275" s="59">
        <f t="shared" si="823"/>
        <v>374141.04</v>
      </c>
      <c r="DB275" s="59">
        <f t="shared" si="823"/>
        <v>0</v>
      </c>
      <c r="DC275" s="59">
        <f t="shared" si="823"/>
        <v>0</v>
      </c>
      <c r="DD275" s="59">
        <f t="shared" si="823"/>
        <v>6</v>
      </c>
      <c r="DE275" s="59">
        <f t="shared" si="823"/>
        <v>448969.24799999996</v>
      </c>
      <c r="DF275" s="59">
        <f t="shared" si="823"/>
        <v>0</v>
      </c>
      <c r="DG275" s="59">
        <f t="shared" si="823"/>
        <v>0</v>
      </c>
      <c r="DH275" s="59">
        <f t="shared" si="823"/>
        <v>2</v>
      </c>
      <c r="DI275" s="59">
        <f t="shared" si="823"/>
        <v>237083.61794999999</v>
      </c>
      <c r="DJ275" s="59">
        <f t="shared" si="823"/>
        <v>781</v>
      </c>
      <c r="DK275" s="59">
        <f t="shared" si="823"/>
        <v>63534859.812749997</v>
      </c>
    </row>
    <row r="276" spans="1:115" ht="28.5" customHeight="1" x14ac:dyDescent="0.25">
      <c r="A276" s="89"/>
      <c r="B276" s="90">
        <v>237</v>
      </c>
      <c r="C276" s="283" t="s">
        <v>775</v>
      </c>
      <c r="D276" s="65" t="s">
        <v>399</v>
      </c>
      <c r="E276" s="54">
        <v>23150</v>
      </c>
      <c r="F276" s="91">
        <v>2.0499999999999998</v>
      </c>
      <c r="G276" s="67">
        <v>1</v>
      </c>
      <c r="H276" s="69">
        <v>1.4</v>
      </c>
      <c r="I276" s="69">
        <v>1.68</v>
      </c>
      <c r="J276" s="69">
        <v>2.23</v>
      </c>
      <c r="K276" s="70">
        <v>2.57</v>
      </c>
      <c r="L276" s="73">
        <v>78</v>
      </c>
      <c r="M276" s="72">
        <f>(L276*$E276*$F276*$G276*$H276*$M$10)</f>
        <v>5700594.8999999994</v>
      </c>
      <c r="N276" s="73">
        <v>0</v>
      </c>
      <c r="O276" s="73">
        <f>(N276*$E276*$F276*$G276*$H276*$O$10)</f>
        <v>0</v>
      </c>
      <c r="P276" s="73">
        <v>3</v>
      </c>
      <c r="Q276" s="72">
        <f>(P276*$E276*$F276*$G276*$H276*$Q$10)</f>
        <v>219253.65000000002</v>
      </c>
      <c r="R276" s="73"/>
      <c r="S276" s="72">
        <f>(R276*$E276*$F276*$G276*$H276*$S$10)</f>
        <v>0</v>
      </c>
      <c r="T276" s="73"/>
      <c r="U276" s="72">
        <f>(T276*$E276*$F276*$G276*$H276*$U$10)</f>
        <v>0</v>
      </c>
      <c r="V276" s="73">
        <v>0</v>
      </c>
      <c r="W276" s="72">
        <f>(V276*$E276*$F276*$G276*$H276*$W$10)</f>
        <v>0</v>
      </c>
      <c r="X276" s="73"/>
      <c r="Y276" s="72">
        <f>(X276*$E276*$F276*$G276*$H276*$Y$10)</f>
        <v>0</v>
      </c>
      <c r="Z276" s="73">
        <v>0</v>
      </c>
      <c r="AA276" s="72">
        <f>(Z276*$E276*$F276*$G276*$H276*$AA$10)</f>
        <v>0</v>
      </c>
      <c r="AB276" s="73"/>
      <c r="AC276" s="72">
        <f>(AB276*$E276*$F276*$G276*$H276*$AC$10)</f>
        <v>0</v>
      </c>
      <c r="AD276" s="73">
        <v>0</v>
      </c>
      <c r="AE276" s="72">
        <f>(AD276*$E276*$F276*$G276*$H276*$AE$10)</f>
        <v>0</v>
      </c>
      <c r="AF276" s="75"/>
      <c r="AG276" s="72">
        <f>(AF276*$E276*$F276*$G276*$H276*$AG$10)</f>
        <v>0</v>
      </c>
      <c r="AH276" s="73">
        <v>8</v>
      </c>
      <c r="AI276" s="72">
        <f>(AH276*$E276*$F276*$G276*$H276*$AI$10)</f>
        <v>584676.39999999991</v>
      </c>
      <c r="AJ276" s="73">
        <v>7</v>
      </c>
      <c r="AK276" s="73">
        <f>(AJ276*$E276*$F276*$G276*$H276*$AK$10)</f>
        <v>511591.85</v>
      </c>
      <c r="AL276" s="73">
        <v>29</v>
      </c>
      <c r="AM276" s="72">
        <f>(AL276*$E276*$F276*$G276*$I276*$AM$10)</f>
        <v>2543342.3399999994</v>
      </c>
      <c r="AN276" s="93">
        <v>0</v>
      </c>
      <c r="AO276" s="72">
        <f>(AN276*$E276*$F276*$G276*$I276*$AO$10)</f>
        <v>0</v>
      </c>
      <c r="AP276" s="73"/>
      <c r="AQ276" s="79">
        <f>(AP276*$E276*$F276*$G276*$I276*$AQ$10)</f>
        <v>0</v>
      </c>
      <c r="AR276" s="73"/>
      <c r="AS276" s="72">
        <f>(AR276*$E276*$F276*$G276*$H276*$AS$10)</f>
        <v>0</v>
      </c>
      <c r="AT276" s="73"/>
      <c r="AU276" s="73">
        <f>(AT276*$E276*$F276*$G276*$H276*$AU$10)</f>
        <v>0</v>
      </c>
      <c r="AV276" s="73"/>
      <c r="AW276" s="72">
        <f>(AV276*$E276*$F276*$G276*$H276*$AW$10)</f>
        <v>0</v>
      </c>
      <c r="AX276" s="73">
        <v>0</v>
      </c>
      <c r="AY276" s="72">
        <f>(AX276*$E276*$F276*$G276*$H276*$AY$10)</f>
        <v>0</v>
      </c>
      <c r="AZ276" s="73">
        <v>0</v>
      </c>
      <c r="BA276" s="72">
        <f>(AZ276*$E276*$F276*$G276*$H276*$BA$10)</f>
        <v>0</v>
      </c>
      <c r="BB276" s="73">
        <v>0</v>
      </c>
      <c r="BC276" s="72">
        <f>(BB276*$E276*$F276*$G276*$H276*$BC$10)</f>
        <v>0</v>
      </c>
      <c r="BD276" s="73">
        <v>2</v>
      </c>
      <c r="BE276" s="72">
        <f>(BD276*$E276*$F276*$G276*$H276*$BE$10)</f>
        <v>170087.67999999996</v>
      </c>
      <c r="BF276" s="73"/>
      <c r="BG276" s="72">
        <f>(BF276*$E276*$F276*$G276*$I276*$BG$10)</f>
        <v>0</v>
      </c>
      <c r="BH276" s="73">
        <v>0</v>
      </c>
      <c r="BI276" s="72">
        <f>(BH276*$E276*$F276*$G276*$I276*$BI$10)</f>
        <v>0</v>
      </c>
      <c r="BJ276" s="73">
        <v>0</v>
      </c>
      <c r="BK276" s="72">
        <f>(BJ276*$E276*$F276*$G276*$I276*$BK$10)</f>
        <v>0</v>
      </c>
      <c r="BL276" s="73"/>
      <c r="BM276" s="72">
        <f>(BL276*$E276*$F276*$G276*$I276*$BM$10)</f>
        <v>0</v>
      </c>
      <c r="BN276" s="73"/>
      <c r="BO276" s="72">
        <f>(BN276*$E276*$F276*$G276*$I276*$BO$10)</f>
        <v>0</v>
      </c>
      <c r="BP276" s="73"/>
      <c r="BQ276" s="72">
        <f>(BP276*$E276*$F276*$G276*$I276*$BQ$10)</f>
        <v>0</v>
      </c>
      <c r="BR276" s="73"/>
      <c r="BS276" s="79">
        <f>(BR276*$E276*$F276*$G276*$I276*$BS$10)</f>
        <v>0</v>
      </c>
      <c r="BT276" s="94">
        <v>0</v>
      </c>
      <c r="BU276" s="72">
        <f>(BT276*$E276*$F276*$G276*$H276*$BU$10)</f>
        <v>0</v>
      </c>
      <c r="BV276" s="73">
        <v>0</v>
      </c>
      <c r="BW276" s="72">
        <f>(BV276*$E276*$F276*$G276*$H276*$BW$10)</f>
        <v>0</v>
      </c>
      <c r="BX276" s="73">
        <v>0</v>
      </c>
      <c r="BY276" s="72">
        <f>(BX276*$E276*$F276*$G276*$H276*$BY$10)</f>
        <v>0</v>
      </c>
      <c r="BZ276" s="73">
        <v>1</v>
      </c>
      <c r="CA276" s="72">
        <f>(BZ276*$E276*$F276*$G276*$I276*$CA$10)</f>
        <v>79728.599999999991</v>
      </c>
      <c r="CB276" s="95"/>
      <c r="CC276" s="73">
        <f>(CB276*$E276*$F276*$G276*$H276*$CC$10)</f>
        <v>0</v>
      </c>
      <c r="CD276" s="73">
        <v>0</v>
      </c>
      <c r="CE276" s="72">
        <f>(CD276*$E276*$F276*$G276*$H276*$CE$10)</f>
        <v>0</v>
      </c>
      <c r="CF276" s="73"/>
      <c r="CG276" s="72">
        <f>(CF276*$E276*$F276*$G276*$H276*$CG$10)</f>
        <v>0</v>
      </c>
      <c r="CH276" s="73"/>
      <c r="CI276" s="72">
        <f>(CH276*$E276*$F276*$G276*$H276*$CI$10)</f>
        <v>0</v>
      </c>
      <c r="CJ276" s="73"/>
      <c r="CK276" s="72">
        <f>(CJ276*$E276*$F276*$G276*$H276*$CK$10)</f>
        <v>0</v>
      </c>
      <c r="CL276" s="73"/>
      <c r="CM276" s="72">
        <f>(CL276*$E276*$F276*$G276*$H276*$CM$10)</f>
        <v>0</v>
      </c>
      <c r="CN276" s="73"/>
      <c r="CO276" s="72">
        <f>(CN276*$E276*$F276*$G276*$H276*$CO$10)</f>
        <v>0</v>
      </c>
      <c r="CP276" s="73">
        <v>15</v>
      </c>
      <c r="CQ276" s="72">
        <f>(CP276*$E276*$F276*$G276*$I276*$CQ$10)</f>
        <v>1327481.19</v>
      </c>
      <c r="CR276" s="73"/>
      <c r="CS276" s="72">
        <f>(CR276*$E276*$F276*$G276*$I276*$CS$10)</f>
        <v>0</v>
      </c>
      <c r="CT276" s="73"/>
      <c r="CU276" s="72">
        <f>(CT276*$E276*$F276*$G276*$I276*$CU$10)</f>
        <v>0</v>
      </c>
      <c r="CV276" s="93">
        <v>0</v>
      </c>
      <c r="CW276" s="72">
        <f>(CV276*$E276*$F276*$G276*$I276*$CW$10)</f>
        <v>0</v>
      </c>
      <c r="CX276" s="73">
        <v>0</v>
      </c>
      <c r="CY276" s="79">
        <f>(CX276*$E276*$F276*$G276*$I276*$CY$10)</f>
        <v>0</v>
      </c>
      <c r="CZ276" s="73">
        <v>0</v>
      </c>
      <c r="DA276" s="72">
        <f>(CZ276*$E276*$F276*$G276*$I276*$DA$10)</f>
        <v>0</v>
      </c>
      <c r="DB276" s="95"/>
      <c r="DC276" s="72">
        <f>(DB276*$E276*$F276*$G276*$I276*$DC$10)</f>
        <v>0</v>
      </c>
      <c r="DD276" s="73"/>
      <c r="DE276" s="72">
        <f>(DD276*$E276*$F276*$G276*$I276*$DE$10)</f>
        <v>0</v>
      </c>
      <c r="DF276" s="73"/>
      <c r="DG276" s="72">
        <f>(DF276*$E276*$F276*$G276*$J276*$DG$10)</f>
        <v>0</v>
      </c>
      <c r="DH276" s="73">
        <v>1</v>
      </c>
      <c r="DI276" s="84">
        <f>(DH276*$E276*$F276*$G276*$K276*$DI$10)</f>
        <v>135382.01024999999</v>
      </c>
      <c r="DJ276" s="85">
        <f t="shared" ref="DJ276:DK280" si="825">SUM(L276,N276,P276,R276,T276,V276,X276,Z276,AB276,AD276,AF276,AH276,AN276,AR276,AT276,BX276,AJ276,AX276,AZ276,BB276,CN276,BD276,BF276,AL276,BJ276,AP276,CP276,BL276,CR276,BN276,BP276,BR276,BZ276,BT276,BV276,CB276,CD276,CF276,CH276,CJ276,CL276,CT276,CV276,BH276,AV276,CX276,CZ276,DB276,DD276,DF276,DH276)</f>
        <v>144</v>
      </c>
      <c r="DK276" s="84">
        <f t="shared" si="825"/>
        <v>11272138.620249998</v>
      </c>
    </row>
    <row r="277" spans="1:115" ht="45" customHeight="1" x14ac:dyDescent="0.25">
      <c r="A277" s="89"/>
      <c r="B277" s="90">
        <v>238</v>
      </c>
      <c r="C277" s="283" t="s">
        <v>776</v>
      </c>
      <c r="D277" s="65" t="s">
        <v>400</v>
      </c>
      <c r="E277" s="54">
        <v>23150</v>
      </c>
      <c r="F277" s="91">
        <v>1.54</v>
      </c>
      <c r="G277" s="67">
        <v>1</v>
      </c>
      <c r="H277" s="69">
        <v>1.4</v>
      </c>
      <c r="I277" s="69">
        <v>1.68</v>
      </c>
      <c r="J277" s="69">
        <v>2.23</v>
      </c>
      <c r="K277" s="70">
        <v>2.57</v>
      </c>
      <c r="L277" s="73">
        <v>18</v>
      </c>
      <c r="M277" s="72">
        <f>(L277*$E277*$F277*$G277*$H277*$M$10)</f>
        <v>988245.72</v>
      </c>
      <c r="N277" s="73">
        <v>8</v>
      </c>
      <c r="O277" s="73">
        <f>(N277*$E277*$F277*$G277*$H277*$O$10)</f>
        <v>439220.32</v>
      </c>
      <c r="P277" s="73">
        <v>18</v>
      </c>
      <c r="Q277" s="72">
        <f>(P277*$E277*$F277*$G277*$H277*$Q$10)</f>
        <v>988245.72</v>
      </c>
      <c r="R277" s="73"/>
      <c r="S277" s="72">
        <f>(R277*$E277*$F277*$G277*$H277*$S$10)</f>
        <v>0</v>
      </c>
      <c r="T277" s="73"/>
      <c r="U277" s="72">
        <f>(T277*$E277*$F277*$G277*$H277*$U$10)</f>
        <v>0</v>
      </c>
      <c r="V277" s="73">
        <v>0</v>
      </c>
      <c r="W277" s="72">
        <f>(V277*$E277*$F277*$G277*$H277*$W$10)</f>
        <v>0</v>
      </c>
      <c r="X277" s="73"/>
      <c r="Y277" s="72">
        <f>(X277*$E277*$F277*$G277*$H277*$Y$10)</f>
        <v>0</v>
      </c>
      <c r="Z277" s="73">
        <v>0</v>
      </c>
      <c r="AA277" s="72">
        <f>(Z277*$E277*$F277*$G277*$H277*$AA$10)</f>
        <v>0</v>
      </c>
      <c r="AB277" s="73"/>
      <c r="AC277" s="72">
        <f>(AB277*$E277*$F277*$G277*$H277*$AC$10)</f>
        <v>0</v>
      </c>
      <c r="AD277" s="73">
        <v>0</v>
      </c>
      <c r="AE277" s="72">
        <f>(AD277*$E277*$F277*$G277*$H277*$AE$10)</f>
        <v>0</v>
      </c>
      <c r="AF277" s="75"/>
      <c r="AG277" s="72">
        <f>(AF277*$E277*$F277*$G277*$H277*$AG$10)</f>
        <v>0</v>
      </c>
      <c r="AH277" s="73"/>
      <c r="AI277" s="72">
        <f>(AH277*$E277*$F277*$G277*$H277*$AI$10)</f>
        <v>0</v>
      </c>
      <c r="AJ277" s="73"/>
      <c r="AK277" s="73">
        <f>(AJ277*$E277*$F277*$G277*$H277*$AK$10)</f>
        <v>0</v>
      </c>
      <c r="AL277" s="73">
        <v>7</v>
      </c>
      <c r="AM277" s="72">
        <f>(AL277*$E277*$F277*$G277*$I277*$AM$10)</f>
        <v>461181.33600000007</v>
      </c>
      <c r="AN277" s="93">
        <v>2</v>
      </c>
      <c r="AO277" s="72">
        <f>(AN277*$E277*$F277*$G277*$I277*$AO$10)</f>
        <v>131766.09600000002</v>
      </c>
      <c r="AP277" s="73">
        <v>0</v>
      </c>
      <c r="AQ277" s="79">
        <f>(AP277*$E277*$F277*$G277*$I277*$AQ$10)</f>
        <v>0</v>
      </c>
      <c r="AR277" s="73"/>
      <c r="AS277" s="72">
        <f>(AR277*$E277*$F277*$G277*$H277*$AS$10)</f>
        <v>0</v>
      </c>
      <c r="AT277" s="73"/>
      <c r="AU277" s="73">
        <f>(AT277*$E277*$F277*$G277*$H277*$AU$10)</f>
        <v>0</v>
      </c>
      <c r="AV277" s="73"/>
      <c r="AW277" s="72">
        <f>(AV277*$E277*$F277*$G277*$H277*$AW$10)</f>
        <v>0</v>
      </c>
      <c r="AX277" s="73">
        <v>0</v>
      </c>
      <c r="AY277" s="72">
        <f>(AX277*$E277*$F277*$G277*$H277*$AY$10)</f>
        <v>0</v>
      </c>
      <c r="AZ277" s="73">
        <v>0</v>
      </c>
      <c r="BA277" s="72">
        <f>(AZ277*$E277*$F277*$G277*$H277*$BA$10)</f>
        <v>0</v>
      </c>
      <c r="BB277" s="73">
        <v>0</v>
      </c>
      <c r="BC277" s="72">
        <f>(BB277*$E277*$F277*$G277*$H277*$BC$10)</f>
        <v>0</v>
      </c>
      <c r="BD277" s="73">
        <v>3</v>
      </c>
      <c r="BE277" s="72">
        <f>(BD277*$E277*$F277*$G277*$H277*$BE$10)</f>
        <v>191659.77599999998</v>
      </c>
      <c r="BF277" s="73"/>
      <c r="BG277" s="72">
        <f>(BF277*$E277*$F277*$G277*$I277*$BG$10)</f>
        <v>0</v>
      </c>
      <c r="BH277" s="73">
        <v>0</v>
      </c>
      <c r="BI277" s="72">
        <f>(BH277*$E277*$F277*$G277*$I277*$BI$10)</f>
        <v>0</v>
      </c>
      <c r="BJ277" s="73">
        <v>0</v>
      </c>
      <c r="BK277" s="72">
        <f>(BJ277*$E277*$F277*$G277*$I277*$BK$10)</f>
        <v>0</v>
      </c>
      <c r="BL277" s="73">
        <v>2</v>
      </c>
      <c r="BM277" s="72">
        <f>(BL277*$E277*$F277*$G277*$I277*$BM$10)</f>
        <v>119787.36</v>
      </c>
      <c r="BN277" s="73"/>
      <c r="BO277" s="72">
        <f>(BN277*$E277*$F277*$G277*$I277*$BO$10)</f>
        <v>0</v>
      </c>
      <c r="BP277" s="73"/>
      <c r="BQ277" s="72">
        <f>(BP277*$E277*$F277*$G277*$I277*$BQ$10)</f>
        <v>0</v>
      </c>
      <c r="BR277" s="73"/>
      <c r="BS277" s="79">
        <f>(BR277*$E277*$F277*$G277*$I277*$BS$10)</f>
        <v>0</v>
      </c>
      <c r="BT277" s="94">
        <v>0</v>
      </c>
      <c r="BU277" s="72">
        <f>(BT277*$E277*$F277*$G277*$H277*$BU$10)</f>
        <v>0</v>
      </c>
      <c r="BV277" s="73">
        <v>0</v>
      </c>
      <c r="BW277" s="72">
        <f>(BV277*$E277*$F277*$G277*$H277*$BW$10)</f>
        <v>0</v>
      </c>
      <c r="BX277" s="73">
        <v>0</v>
      </c>
      <c r="BY277" s="72">
        <f>(BX277*$E277*$F277*$G277*$H277*$BY$10)</f>
        <v>0</v>
      </c>
      <c r="BZ277" s="73">
        <v>17</v>
      </c>
      <c r="CA277" s="72">
        <f>(BZ277*$E277*$F277*$G277*$I277*$CA$10)</f>
        <v>1018192.5599999999</v>
      </c>
      <c r="CB277" s="95"/>
      <c r="CC277" s="73">
        <f>(CB277*$E277*$F277*$G277*$H277*$CC$10)</f>
        <v>0</v>
      </c>
      <c r="CD277" s="73">
        <v>0</v>
      </c>
      <c r="CE277" s="72">
        <f>(CD277*$E277*$F277*$G277*$H277*$CE$10)</f>
        <v>0</v>
      </c>
      <c r="CF277" s="73"/>
      <c r="CG277" s="72">
        <f>(CF277*$E277*$F277*$G277*$H277*$CG$10)</f>
        <v>0</v>
      </c>
      <c r="CH277" s="73"/>
      <c r="CI277" s="72">
        <f>(CH277*$E277*$F277*$G277*$H277*$CI$10)</f>
        <v>0</v>
      </c>
      <c r="CJ277" s="73"/>
      <c r="CK277" s="72">
        <f>(CJ277*$E277*$F277*$G277*$H277*$CK$10)</f>
        <v>0</v>
      </c>
      <c r="CL277" s="73">
        <v>1</v>
      </c>
      <c r="CM277" s="72">
        <f>(CL277*$E277*$F277*$G277*$H277*$CM$10)</f>
        <v>49911.399999999994</v>
      </c>
      <c r="CN277" s="73"/>
      <c r="CO277" s="72">
        <f>(CN277*$E277*$F277*$G277*$H277*$CO$10)</f>
        <v>0</v>
      </c>
      <c r="CP277" s="73">
        <v>6</v>
      </c>
      <c r="CQ277" s="72">
        <f>(CP277*$E277*$F277*$G277*$I277*$CQ$10)</f>
        <v>398891.90879999998</v>
      </c>
      <c r="CR277" s="73">
        <v>9</v>
      </c>
      <c r="CS277" s="72">
        <f>(CR277*$E277*$F277*$G277*$I277*$CS$10)</f>
        <v>646851.74399999995</v>
      </c>
      <c r="CT277" s="73">
        <v>0</v>
      </c>
      <c r="CU277" s="72">
        <f>(CT277*$E277*$F277*$G277*$I277*$CU$10)</f>
        <v>0</v>
      </c>
      <c r="CV277" s="93">
        <v>0</v>
      </c>
      <c r="CW277" s="72">
        <f>(CV277*$E277*$F277*$G277*$I277*$CW$10)</f>
        <v>0</v>
      </c>
      <c r="CX277" s="73">
        <v>0</v>
      </c>
      <c r="CY277" s="79">
        <f>(CX277*$E277*$F277*$G277*$I277*$CY$10)</f>
        <v>0</v>
      </c>
      <c r="CZ277" s="73">
        <v>5</v>
      </c>
      <c r="DA277" s="72">
        <f>(CZ277*$E277*$F277*$G277*$I277*$DA$10)</f>
        <v>299468.39999999997</v>
      </c>
      <c r="DB277" s="95"/>
      <c r="DC277" s="72">
        <f>(DB277*$E277*$F277*$G277*$I277*$DC$10)</f>
        <v>0</v>
      </c>
      <c r="DD277" s="73">
        <v>5</v>
      </c>
      <c r="DE277" s="72">
        <f>(DD277*$E277*$F277*$G277*$I277*$DE$10)</f>
        <v>359362.07999999996</v>
      </c>
      <c r="DF277" s="73"/>
      <c r="DG277" s="72">
        <f>(DF277*$E277*$F277*$G277*$J277*$DG$10)</f>
        <v>0</v>
      </c>
      <c r="DH277" s="73">
        <v>1</v>
      </c>
      <c r="DI277" s="84">
        <f>(DH277*$E277*$F277*$G277*$K277*$DI$10)</f>
        <v>101701.60770000001</v>
      </c>
      <c r="DJ277" s="85">
        <f t="shared" si="825"/>
        <v>102</v>
      </c>
      <c r="DK277" s="84">
        <f t="shared" si="825"/>
        <v>6194486.0284999991</v>
      </c>
    </row>
    <row r="278" spans="1:115" ht="45" customHeight="1" x14ac:dyDescent="0.25">
      <c r="A278" s="89"/>
      <c r="B278" s="90">
        <v>239</v>
      </c>
      <c r="C278" s="283" t="s">
        <v>777</v>
      </c>
      <c r="D278" s="65" t="s">
        <v>401</v>
      </c>
      <c r="E278" s="54">
        <v>23150</v>
      </c>
      <c r="F278" s="91">
        <v>1.92</v>
      </c>
      <c r="G278" s="67">
        <v>1</v>
      </c>
      <c r="H278" s="69">
        <v>1.4</v>
      </c>
      <c r="I278" s="69">
        <v>1.68</v>
      </c>
      <c r="J278" s="69">
        <v>2.23</v>
      </c>
      <c r="K278" s="70">
        <v>2.57</v>
      </c>
      <c r="L278" s="73">
        <v>150</v>
      </c>
      <c r="M278" s="72">
        <f>(L278*$E278*$F278*$G278*$H278*$M$10)</f>
        <v>10267488</v>
      </c>
      <c r="N278" s="73">
        <v>6</v>
      </c>
      <c r="O278" s="73">
        <f>(N278*$E278*$F278*$G278*$H278*$O$10)</f>
        <v>410699.51999999996</v>
      </c>
      <c r="P278" s="73">
        <v>8</v>
      </c>
      <c r="Q278" s="72">
        <f>(P278*$E278*$F278*$G278*$H278*$Q$10)</f>
        <v>547599.35999999999</v>
      </c>
      <c r="R278" s="73"/>
      <c r="S278" s="72">
        <f>(R278*$E278*$F278*$G278*$H278*$S$10)</f>
        <v>0</v>
      </c>
      <c r="T278" s="73">
        <v>23</v>
      </c>
      <c r="U278" s="72">
        <f>(T278*$E278*$F278*$G278*$H278*$U$10)</f>
        <v>1574348.16</v>
      </c>
      <c r="V278" s="73">
        <v>0</v>
      </c>
      <c r="W278" s="72">
        <f>(V278*$E278*$F278*$G278*$H278*$W$10)</f>
        <v>0</v>
      </c>
      <c r="X278" s="73"/>
      <c r="Y278" s="72">
        <f>(X278*$E278*$F278*$G278*$H278*$Y$10)</f>
        <v>0</v>
      </c>
      <c r="Z278" s="73">
        <v>0</v>
      </c>
      <c r="AA278" s="72">
        <f>(Z278*$E278*$F278*$G278*$H278*$AA$10)</f>
        <v>0</v>
      </c>
      <c r="AB278" s="73"/>
      <c r="AC278" s="72">
        <f>(AB278*$E278*$F278*$G278*$H278*$AC$10)</f>
        <v>0</v>
      </c>
      <c r="AD278" s="73">
        <v>0</v>
      </c>
      <c r="AE278" s="72">
        <f>(AD278*$E278*$F278*$G278*$H278*$AE$10)</f>
        <v>0</v>
      </c>
      <c r="AF278" s="75"/>
      <c r="AG278" s="72">
        <f>(AF278*$E278*$F278*$G278*$H278*$AG$10)</f>
        <v>0</v>
      </c>
      <c r="AH278" s="73">
        <v>3</v>
      </c>
      <c r="AI278" s="72">
        <f>(AH278*$E278*$F278*$G278*$H278*$AI$10)</f>
        <v>205349.75999999998</v>
      </c>
      <c r="AJ278" s="73">
        <v>1</v>
      </c>
      <c r="AK278" s="73">
        <f>(AJ278*$E278*$F278*$G278*$H278*$AK$10)</f>
        <v>68449.919999999998</v>
      </c>
      <c r="AL278" s="73">
        <v>60</v>
      </c>
      <c r="AM278" s="72">
        <f>(AL278*$E278*$F278*$G278*$I278*$AM$10)</f>
        <v>4928394.24</v>
      </c>
      <c r="AN278" s="93"/>
      <c r="AO278" s="72">
        <f>(AN278*$E278*$F278*$G278*$I278*$AO$10)</f>
        <v>0</v>
      </c>
      <c r="AP278" s="73"/>
      <c r="AQ278" s="79">
        <f>(AP278*$E278*$F278*$G278*$I278*$AQ$10)</f>
        <v>0</v>
      </c>
      <c r="AR278" s="73"/>
      <c r="AS278" s="72">
        <f>(AR278*$E278*$F278*$G278*$H278*$AS$10)</f>
        <v>0</v>
      </c>
      <c r="AT278" s="73"/>
      <c r="AU278" s="73">
        <f>(AT278*$E278*$F278*$G278*$H278*$AU$10)</f>
        <v>0</v>
      </c>
      <c r="AV278" s="73"/>
      <c r="AW278" s="72">
        <f>(AV278*$E278*$F278*$G278*$H278*$AW$10)</f>
        <v>0</v>
      </c>
      <c r="AX278" s="73">
        <v>0</v>
      </c>
      <c r="AY278" s="72">
        <f>(AX278*$E278*$F278*$G278*$H278*$AY$10)</f>
        <v>0</v>
      </c>
      <c r="AZ278" s="73">
        <v>0</v>
      </c>
      <c r="BA278" s="72">
        <f>(AZ278*$E278*$F278*$G278*$H278*$BA$10)</f>
        <v>0</v>
      </c>
      <c r="BB278" s="73">
        <v>0</v>
      </c>
      <c r="BC278" s="72">
        <f>(BB278*$E278*$F278*$G278*$H278*$BC$10)</f>
        <v>0</v>
      </c>
      <c r="BD278" s="73">
        <v>9</v>
      </c>
      <c r="BE278" s="72">
        <f>(BD278*$E278*$F278*$G278*$H278*$BE$10)</f>
        <v>716857.34399999992</v>
      </c>
      <c r="BF278" s="73"/>
      <c r="BG278" s="72">
        <f>(BF278*$E278*$F278*$G278*$I278*$BG$10)</f>
        <v>0</v>
      </c>
      <c r="BH278" s="73">
        <v>0</v>
      </c>
      <c r="BI278" s="72">
        <f>(BH278*$E278*$F278*$G278*$I278*$BI$10)</f>
        <v>0</v>
      </c>
      <c r="BJ278" s="73">
        <v>0</v>
      </c>
      <c r="BK278" s="72">
        <f>(BJ278*$E278*$F278*$G278*$I278*$BK$10)</f>
        <v>0</v>
      </c>
      <c r="BL278" s="73">
        <v>6</v>
      </c>
      <c r="BM278" s="72">
        <f>(BL278*$E278*$F278*$G278*$I278*$BM$10)</f>
        <v>448035.83999999997</v>
      </c>
      <c r="BN278" s="73"/>
      <c r="BO278" s="72">
        <f>(BN278*$E278*$F278*$G278*$I278*$BO$10)</f>
        <v>0</v>
      </c>
      <c r="BP278" s="73">
        <v>13</v>
      </c>
      <c r="BQ278" s="72">
        <f>(BP278*$E278*$F278*$G278*$I278*$BQ$10)</f>
        <v>1242552.7296</v>
      </c>
      <c r="BR278" s="73">
        <v>11</v>
      </c>
      <c r="BS278" s="79">
        <f>(BR278*$E278*$F278*$G278*$I278*$BS$10)</f>
        <v>903538.94400000002</v>
      </c>
      <c r="BT278" s="94">
        <v>0</v>
      </c>
      <c r="BU278" s="72">
        <f>(BT278*$E278*$F278*$G278*$H278*$BU$10)</f>
        <v>0</v>
      </c>
      <c r="BV278" s="73">
        <v>0</v>
      </c>
      <c r="BW278" s="72">
        <f>(BV278*$E278*$F278*$G278*$H278*$BW$10)</f>
        <v>0</v>
      </c>
      <c r="BX278" s="73">
        <v>0</v>
      </c>
      <c r="BY278" s="72">
        <f>(BX278*$E278*$F278*$G278*$H278*$BY$10)</f>
        <v>0</v>
      </c>
      <c r="BZ278" s="73">
        <v>7</v>
      </c>
      <c r="CA278" s="72">
        <f>(BZ278*$E278*$F278*$G278*$I278*$CA$10)</f>
        <v>522708.47999999998</v>
      </c>
      <c r="CB278" s="95"/>
      <c r="CC278" s="73">
        <f>(CB278*$E278*$F278*$G278*$H278*$CC$10)</f>
        <v>0</v>
      </c>
      <c r="CD278" s="73">
        <v>0</v>
      </c>
      <c r="CE278" s="72">
        <f>(CD278*$E278*$F278*$G278*$H278*$CE$10)</f>
        <v>0</v>
      </c>
      <c r="CF278" s="73"/>
      <c r="CG278" s="72">
        <f>(CF278*$E278*$F278*$G278*$H278*$CG$10)</f>
        <v>0</v>
      </c>
      <c r="CH278" s="73"/>
      <c r="CI278" s="72">
        <f>(CH278*$E278*$F278*$G278*$H278*$CI$10)</f>
        <v>0</v>
      </c>
      <c r="CJ278" s="73">
        <v>5</v>
      </c>
      <c r="CK278" s="72">
        <f>(CJ278*$E278*$F278*$G278*$H278*$CK$10)</f>
        <v>373363.20000000001</v>
      </c>
      <c r="CL278" s="73">
        <v>19</v>
      </c>
      <c r="CM278" s="72">
        <f>(CL278*$E278*$F278*$G278*$H278*$CM$10)</f>
        <v>1182316.7999999998</v>
      </c>
      <c r="CN278" s="73">
        <v>10</v>
      </c>
      <c r="CO278" s="72">
        <f>(CN278*$E278*$F278*$G278*$H278*$CO$10)</f>
        <v>690721.92</v>
      </c>
      <c r="CP278" s="73">
        <v>12</v>
      </c>
      <c r="CQ278" s="72">
        <f>(CP278*$E278*$F278*$G278*$I278*$CQ$10)</f>
        <v>994639.56480000005</v>
      </c>
      <c r="CR278" s="73">
        <v>3</v>
      </c>
      <c r="CS278" s="72">
        <f>(CR278*$E278*$F278*$G278*$I278*$CS$10)</f>
        <v>268821.50399999996</v>
      </c>
      <c r="CT278" s="73">
        <v>0</v>
      </c>
      <c r="CU278" s="72">
        <f>(CT278*$E278*$F278*$G278*$I278*$CU$10)</f>
        <v>0</v>
      </c>
      <c r="CV278" s="93"/>
      <c r="CW278" s="72">
        <f>(CV278*$E278*$F278*$G278*$I278*$CW$10)</f>
        <v>0</v>
      </c>
      <c r="CX278" s="73">
        <v>0</v>
      </c>
      <c r="CY278" s="79">
        <f>(CX278*$E278*$F278*$G278*$I278*$CY$10)</f>
        <v>0</v>
      </c>
      <c r="CZ278" s="73">
        <v>1</v>
      </c>
      <c r="DA278" s="72">
        <f>(CZ278*$E278*$F278*$G278*$I278*$DA$10)</f>
        <v>74672.639999999999</v>
      </c>
      <c r="DB278" s="95"/>
      <c r="DC278" s="72">
        <f>(DB278*$E278*$F278*$G278*$I278*$DC$10)</f>
        <v>0</v>
      </c>
      <c r="DD278" s="73">
        <v>1</v>
      </c>
      <c r="DE278" s="72">
        <f>(DD278*$E278*$F278*$G278*$I278*$DE$10)</f>
        <v>89607.167999999991</v>
      </c>
      <c r="DF278" s="73"/>
      <c r="DG278" s="72">
        <f>(DF278*$E278*$F278*$G278*$J278*$DG$10)</f>
        <v>0</v>
      </c>
      <c r="DH278" s="73"/>
      <c r="DI278" s="84">
        <f>(DH278*$E278*$F278*$G278*$K278*$DI$10)</f>
        <v>0</v>
      </c>
      <c r="DJ278" s="85">
        <f t="shared" si="825"/>
        <v>348</v>
      </c>
      <c r="DK278" s="84">
        <f t="shared" si="825"/>
        <v>25510165.094400004</v>
      </c>
    </row>
    <row r="279" spans="1:115" ht="45" customHeight="1" x14ac:dyDescent="0.25">
      <c r="A279" s="89"/>
      <c r="B279" s="90">
        <v>240</v>
      </c>
      <c r="C279" s="283" t="s">
        <v>778</v>
      </c>
      <c r="D279" s="65" t="s">
        <v>402</v>
      </c>
      <c r="E279" s="54">
        <v>23150</v>
      </c>
      <c r="F279" s="91">
        <v>2.56</v>
      </c>
      <c r="G279" s="67">
        <v>1</v>
      </c>
      <c r="H279" s="69">
        <v>1.4</v>
      </c>
      <c r="I279" s="69">
        <v>1.68</v>
      </c>
      <c r="J279" s="69">
        <v>2.23</v>
      </c>
      <c r="K279" s="70">
        <v>2.57</v>
      </c>
      <c r="L279" s="73">
        <v>46</v>
      </c>
      <c r="M279" s="72">
        <f>(L279*$E279*$F279*$G279*$H279*$M$10)</f>
        <v>4198261.76</v>
      </c>
      <c r="N279" s="73">
        <v>0</v>
      </c>
      <c r="O279" s="73">
        <f>(N279*$E279*$F279*$G279*$H279*$O$10)</f>
        <v>0</v>
      </c>
      <c r="P279" s="73">
        <v>6</v>
      </c>
      <c r="Q279" s="72">
        <f>(P279*$E279*$F279*$G279*$H279*$Q$10)</f>
        <v>547599.35999999999</v>
      </c>
      <c r="R279" s="73"/>
      <c r="S279" s="72">
        <f>(R279*$E279*$F279*$G279*$H279*$S$10)</f>
        <v>0</v>
      </c>
      <c r="T279" s="73">
        <v>47</v>
      </c>
      <c r="U279" s="72">
        <f>(T279*$E279*$F279*$G279*$H279*$U$10)</f>
        <v>4289528.32</v>
      </c>
      <c r="V279" s="73">
        <v>0</v>
      </c>
      <c r="W279" s="72">
        <f>(V279*$E279*$F279*$G279*$H279*$W$10)</f>
        <v>0</v>
      </c>
      <c r="X279" s="73"/>
      <c r="Y279" s="72">
        <f>(X279*$E279*$F279*$G279*$H279*$Y$10)</f>
        <v>0</v>
      </c>
      <c r="Z279" s="73">
        <v>0</v>
      </c>
      <c r="AA279" s="72">
        <f>(Z279*$E279*$F279*$G279*$H279*$AA$10)</f>
        <v>0</v>
      </c>
      <c r="AB279" s="73"/>
      <c r="AC279" s="72">
        <f>(AB279*$E279*$F279*$G279*$H279*$AC$10)</f>
        <v>0</v>
      </c>
      <c r="AD279" s="73">
        <v>0</v>
      </c>
      <c r="AE279" s="72">
        <f>(AD279*$E279*$F279*$G279*$H279*$AE$10)</f>
        <v>0</v>
      </c>
      <c r="AF279" s="75"/>
      <c r="AG279" s="72">
        <f>(AF279*$E279*$F279*$G279*$H279*$AG$10)</f>
        <v>0</v>
      </c>
      <c r="AH279" s="73"/>
      <c r="AI279" s="72">
        <f>(AH279*$E279*$F279*$G279*$H279*$AI$10)</f>
        <v>0</v>
      </c>
      <c r="AJ279" s="73"/>
      <c r="AK279" s="73">
        <f>(AJ279*$E279*$F279*$G279*$H279*$AK$10)</f>
        <v>0</v>
      </c>
      <c r="AL279" s="73">
        <v>2</v>
      </c>
      <c r="AM279" s="72">
        <f>(AL279*$E279*$F279*$G279*$I279*$AM$10)</f>
        <v>219039.74400000001</v>
      </c>
      <c r="AN279" s="93"/>
      <c r="AO279" s="72">
        <f>(AN279*$E279*$F279*$G279*$I279*$AO$10)</f>
        <v>0</v>
      </c>
      <c r="AP279" s="73">
        <v>0</v>
      </c>
      <c r="AQ279" s="79">
        <f>(AP279*$E279*$F279*$G279*$I279*$AQ$10)</f>
        <v>0</v>
      </c>
      <c r="AR279" s="73"/>
      <c r="AS279" s="72">
        <f>(AR279*$E279*$F279*$G279*$H279*$AS$10)</f>
        <v>0</v>
      </c>
      <c r="AT279" s="73"/>
      <c r="AU279" s="73">
        <f>(AT279*$E279*$F279*$G279*$H279*$AU$10)</f>
        <v>0</v>
      </c>
      <c r="AV279" s="73"/>
      <c r="AW279" s="72">
        <f>(AV279*$E279*$F279*$G279*$H279*$AW$10)</f>
        <v>0</v>
      </c>
      <c r="AX279" s="73">
        <v>0</v>
      </c>
      <c r="AY279" s="72">
        <f>(AX279*$E279*$F279*$G279*$H279*$AY$10)</f>
        <v>0</v>
      </c>
      <c r="AZ279" s="73">
        <v>0</v>
      </c>
      <c r="BA279" s="72">
        <f>(AZ279*$E279*$F279*$G279*$H279*$BA$10)</f>
        <v>0</v>
      </c>
      <c r="BB279" s="73">
        <v>0</v>
      </c>
      <c r="BC279" s="72">
        <f>(BB279*$E279*$F279*$G279*$H279*$BC$10)</f>
        <v>0</v>
      </c>
      <c r="BD279" s="73"/>
      <c r="BE279" s="72">
        <f>(BD279*$E279*$F279*$G279*$H279*$BE$10)</f>
        <v>0</v>
      </c>
      <c r="BF279" s="73"/>
      <c r="BG279" s="72">
        <f>(BF279*$E279*$F279*$G279*$I279*$BG$10)</f>
        <v>0</v>
      </c>
      <c r="BH279" s="73">
        <v>0</v>
      </c>
      <c r="BI279" s="72">
        <f>(BH279*$E279*$F279*$G279*$I279*$BI$10)</f>
        <v>0</v>
      </c>
      <c r="BJ279" s="73">
        <v>0</v>
      </c>
      <c r="BK279" s="72">
        <f>(BJ279*$E279*$F279*$G279*$I279*$BK$10)</f>
        <v>0</v>
      </c>
      <c r="BL279" s="73"/>
      <c r="BM279" s="72">
        <f>(BL279*$E279*$F279*$G279*$I279*$BM$10)</f>
        <v>0</v>
      </c>
      <c r="BN279" s="73"/>
      <c r="BO279" s="72">
        <f>(BN279*$E279*$F279*$G279*$I279*$BO$10)</f>
        <v>0</v>
      </c>
      <c r="BP279" s="73"/>
      <c r="BQ279" s="72">
        <f>(BP279*$E279*$F279*$G279*$I279*$BQ$10)</f>
        <v>0</v>
      </c>
      <c r="BR279" s="73"/>
      <c r="BS279" s="79">
        <f>(BR279*$E279*$F279*$G279*$I279*$BS$10)</f>
        <v>0</v>
      </c>
      <c r="BT279" s="94">
        <v>0</v>
      </c>
      <c r="BU279" s="72">
        <f>(BT279*$E279*$F279*$G279*$H279*$BU$10)</f>
        <v>0</v>
      </c>
      <c r="BV279" s="73">
        <v>0</v>
      </c>
      <c r="BW279" s="72">
        <f>(BV279*$E279*$F279*$G279*$H279*$BW$10)</f>
        <v>0</v>
      </c>
      <c r="BX279" s="73">
        <v>0</v>
      </c>
      <c r="BY279" s="72">
        <f>(BX279*$E279*$F279*$G279*$H279*$BY$10)</f>
        <v>0</v>
      </c>
      <c r="BZ279" s="73"/>
      <c r="CA279" s="72">
        <f>(BZ279*$E279*$F279*$G279*$I279*$CA$10)</f>
        <v>0</v>
      </c>
      <c r="CB279" s="95"/>
      <c r="CC279" s="73">
        <f>(CB279*$E279*$F279*$G279*$H279*$CC$10)</f>
        <v>0</v>
      </c>
      <c r="CD279" s="73">
        <v>0</v>
      </c>
      <c r="CE279" s="72">
        <f>(CD279*$E279*$F279*$G279*$H279*$CE$10)</f>
        <v>0</v>
      </c>
      <c r="CF279" s="73"/>
      <c r="CG279" s="72">
        <f>(CF279*$E279*$F279*$G279*$H279*$CG$10)</f>
        <v>0</v>
      </c>
      <c r="CH279" s="73"/>
      <c r="CI279" s="72">
        <f>(CH279*$E279*$F279*$G279*$H279*$CI$10)</f>
        <v>0</v>
      </c>
      <c r="CJ279" s="73"/>
      <c r="CK279" s="72">
        <f>(CJ279*$E279*$F279*$G279*$H279*$CK$10)</f>
        <v>0</v>
      </c>
      <c r="CL279" s="73"/>
      <c r="CM279" s="72">
        <f>(CL279*$E279*$F279*$G279*$H279*$CM$10)</f>
        <v>0</v>
      </c>
      <c r="CN279" s="73"/>
      <c r="CO279" s="72">
        <f>(CN279*$E279*$F279*$G279*$H279*$CO$10)</f>
        <v>0</v>
      </c>
      <c r="CP279" s="73">
        <v>3</v>
      </c>
      <c r="CQ279" s="72">
        <f>(CP279*$E279*$F279*$G279*$I279*$CQ$10)</f>
        <v>331546.52160000004</v>
      </c>
      <c r="CR279" s="73"/>
      <c r="CS279" s="72">
        <f>(CR279*$E279*$F279*$G279*$I279*$CS$10)</f>
        <v>0</v>
      </c>
      <c r="CT279" s="73">
        <v>0</v>
      </c>
      <c r="CU279" s="72">
        <f>(CT279*$E279*$F279*$G279*$I279*$CU$10)</f>
        <v>0</v>
      </c>
      <c r="CV279" s="93"/>
      <c r="CW279" s="72">
        <f>(CV279*$E279*$F279*$G279*$I279*$CW$10)</f>
        <v>0</v>
      </c>
      <c r="CX279" s="73">
        <v>0</v>
      </c>
      <c r="CY279" s="79">
        <f>(CX279*$E279*$F279*$G279*$I279*$CY$10)</f>
        <v>0</v>
      </c>
      <c r="CZ279" s="73">
        <v>0</v>
      </c>
      <c r="DA279" s="72">
        <f>(CZ279*$E279*$F279*$G279*$I279*$DA$10)</f>
        <v>0</v>
      </c>
      <c r="DB279" s="95"/>
      <c r="DC279" s="72">
        <f>(DB279*$E279*$F279*$G279*$I279*$DC$10)</f>
        <v>0</v>
      </c>
      <c r="DD279" s="73"/>
      <c r="DE279" s="72">
        <f>(DD279*$E279*$F279*$G279*$I279*$DE$10)</f>
        <v>0</v>
      </c>
      <c r="DF279" s="73"/>
      <c r="DG279" s="72">
        <f>(DF279*$E279*$F279*$G279*$J279*$DG$10)</f>
        <v>0</v>
      </c>
      <c r="DH279" s="73"/>
      <c r="DI279" s="84">
        <f>(DH279*$E279*$F279*$G279*$K279*$DI$10)</f>
        <v>0</v>
      </c>
      <c r="DJ279" s="85">
        <f t="shared" si="825"/>
        <v>104</v>
      </c>
      <c r="DK279" s="84">
        <f t="shared" si="825"/>
        <v>9585975.7056000028</v>
      </c>
    </row>
    <row r="280" spans="1:115" ht="45" x14ac:dyDescent="0.25">
      <c r="A280" s="89"/>
      <c r="B280" s="90">
        <v>241</v>
      </c>
      <c r="C280" s="283" t="s">
        <v>779</v>
      </c>
      <c r="D280" s="65" t="s">
        <v>403</v>
      </c>
      <c r="E280" s="54">
        <v>23150</v>
      </c>
      <c r="F280" s="91">
        <v>4.12</v>
      </c>
      <c r="G280" s="137">
        <v>0.9</v>
      </c>
      <c r="H280" s="69">
        <v>1.4</v>
      </c>
      <c r="I280" s="69">
        <v>1.68</v>
      </c>
      <c r="J280" s="69">
        <v>2.23</v>
      </c>
      <c r="K280" s="70">
        <v>2.57</v>
      </c>
      <c r="L280" s="73">
        <v>40</v>
      </c>
      <c r="M280" s="72">
        <f>(L280*$E280*$F280*$G280*$H280*$M$10)</f>
        <v>5287756.3199999994</v>
      </c>
      <c r="N280" s="73">
        <v>0</v>
      </c>
      <c r="O280" s="73">
        <f>(N280*$E280*$F280*$G280*$H280*$O$10)</f>
        <v>0</v>
      </c>
      <c r="P280" s="73">
        <v>18</v>
      </c>
      <c r="Q280" s="72">
        <f>(P280*$E280*$F280*$G280*$H280*$Q$10)</f>
        <v>2379490.344</v>
      </c>
      <c r="R280" s="73"/>
      <c r="S280" s="72">
        <f>(R280*$E280*$F280*$G280*$H280*$S$10)</f>
        <v>0</v>
      </c>
      <c r="T280" s="73">
        <v>25</v>
      </c>
      <c r="U280" s="72">
        <f>(T280*$E280*$F280*$G280*$H280*$U$10)</f>
        <v>3304847.7</v>
      </c>
      <c r="V280" s="73">
        <v>0</v>
      </c>
      <c r="W280" s="72">
        <f>(V280*$E280*$F280*$G280*$H280*$W$10)</f>
        <v>0</v>
      </c>
      <c r="X280" s="73"/>
      <c r="Y280" s="72">
        <f>(X280*$E280*$F280*$G280*$H280*$Y$10)</f>
        <v>0</v>
      </c>
      <c r="Z280" s="73">
        <v>0</v>
      </c>
      <c r="AA280" s="72">
        <f>(Z280*$E280*$F280*$G280*$H280*$AA$10)</f>
        <v>0</v>
      </c>
      <c r="AB280" s="73"/>
      <c r="AC280" s="72">
        <f>(AB280*$E280*$F280*$G280*$H280*$AC$10)</f>
        <v>0</v>
      </c>
      <c r="AD280" s="73">
        <v>0</v>
      </c>
      <c r="AE280" s="72">
        <f>(AD280*$E280*$F280*$G280*$H280*$AE$10)</f>
        <v>0</v>
      </c>
      <c r="AF280" s="75"/>
      <c r="AG280" s="72">
        <f>(AF280*$E280*$F280*$G280*$H280*$AG$10)</f>
        <v>0</v>
      </c>
      <c r="AH280" s="73"/>
      <c r="AI280" s="72">
        <f>(AH280*$E280*$F280*$G280*$H280*$AI$10)</f>
        <v>0</v>
      </c>
      <c r="AJ280" s="73">
        <v>0</v>
      </c>
      <c r="AK280" s="73">
        <f>(AJ280*$E280*$F280*$G280*$H280*$AK$10)</f>
        <v>0</v>
      </c>
      <c r="AL280" s="73">
        <v>0</v>
      </c>
      <c r="AM280" s="72">
        <f>(AL280*$E280*$F280*$G280*$I280*$AM$10)</f>
        <v>0</v>
      </c>
      <c r="AN280" s="93">
        <v>0</v>
      </c>
      <c r="AO280" s="72">
        <f>(AN280*$E280*$F280*$G280*$I280*$AO$10)</f>
        <v>0</v>
      </c>
      <c r="AP280" s="73">
        <v>0</v>
      </c>
      <c r="AQ280" s="79">
        <f>(AP280*$E280*$F280*$G280*$I280*$AQ$10)</f>
        <v>0</v>
      </c>
      <c r="AR280" s="73"/>
      <c r="AS280" s="72">
        <f>(AR280*$E280*$F280*$G280*$H280*$AS$10)</f>
        <v>0</v>
      </c>
      <c r="AT280" s="73">
        <v>0</v>
      </c>
      <c r="AU280" s="73">
        <f>(AT280*$E280*$F280*$G280*$H280*$AU$10)</f>
        <v>0</v>
      </c>
      <c r="AV280" s="73"/>
      <c r="AW280" s="72">
        <f>(AV280*$E280*$F280*$G280*$H280*$AW$10)</f>
        <v>0</v>
      </c>
      <c r="AX280" s="73">
        <v>0</v>
      </c>
      <c r="AY280" s="72">
        <f>(AX280*$E280*$F280*$G280*$H280*$AY$10)</f>
        <v>0</v>
      </c>
      <c r="AZ280" s="73">
        <v>0</v>
      </c>
      <c r="BA280" s="72">
        <f>(AZ280*$E280*$F280*$G280*$H280*$BA$10)</f>
        <v>0</v>
      </c>
      <c r="BB280" s="73">
        <v>0</v>
      </c>
      <c r="BC280" s="72">
        <f>(BB280*$E280*$F280*$G280*$H280*$BC$10)</f>
        <v>0</v>
      </c>
      <c r="BD280" s="73"/>
      <c r="BE280" s="72">
        <f>(BD280*$E280*$F280*$G280*$H280*$BE$10)</f>
        <v>0</v>
      </c>
      <c r="BF280" s="73"/>
      <c r="BG280" s="72">
        <f>(BF280*$E280*$F280*$G280*$I280*$BG$10)</f>
        <v>0</v>
      </c>
      <c r="BH280" s="73">
        <v>0</v>
      </c>
      <c r="BI280" s="72">
        <f>(BH280*$E280*$F280*$G280*$I280*$BI$10)</f>
        <v>0</v>
      </c>
      <c r="BJ280" s="73">
        <v>0</v>
      </c>
      <c r="BK280" s="72">
        <f>(BJ280*$E280*$F280*$G280*$I280*$BK$10)</f>
        <v>0</v>
      </c>
      <c r="BL280" s="73"/>
      <c r="BM280" s="72">
        <f>(BL280*$E280*$F280*$G280*$I280*$BM$10)</f>
        <v>0</v>
      </c>
      <c r="BN280" s="73"/>
      <c r="BO280" s="72">
        <f>(BN280*$E280*$F280*$G280*$I280*$BO$10)</f>
        <v>0</v>
      </c>
      <c r="BP280" s="73"/>
      <c r="BQ280" s="72">
        <f>(BP280*$E280*$F280*$G280*$I280*$BQ$10)</f>
        <v>0</v>
      </c>
      <c r="BR280" s="73"/>
      <c r="BS280" s="79">
        <f>(BR280*$E280*$F280*$G280*$I280*$BS$10)</f>
        <v>0</v>
      </c>
      <c r="BT280" s="94">
        <v>0</v>
      </c>
      <c r="BU280" s="72">
        <f>(BT280*$E280*$F280*$G280*$H280*$BU$10)</f>
        <v>0</v>
      </c>
      <c r="BV280" s="73">
        <v>0</v>
      </c>
      <c r="BW280" s="72">
        <f>(BV280*$E280*$F280*$G280*$H280*$BW$10)</f>
        <v>0</v>
      </c>
      <c r="BX280" s="73">
        <v>0</v>
      </c>
      <c r="BY280" s="72">
        <f>(BX280*$E280*$F280*$G280*$H280*$BY$10)</f>
        <v>0</v>
      </c>
      <c r="BZ280" s="73"/>
      <c r="CA280" s="72">
        <f>(BZ280*$E280*$F280*$G280*$I280*$CA$10)</f>
        <v>0</v>
      </c>
      <c r="CB280" s="95"/>
      <c r="CC280" s="73">
        <f>(CB280*$E280*$F280*$G280*$H280*$CC$10)</f>
        <v>0</v>
      </c>
      <c r="CD280" s="73">
        <v>0</v>
      </c>
      <c r="CE280" s="72">
        <f>(CD280*$E280*$F280*$G280*$H280*$CE$10)</f>
        <v>0</v>
      </c>
      <c r="CF280" s="73"/>
      <c r="CG280" s="72">
        <f>(CF280*$E280*$F280*$G280*$H280*$CG$10)</f>
        <v>0</v>
      </c>
      <c r="CH280" s="73"/>
      <c r="CI280" s="72">
        <f>(CH280*$E280*$F280*$G280*$H280*$CI$10)</f>
        <v>0</v>
      </c>
      <c r="CJ280" s="73"/>
      <c r="CK280" s="72">
        <f>(CJ280*$E280*$F280*$G280*$H280*$CK$10)</f>
        <v>0</v>
      </c>
      <c r="CL280" s="73"/>
      <c r="CM280" s="72">
        <f>(CL280*$E280*$F280*$G280*$H280*$CM$10)</f>
        <v>0</v>
      </c>
      <c r="CN280" s="73"/>
      <c r="CO280" s="72">
        <f>(CN280*$E280*$F280*$G280*$H280*$CO$10)</f>
        <v>0</v>
      </c>
      <c r="CP280" s="73"/>
      <c r="CQ280" s="72">
        <f>(CP280*$E280*$F280*$G280*$I280*$CQ$10)</f>
        <v>0</v>
      </c>
      <c r="CR280" s="73"/>
      <c r="CS280" s="72">
        <f>(CR280*$E280*$F280*$G280*$I280*$CS$10)</f>
        <v>0</v>
      </c>
      <c r="CT280" s="73">
        <v>0</v>
      </c>
      <c r="CU280" s="72">
        <f>(CT280*$E280*$F280*$G280*$I280*$CU$10)</f>
        <v>0</v>
      </c>
      <c r="CV280" s="93">
        <v>0</v>
      </c>
      <c r="CW280" s="72">
        <f>(CV280*$E280*$F280*$G280*$I280*$CW$10)</f>
        <v>0</v>
      </c>
      <c r="CX280" s="73">
        <v>0</v>
      </c>
      <c r="CY280" s="79">
        <f>(CX280*$E280*$F280*$G280*$I280*$CY$10)</f>
        <v>0</v>
      </c>
      <c r="CZ280" s="73">
        <v>0</v>
      </c>
      <c r="DA280" s="72">
        <f>(CZ280*$E280*$F280*$G280*$I280*$DA$10)</f>
        <v>0</v>
      </c>
      <c r="DB280" s="95"/>
      <c r="DC280" s="72">
        <f>(DB280*$E280*$F280*$G280*$I280*$DC$10)</f>
        <v>0</v>
      </c>
      <c r="DD280" s="73"/>
      <c r="DE280" s="72">
        <f>(DD280*$E280*$F280*$G280*$I280*$DE$10)</f>
        <v>0</v>
      </c>
      <c r="DF280" s="73"/>
      <c r="DG280" s="72">
        <f>(DF280*$E280*$F280*$G280*$J280*$DG$10)</f>
        <v>0</v>
      </c>
      <c r="DH280" s="73"/>
      <c r="DI280" s="84">
        <f>(DH280*$E280*$F280*$G280*$K280*$DI$10)</f>
        <v>0</v>
      </c>
      <c r="DJ280" s="85">
        <f t="shared" si="825"/>
        <v>83</v>
      </c>
      <c r="DK280" s="84">
        <f t="shared" si="825"/>
        <v>10972094.364</v>
      </c>
    </row>
    <row r="281" spans="1:115" s="194" customFormat="1" ht="15.75" customHeight="1" x14ac:dyDescent="0.25">
      <c r="A281" s="89">
        <v>29</v>
      </c>
      <c r="B281" s="98"/>
      <c r="C281" s="98"/>
      <c r="D281" s="53" t="s">
        <v>404</v>
      </c>
      <c r="E281" s="54">
        <v>23150</v>
      </c>
      <c r="F281" s="99">
        <v>1.37</v>
      </c>
      <c r="G281" s="86">
        <v>1</v>
      </c>
      <c r="H281" s="87">
        <v>1.4</v>
      </c>
      <c r="I281" s="87">
        <v>1.68</v>
      </c>
      <c r="J281" s="87">
        <v>2.23</v>
      </c>
      <c r="K281" s="88">
        <v>2.57</v>
      </c>
      <c r="L281" s="59">
        <f>SUM(L282:L294)</f>
        <v>1108</v>
      </c>
      <c r="M281" s="59">
        <f t="shared" ref="M281:BX281" si="826">SUM(M282:M294)</f>
        <v>67024949.530000001</v>
      </c>
      <c r="N281" s="59">
        <f t="shared" si="826"/>
        <v>3784</v>
      </c>
      <c r="O281" s="59">
        <f t="shared" si="826"/>
        <v>307449161.55799997</v>
      </c>
      <c r="P281" s="59">
        <f t="shared" si="826"/>
        <v>1072</v>
      </c>
      <c r="Q281" s="59">
        <f t="shared" si="826"/>
        <v>48534558.38000001</v>
      </c>
      <c r="R281" s="59">
        <f t="shared" si="826"/>
        <v>0</v>
      </c>
      <c r="S281" s="59">
        <f t="shared" si="826"/>
        <v>0</v>
      </c>
      <c r="T281" s="59">
        <f t="shared" si="826"/>
        <v>0</v>
      </c>
      <c r="U281" s="59">
        <f t="shared" si="826"/>
        <v>0</v>
      </c>
      <c r="V281" s="59">
        <f t="shared" si="826"/>
        <v>0</v>
      </c>
      <c r="W281" s="59">
        <f t="shared" si="826"/>
        <v>0</v>
      </c>
      <c r="X281" s="59">
        <f t="shared" si="826"/>
        <v>0</v>
      </c>
      <c r="Y281" s="59">
        <f t="shared" si="826"/>
        <v>0</v>
      </c>
      <c r="Z281" s="59">
        <f t="shared" si="826"/>
        <v>0</v>
      </c>
      <c r="AA281" s="59">
        <f t="shared" si="826"/>
        <v>0</v>
      </c>
      <c r="AB281" s="59">
        <f t="shared" si="826"/>
        <v>135</v>
      </c>
      <c r="AC281" s="59">
        <f t="shared" si="826"/>
        <v>7311378.3820000011</v>
      </c>
      <c r="AD281" s="59">
        <f t="shared" si="826"/>
        <v>0</v>
      </c>
      <c r="AE281" s="59">
        <f t="shared" si="826"/>
        <v>0</v>
      </c>
      <c r="AF281" s="59">
        <f t="shared" si="826"/>
        <v>580</v>
      </c>
      <c r="AG281" s="59">
        <f t="shared" si="826"/>
        <v>22101480.940000001</v>
      </c>
      <c r="AH281" s="59">
        <f t="shared" si="826"/>
        <v>13</v>
      </c>
      <c r="AI281" s="59">
        <f t="shared" si="826"/>
        <v>642431.02</v>
      </c>
      <c r="AJ281" s="59">
        <f t="shared" si="826"/>
        <v>73</v>
      </c>
      <c r="AK281" s="59">
        <f t="shared" si="826"/>
        <v>3477042.03</v>
      </c>
      <c r="AL281" s="59">
        <f t="shared" si="826"/>
        <v>1349</v>
      </c>
      <c r="AM281" s="59">
        <f t="shared" si="826"/>
        <v>97878679.668000013</v>
      </c>
      <c r="AN281" s="59">
        <f t="shared" si="826"/>
        <v>2</v>
      </c>
      <c r="AO281" s="59">
        <f t="shared" si="826"/>
        <v>79573.032000000007</v>
      </c>
      <c r="AP281" s="59">
        <f t="shared" si="826"/>
        <v>0</v>
      </c>
      <c r="AQ281" s="59">
        <f t="shared" si="826"/>
        <v>0</v>
      </c>
      <c r="AR281" s="59">
        <f t="shared" si="826"/>
        <v>0</v>
      </c>
      <c r="AS281" s="59">
        <f t="shared" si="826"/>
        <v>0</v>
      </c>
      <c r="AT281" s="59">
        <f t="shared" si="826"/>
        <v>15</v>
      </c>
      <c r="AU281" s="59">
        <f t="shared" si="826"/>
        <v>389406.15</v>
      </c>
      <c r="AV281" s="59">
        <f>SUM(AV282:AV294)</f>
        <v>0</v>
      </c>
      <c r="AW281" s="59">
        <f>SUM(AW282:AW294)</f>
        <v>0</v>
      </c>
      <c r="AX281" s="59">
        <f t="shared" ref="AX281" si="827">SUM(AX282:AX294)</f>
        <v>0</v>
      </c>
      <c r="AY281" s="59">
        <f t="shared" si="826"/>
        <v>0</v>
      </c>
      <c r="AZ281" s="59">
        <f t="shared" si="826"/>
        <v>0</v>
      </c>
      <c r="BA281" s="59">
        <f t="shared" si="826"/>
        <v>0</v>
      </c>
      <c r="BB281" s="59">
        <f t="shared" si="826"/>
        <v>0</v>
      </c>
      <c r="BC281" s="59">
        <f t="shared" si="826"/>
        <v>0</v>
      </c>
      <c r="BD281" s="59">
        <f t="shared" si="826"/>
        <v>0</v>
      </c>
      <c r="BE281" s="59">
        <f t="shared" si="826"/>
        <v>0</v>
      </c>
      <c r="BF281" s="59">
        <f t="shared" si="826"/>
        <v>490</v>
      </c>
      <c r="BG281" s="59">
        <f t="shared" si="826"/>
        <v>28120082.759999998</v>
      </c>
      <c r="BH281" s="59">
        <f t="shared" si="826"/>
        <v>0</v>
      </c>
      <c r="BI281" s="59">
        <f t="shared" si="826"/>
        <v>0</v>
      </c>
      <c r="BJ281" s="59">
        <f t="shared" si="826"/>
        <v>0</v>
      </c>
      <c r="BK281" s="59">
        <f t="shared" si="826"/>
        <v>0</v>
      </c>
      <c r="BL281" s="59">
        <f t="shared" si="826"/>
        <v>106</v>
      </c>
      <c r="BM281" s="59">
        <f t="shared" si="826"/>
        <v>5392298.0159999998</v>
      </c>
      <c r="BN281" s="59">
        <f t="shared" si="826"/>
        <v>11</v>
      </c>
      <c r="BO281" s="59">
        <f t="shared" si="826"/>
        <v>399731.97600000002</v>
      </c>
      <c r="BP281" s="59">
        <f t="shared" si="826"/>
        <v>114</v>
      </c>
      <c r="BQ281" s="59">
        <f t="shared" si="826"/>
        <v>5267408.0255999994</v>
      </c>
      <c r="BR281" s="59">
        <f t="shared" si="826"/>
        <v>219</v>
      </c>
      <c r="BS281" s="61">
        <f t="shared" si="826"/>
        <v>10536795.653999999</v>
      </c>
      <c r="BT281" s="62">
        <f t="shared" si="826"/>
        <v>0</v>
      </c>
      <c r="BU281" s="59">
        <f t="shared" si="826"/>
        <v>0</v>
      </c>
      <c r="BV281" s="59">
        <f t="shared" si="826"/>
        <v>0</v>
      </c>
      <c r="BW281" s="59">
        <f t="shared" si="826"/>
        <v>0</v>
      </c>
      <c r="BX281" s="59">
        <f t="shared" si="826"/>
        <v>0</v>
      </c>
      <c r="BY281" s="59">
        <f t="shared" ref="BY281:DK281" si="828">SUM(BY282:BY294)</f>
        <v>0</v>
      </c>
      <c r="BZ281" s="59">
        <f>SUM(BZ282:BZ294)</f>
        <v>16</v>
      </c>
      <c r="CA281" s="59">
        <f>SUM(CA282:CA294)</f>
        <v>744392.88</v>
      </c>
      <c r="CB281" s="63">
        <f t="shared" si="828"/>
        <v>0</v>
      </c>
      <c r="CC281" s="59">
        <f t="shared" si="828"/>
        <v>0</v>
      </c>
      <c r="CD281" s="59">
        <f t="shared" si="828"/>
        <v>15</v>
      </c>
      <c r="CE281" s="59">
        <f t="shared" si="828"/>
        <v>259766.14999999997</v>
      </c>
      <c r="CF281" s="59">
        <f t="shared" si="828"/>
        <v>0</v>
      </c>
      <c r="CG281" s="59">
        <f t="shared" si="828"/>
        <v>0</v>
      </c>
      <c r="CH281" s="59">
        <f t="shared" si="828"/>
        <v>20</v>
      </c>
      <c r="CI281" s="59">
        <f t="shared" si="828"/>
        <v>588500.77999999991</v>
      </c>
      <c r="CJ281" s="59">
        <f t="shared" si="828"/>
        <v>26</v>
      </c>
      <c r="CK281" s="59">
        <f t="shared" si="828"/>
        <v>1186206</v>
      </c>
      <c r="CL281" s="59">
        <f t="shared" si="828"/>
        <v>111</v>
      </c>
      <c r="CM281" s="59">
        <f t="shared" si="828"/>
        <v>3585194.1999999993</v>
      </c>
      <c r="CN281" s="59">
        <f t="shared" si="828"/>
        <v>111</v>
      </c>
      <c r="CO281" s="59">
        <f>SUM(CO282:CO294)</f>
        <v>3955678.0956000006</v>
      </c>
      <c r="CP281" s="59">
        <f>SUM(CP282:CP294)</f>
        <v>293</v>
      </c>
      <c r="CQ281" s="59">
        <f>SUM(CQ282:CQ294)</f>
        <v>14760943.281000001</v>
      </c>
      <c r="CR281" s="59">
        <f>SUM(CR282:CR294)</f>
        <v>95</v>
      </c>
      <c r="CS281" s="59">
        <f>SUM(CS282:CS294)</f>
        <v>4461223.5360000003</v>
      </c>
      <c r="CT281" s="59">
        <f t="shared" ref="CT281" si="829">SUM(CT282:CT294)</f>
        <v>0</v>
      </c>
      <c r="CU281" s="59">
        <f t="shared" si="828"/>
        <v>0</v>
      </c>
      <c r="CV281" s="59">
        <f t="shared" si="828"/>
        <v>0</v>
      </c>
      <c r="CW281" s="59">
        <f t="shared" si="828"/>
        <v>0</v>
      </c>
      <c r="CX281" s="59">
        <f t="shared" si="828"/>
        <v>0</v>
      </c>
      <c r="CY281" s="59">
        <f t="shared" si="828"/>
        <v>0</v>
      </c>
      <c r="CZ281" s="59">
        <f t="shared" si="828"/>
        <v>21</v>
      </c>
      <c r="DA281" s="59">
        <f t="shared" si="828"/>
        <v>919017.96</v>
      </c>
      <c r="DB281" s="59">
        <f t="shared" si="828"/>
        <v>15</v>
      </c>
      <c r="DC281" s="59">
        <f t="shared" si="828"/>
        <v>427034.16000000003</v>
      </c>
      <c r="DD281" s="59">
        <f t="shared" si="828"/>
        <v>47</v>
      </c>
      <c r="DE281" s="59">
        <f t="shared" si="828"/>
        <v>2663946.4319999996</v>
      </c>
      <c r="DF281" s="59">
        <f t="shared" si="828"/>
        <v>9</v>
      </c>
      <c r="DG281" s="59">
        <f t="shared" si="828"/>
        <v>443557.70400000003</v>
      </c>
      <c r="DH281" s="59">
        <f t="shared" si="828"/>
        <v>64</v>
      </c>
      <c r="DI281" s="59">
        <f t="shared" si="828"/>
        <v>4258259.5224000001</v>
      </c>
      <c r="DJ281" s="59">
        <f t="shared" si="828"/>
        <v>9914</v>
      </c>
      <c r="DK281" s="59">
        <f t="shared" si="828"/>
        <v>642858697.82260001</v>
      </c>
    </row>
    <row r="282" spans="1:115" ht="30" customHeight="1" x14ac:dyDescent="0.25">
      <c r="A282" s="89"/>
      <c r="B282" s="90">
        <v>242</v>
      </c>
      <c r="C282" s="283" t="s">
        <v>780</v>
      </c>
      <c r="D282" s="65" t="s">
        <v>405</v>
      </c>
      <c r="E282" s="54">
        <v>23150</v>
      </c>
      <c r="F282" s="91">
        <v>0.99</v>
      </c>
      <c r="G282" s="67">
        <v>1</v>
      </c>
      <c r="H282" s="69">
        <v>1.4</v>
      </c>
      <c r="I282" s="69">
        <v>1.68</v>
      </c>
      <c r="J282" s="69">
        <v>2.23</v>
      </c>
      <c r="K282" s="70">
        <v>2.57</v>
      </c>
      <c r="L282" s="73">
        <v>7</v>
      </c>
      <c r="M282" s="72">
        <f t="shared" ref="M282:M294" si="830">(L282*$E282*$F282*$G282*$H282*$M$10)</f>
        <v>247061.43</v>
      </c>
      <c r="N282" s="73">
        <v>37</v>
      </c>
      <c r="O282" s="73">
        <f t="shared" ref="O282:O294" si="831">(N282*$E282*$F282*$G282*$H282*$O$10)</f>
        <v>1305896.1299999999</v>
      </c>
      <c r="P282" s="73">
        <v>112</v>
      </c>
      <c r="Q282" s="72">
        <f t="shared" ref="Q282:Q294" si="832">(P282*$E282*$F282*$G282*$H282*$Q$10)</f>
        <v>3952982.88</v>
      </c>
      <c r="R282" s="73"/>
      <c r="S282" s="72">
        <f t="shared" ref="S282:S294" si="833">(R282*$E282*$F282*$G282*$H282*$S$10)</f>
        <v>0</v>
      </c>
      <c r="T282" s="73">
        <v>0</v>
      </c>
      <c r="U282" s="72">
        <f t="shared" ref="U282:U294" si="834">(T282*$E282*$F282*$G282*$H282*$U$10)</f>
        <v>0</v>
      </c>
      <c r="V282" s="73">
        <v>0</v>
      </c>
      <c r="W282" s="72">
        <f t="shared" ref="W282:W294" si="835">(V282*$E282*$F282*$G282*$H282*$W$10)</f>
        <v>0</v>
      </c>
      <c r="X282" s="73"/>
      <c r="Y282" s="72">
        <f t="shared" ref="Y282:Y294" si="836">(X282*$E282*$F282*$G282*$H282*$Y$10)</f>
        <v>0</v>
      </c>
      <c r="Z282" s="73">
        <v>0</v>
      </c>
      <c r="AA282" s="72">
        <f t="shared" ref="AA282:AA294" si="837">(Z282*$E282*$F282*$G282*$H282*$AA$10)</f>
        <v>0</v>
      </c>
      <c r="AB282" s="73">
        <v>5</v>
      </c>
      <c r="AC282" s="72">
        <f t="shared" ref="AC282:AC294" si="838">(AB282*$E282*$F282*$G282*$H282*$AC$10)</f>
        <v>176472.45</v>
      </c>
      <c r="AD282" s="73">
        <v>0</v>
      </c>
      <c r="AE282" s="72">
        <f t="shared" ref="AE282:AE294" si="839">(AD282*$E282*$F282*$G282*$H282*$AE$10)</f>
        <v>0</v>
      </c>
      <c r="AF282" s="73"/>
      <c r="AG282" s="72">
        <f t="shared" ref="AG282:AG294" si="840">(AF282*$E282*$F282*$G282*$H282*$AG$10)</f>
        <v>0</v>
      </c>
      <c r="AH282" s="73">
        <v>0</v>
      </c>
      <c r="AI282" s="72">
        <f t="shared" ref="AI282:AI294" si="841">(AH282*$E282*$F282*$G282*$H282*$AI$10)</f>
        <v>0</v>
      </c>
      <c r="AJ282" s="73">
        <v>0</v>
      </c>
      <c r="AK282" s="73">
        <f t="shared" ref="AK282:AK294" si="842">(AJ282*$E282*$F282*$G282*$H282*$AK$10)</f>
        <v>0</v>
      </c>
      <c r="AL282" s="73">
        <v>30</v>
      </c>
      <c r="AM282" s="72">
        <f t="shared" ref="AM282:AM294" si="843">(AL282*$E282*$F282*$G282*$I282*$AM$10)</f>
        <v>1270601.6399999999</v>
      </c>
      <c r="AN282" s="92"/>
      <c r="AO282" s="72">
        <f t="shared" ref="AO282:AO294" si="844">(AN282*$E282*$F282*$G282*$I282*$AO$10)</f>
        <v>0</v>
      </c>
      <c r="AP282" s="73"/>
      <c r="AQ282" s="79">
        <f t="shared" ref="AQ282:AQ294" si="845">(AP282*$E282*$F282*$G282*$I282*$AQ$10)</f>
        <v>0</v>
      </c>
      <c r="AR282" s="73"/>
      <c r="AS282" s="72">
        <f t="shared" ref="AS282:AS294" si="846">(AR282*$E282*$F282*$G282*$H282*$AS$10)</f>
        <v>0</v>
      </c>
      <c r="AT282" s="73"/>
      <c r="AU282" s="73">
        <f t="shared" ref="AU282:AU294" si="847">(AT282*$E282*$F282*$G282*$H282*$AU$10)</f>
        <v>0</v>
      </c>
      <c r="AV282" s="73"/>
      <c r="AW282" s="72">
        <f t="shared" ref="AW282:AW294" si="848">(AV282*$E282*$F282*$G282*$H282*$AW$10)</f>
        <v>0</v>
      </c>
      <c r="AX282" s="73">
        <v>0</v>
      </c>
      <c r="AY282" s="72">
        <f t="shared" ref="AY282:AY294" si="849">(AX282*$E282*$F282*$G282*$H282*$AY$10)</f>
        <v>0</v>
      </c>
      <c r="AZ282" s="73">
        <v>0</v>
      </c>
      <c r="BA282" s="72">
        <f t="shared" ref="BA282:BA294" si="850">(AZ282*$E282*$F282*$G282*$H282*$BA$10)</f>
        <v>0</v>
      </c>
      <c r="BB282" s="73">
        <v>0</v>
      </c>
      <c r="BC282" s="72">
        <f t="shared" ref="BC282:BC294" si="851">(BB282*$E282*$F282*$G282*$H282*$BC$10)</f>
        <v>0</v>
      </c>
      <c r="BD282" s="73"/>
      <c r="BE282" s="72">
        <f t="shared" ref="BE282:BE294" si="852">(BD282*$E282*$F282*$G282*$H282*$BE$10)</f>
        <v>0</v>
      </c>
      <c r="BF282" s="73"/>
      <c r="BG282" s="72">
        <f t="shared" ref="BG282:BG294" si="853">(BF282*$E282*$F282*$G282*$I282*$BG$10)</f>
        <v>0</v>
      </c>
      <c r="BH282" s="73">
        <v>0</v>
      </c>
      <c r="BI282" s="72">
        <f t="shared" ref="BI282:BI294" si="854">(BH282*$E282*$F282*$G282*$I282*$BI$10)</f>
        <v>0</v>
      </c>
      <c r="BJ282" s="73">
        <v>0</v>
      </c>
      <c r="BK282" s="72">
        <f t="shared" ref="BK282:BK294" si="855">(BJ282*$E282*$F282*$G282*$I282*$BK$10)</f>
        <v>0</v>
      </c>
      <c r="BL282" s="73"/>
      <c r="BM282" s="72">
        <f t="shared" ref="BM282:BM294" si="856">(BL282*$E282*$F282*$G282*$I282*$BM$10)</f>
        <v>0</v>
      </c>
      <c r="BN282" s="73"/>
      <c r="BO282" s="72">
        <f t="shared" ref="BO282:BO294" si="857">(BN282*$E282*$F282*$G282*$I282*$BO$10)</f>
        <v>0</v>
      </c>
      <c r="BP282" s="73"/>
      <c r="BQ282" s="72">
        <f t="shared" ref="BQ282:BQ294" si="858">(BP282*$E282*$F282*$G282*$I282*$BQ$10)</f>
        <v>0</v>
      </c>
      <c r="BR282" s="73"/>
      <c r="BS282" s="79">
        <f t="shared" ref="BS282:BS294" si="859">(BR282*$E282*$F282*$G282*$I282*$BS$10)</f>
        <v>0</v>
      </c>
      <c r="BT282" s="94">
        <v>0</v>
      </c>
      <c r="BU282" s="72">
        <f t="shared" ref="BU282:BU294" si="860">(BT282*$E282*$F282*$G282*$H282*$BU$10)</f>
        <v>0</v>
      </c>
      <c r="BV282" s="73">
        <v>0</v>
      </c>
      <c r="BW282" s="72">
        <f t="shared" ref="BW282:BW294" si="861">(BV282*$E282*$F282*$G282*$H282*$BW$10)</f>
        <v>0</v>
      </c>
      <c r="BX282" s="73">
        <v>0</v>
      </c>
      <c r="BY282" s="72">
        <f t="shared" ref="BY282:BY294" si="862">(BX282*$E282*$F282*$G282*$H282*$BY$10)</f>
        <v>0</v>
      </c>
      <c r="BZ282" s="73">
        <v>1</v>
      </c>
      <c r="CA282" s="72">
        <f t="shared" ref="CA282:CA294" si="863">(BZ282*$E282*$F282*$G282*$I282*$CA$10)</f>
        <v>38503.08</v>
      </c>
      <c r="CB282" s="95"/>
      <c r="CC282" s="73">
        <f t="shared" ref="CC282:CC294" si="864">(CB282*$E282*$F282*$G282*$H282*$CC$10)</f>
        <v>0</v>
      </c>
      <c r="CD282" s="73">
        <v>5</v>
      </c>
      <c r="CE282" s="72">
        <f t="shared" ref="CE282:CE294" si="865">(CD282*$E282*$F282*$G282*$H282*$CE$10)</f>
        <v>112300.65</v>
      </c>
      <c r="CF282" s="73"/>
      <c r="CG282" s="72">
        <f t="shared" ref="CG282:CG294" si="866">(CF282*$E282*$F282*$G282*$H282*$CG$10)</f>
        <v>0</v>
      </c>
      <c r="CH282" s="73"/>
      <c r="CI282" s="72">
        <f t="shared" ref="CI282:CI294" si="867">(CH282*$E282*$F282*$G282*$H282*$CI$10)</f>
        <v>0</v>
      </c>
      <c r="CJ282" s="73"/>
      <c r="CK282" s="72">
        <f t="shared" ref="CK282:CK294" si="868">(CJ282*$E282*$F282*$G282*$H282*$CK$10)</f>
        <v>0</v>
      </c>
      <c r="CL282" s="73"/>
      <c r="CM282" s="72">
        <f t="shared" ref="CM282:CM294" si="869">(CL282*$E282*$F282*$G282*$H282*$CM$10)</f>
        <v>0</v>
      </c>
      <c r="CN282" s="73"/>
      <c r="CO282" s="72">
        <f t="shared" ref="CO282:CO294" si="870">(CN282*$E282*$F282*$G282*$H282*$CO$10)</f>
        <v>0</v>
      </c>
      <c r="CP282" s="73"/>
      <c r="CQ282" s="72">
        <f t="shared" ref="CQ282:CQ294" si="871">(CP282*$E282*$F282*$G282*$I282*$CQ$10)</f>
        <v>0</v>
      </c>
      <c r="CR282" s="73"/>
      <c r="CS282" s="72">
        <f t="shared" ref="CS282:CS294" si="872">(CR282*$E282*$F282*$G282*$I282*$CS$10)</f>
        <v>0</v>
      </c>
      <c r="CT282" s="73">
        <v>0</v>
      </c>
      <c r="CU282" s="72">
        <f t="shared" ref="CU282:CU294" si="873">(CT282*$E282*$F282*$G282*$I282*$CU$10)</f>
        <v>0</v>
      </c>
      <c r="CV282" s="93"/>
      <c r="CW282" s="72">
        <f t="shared" ref="CW282:CW294" si="874">(CV282*$E282*$F282*$G282*$I282*$CW$10)</f>
        <v>0</v>
      </c>
      <c r="CX282" s="73">
        <v>0</v>
      </c>
      <c r="CY282" s="79">
        <f t="shared" ref="CY282:CY294" si="875">(CX282*$E282*$F282*$G282*$I282*$CY$10)</f>
        <v>0</v>
      </c>
      <c r="CZ282" s="73"/>
      <c r="DA282" s="72">
        <f t="shared" ref="DA282:DA294" si="876">(CZ282*$E282*$F282*$G282*$I282*$DA$10)</f>
        <v>0</v>
      </c>
      <c r="DB282" s="95"/>
      <c r="DC282" s="72">
        <f t="shared" ref="DC282:DC294" si="877">(DB282*$E282*$F282*$G282*$I282*$DC$10)</f>
        <v>0</v>
      </c>
      <c r="DD282" s="73"/>
      <c r="DE282" s="72">
        <f t="shared" ref="DE282:DE294" si="878">(DD282*$E282*$F282*$G282*$I282*$DE$10)</f>
        <v>0</v>
      </c>
      <c r="DF282" s="73"/>
      <c r="DG282" s="72">
        <f t="shared" ref="DG282:DG294" si="879">(DF282*$E282*$F282*$G282*$J282*$DG$10)</f>
        <v>0</v>
      </c>
      <c r="DH282" s="73"/>
      <c r="DI282" s="84">
        <f t="shared" ref="DI282:DI294" si="880">(DH282*$E282*$F282*$G282*$K282*$DI$10)</f>
        <v>0</v>
      </c>
      <c r="DJ282" s="85">
        <f t="shared" ref="DJ282:DK294" si="881">SUM(L282,N282,P282,R282,T282,V282,X282,Z282,AB282,AD282,AF282,AH282,AN282,AR282,AT282,BX282,AJ282,AX282,AZ282,BB282,CN282,BD282,BF282,AL282,BJ282,AP282,CP282,BL282,CR282,BN282,BP282,BR282,BZ282,BT282,BV282,CB282,CD282,CF282,CH282,CJ282,CL282,CT282,CV282,BH282,AV282,CX282,CZ282,DB282,DD282,DF282,DH282)</f>
        <v>197</v>
      </c>
      <c r="DK282" s="84">
        <f t="shared" si="881"/>
        <v>7103818.2599999998</v>
      </c>
    </row>
    <row r="283" spans="1:115" ht="34.5" customHeight="1" x14ac:dyDescent="0.25">
      <c r="A283" s="89"/>
      <c r="B283" s="90">
        <v>243</v>
      </c>
      <c r="C283" s="283" t="s">
        <v>781</v>
      </c>
      <c r="D283" s="65" t="s">
        <v>406</v>
      </c>
      <c r="E283" s="54">
        <v>23150</v>
      </c>
      <c r="F283" s="91">
        <v>1.52</v>
      </c>
      <c r="G283" s="67">
        <v>1</v>
      </c>
      <c r="H283" s="69">
        <v>1.4</v>
      </c>
      <c r="I283" s="69">
        <v>1.68</v>
      </c>
      <c r="J283" s="69">
        <v>2.23</v>
      </c>
      <c r="K283" s="70">
        <v>2.57</v>
      </c>
      <c r="L283" s="73">
        <v>44</v>
      </c>
      <c r="M283" s="72">
        <f t="shared" si="830"/>
        <v>2384338.88</v>
      </c>
      <c r="N283" s="73">
        <v>25</v>
      </c>
      <c r="O283" s="73">
        <f t="shared" si="831"/>
        <v>1354738</v>
      </c>
      <c r="P283" s="73">
        <v>6</v>
      </c>
      <c r="Q283" s="72">
        <f t="shared" si="832"/>
        <v>325137.12</v>
      </c>
      <c r="R283" s="73"/>
      <c r="S283" s="72">
        <f t="shared" si="833"/>
        <v>0</v>
      </c>
      <c r="T283" s="73">
        <v>0</v>
      </c>
      <c r="U283" s="72">
        <f t="shared" si="834"/>
        <v>0</v>
      </c>
      <c r="V283" s="73">
        <v>0</v>
      </c>
      <c r="W283" s="72">
        <f t="shared" si="835"/>
        <v>0</v>
      </c>
      <c r="X283" s="73"/>
      <c r="Y283" s="72">
        <f t="shared" si="836"/>
        <v>0</v>
      </c>
      <c r="Z283" s="73">
        <v>0</v>
      </c>
      <c r="AA283" s="72">
        <f t="shared" si="837"/>
        <v>0</v>
      </c>
      <c r="AB283" s="73"/>
      <c r="AC283" s="72">
        <f t="shared" si="838"/>
        <v>0</v>
      </c>
      <c r="AD283" s="73">
        <v>0</v>
      </c>
      <c r="AE283" s="72">
        <f t="shared" si="839"/>
        <v>0</v>
      </c>
      <c r="AF283" s="73"/>
      <c r="AG283" s="72">
        <f t="shared" si="840"/>
        <v>0</v>
      </c>
      <c r="AH283" s="73"/>
      <c r="AI283" s="72">
        <f t="shared" si="841"/>
        <v>0</v>
      </c>
      <c r="AJ283" s="73">
        <v>0</v>
      </c>
      <c r="AK283" s="73">
        <f t="shared" si="842"/>
        <v>0</v>
      </c>
      <c r="AL283" s="73">
        <v>50</v>
      </c>
      <c r="AM283" s="72">
        <f t="shared" si="843"/>
        <v>3251371.2</v>
      </c>
      <c r="AN283" s="93"/>
      <c r="AO283" s="72">
        <f t="shared" si="844"/>
        <v>0</v>
      </c>
      <c r="AP283" s="73"/>
      <c r="AQ283" s="79">
        <f t="shared" si="845"/>
        <v>0</v>
      </c>
      <c r="AR283" s="73"/>
      <c r="AS283" s="72">
        <f t="shared" si="846"/>
        <v>0</v>
      </c>
      <c r="AT283" s="73"/>
      <c r="AU283" s="73">
        <f t="shared" si="847"/>
        <v>0</v>
      </c>
      <c r="AV283" s="73"/>
      <c r="AW283" s="72">
        <f t="shared" si="848"/>
        <v>0</v>
      </c>
      <c r="AX283" s="73">
        <v>0</v>
      </c>
      <c r="AY283" s="72">
        <f t="shared" si="849"/>
        <v>0</v>
      </c>
      <c r="AZ283" s="73">
        <v>0</v>
      </c>
      <c r="BA283" s="72">
        <f t="shared" si="850"/>
        <v>0</v>
      </c>
      <c r="BB283" s="73">
        <v>0</v>
      </c>
      <c r="BC283" s="72">
        <f t="shared" si="851"/>
        <v>0</v>
      </c>
      <c r="BD283" s="73"/>
      <c r="BE283" s="72">
        <f t="shared" si="852"/>
        <v>0</v>
      </c>
      <c r="BF283" s="73">
        <v>60</v>
      </c>
      <c r="BG283" s="72">
        <f t="shared" si="853"/>
        <v>3546950.4</v>
      </c>
      <c r="BH283" s="73">
        <v>0</v>
      </c>
      <c r="BI283" s="72">
        <f t="shared" si="854"/>
        <v>0</v>
      </c>
      <c r="BJ283" s="73">
        <v>0</v>
      </c>
      <c r="BK283" s="72">
        <f t="shared" si="855"/>
        <v>0</v>
      </c>
      <c r="BL283" s="73">
        <v>18</v>
      </c>
      <c r="BM283" s="72">
        <f t="shared" si="856"/>
        <v>1064085.1199999999</v>
      </c>
      <c r="BN283" s="73">
        <v>3</v>
      </c>
      <c r="BO283" s="72">
        <f t="shared" si="857"/>
        <v>159612.76799999998</v>
      </c>
      <c r="BP283" s="73">
        <v>12</v>
      </c>
      <c r="BQ283" s="72">
        <f t="shared" si="858"/>
        <v>908019.30239999993</v>
      </c>
      <c r="BR283" s="73">
        <v>21</v>
      </c>
      <c r="BS283" s="79">
        <f t="shared" si="859"/>
        <v>1365575.9040000001</v>
      </c>
      <c r="BT283" s="94">
        <v>0</v>
      </c>
      <c r="BU283" s="72">
        <f t="shared" si="860"/>
        <v>0</v>
      </c>
      <c r="BV283" s="73">
        <v>0</v>
      </c>
      <c r="BW283" s="72">
        <f t="shared" si="861"/>
        <v>0</v>
      </c>
      <c r="BX283" s="73">
        <v>0</v>
      </c>
      <c r="BY283" s="72">
        <f t="shared" si="862"/>
        <v>0</v>
      </c>
      <c r="BZ283" s="73">
        <v>3</v>
      </c>
      <c r="CA283" s="72">
        <f t="shared" si="863"/>
        <v>177347.52</v>
      </c>
      <c r="CB283" s="95"/>
      <c r="CC283" s="73">
        <f t="shared" si="864"/>
        <v>0</v>
      </c>
      <c r="CD283" s="73"/>
      <c r="CE283" s="72">
        <f t="shared" si="865"/>
        <v>0</v>
      </c>
      <c r="CF283" s="73"/>
      <c r="CG283" s="72">
        <f t="shared" si="866"/>
        <v>0</v>
      </c>
      <c r="CH283" s="73"/>
      <c r="CI283" s="72">
        <f t="shared" si="867"/>
        <v>0</v>
      </c>
      <c r="CJ283" s="73">
        <v>4</v>
      </c>
      <c r="CK283" s="72">
        <f t="shared" si="868"/>
        <v>236463.35999999999</v>
      </c>
      <c r="CL283" s="73">
        <v>2</v>
      </c>
      <c r="CM283" s="72">
        <f t="shared" si="869"/>
        <v>98526.399999999994</v>
      </c>
      <c r="CN283" s="73">
        <v>10</v>
      </c>
      <c r="CO283" s="72">
        <f t="shared" si="870"/>
        <v>546821.52</v>
      </c>
      <c r="CP283" s="73">
        <v>28</v>
      </c>
      <c r="CQ283" s="72">
        <f t="shared" si="871"/>
        <v>1837320.3072000002</v>
      </c>
      <c r="CR283" s="73">
        <v>19</v>
      </c>
      <c r="CS283" s="72">
        <f t="shared" si="872"/>
        <v>1347841.152</v>
      </c>
      <c r="CT283" s="73">
        <v>0</v>
      </c>
      <c r="CU283" s="72">
        <f t="shared" si="873"/>
        <v>0</v>
      </c>
      <c r="CV283" s="93"/>
      <c r="CW283" s="72">
        <f t="shared" si="874"/>
        <v>0</v>
      </c>
      <c r="CX283" s="73">
        <v>0</v>
      </c>
      <c r="CY283" s="79">
        <f t="shared" si="875"/>
        <v>0</v>
      </c>
      <c r="CZ283" s="73">
        <v>1</v>
      </c>
      <c r="DA283" s="72">
        <f t="shared" si="876"/>
        <v>59115.839999999997</v>
      </c>
      <c r="DB283" s="95"/>
      <c r="DC283" s="72">
        <f t="shared" si="877"/>
        <v>0</v>
      </c>
      <c r="DD283" s="73">
        <v>4</v>
      </c>
      <c r="DE283" s="72">
        <f t="shared" si="878"/>
        <v>283756.03199999995</v>
      </c>
      <c r="DF283" s="73"/>
      <c r="DG283" s="72">
        <f t="shared" si="879"/>
        <v>0</v>
      </c>
      <c r="DH283" s="73">
        <v>1</v>
      </c>
      <c r="DI283" s="84">
        <f t="shared" si="880"/>
        <v>100380.8076</v>
      </c>
      <c r="DJ283" s="85">
        <f t="shared" si="881"/>
        <v>311</v>
      </c>
      <c r="DK283" s="84">
        <f t="shared" si="881"/>
        <v>19047401.633199997</v>
      </c>
    </row>
    <row r="284" spans="1:115" ht="34.5" customHeight="1" x14ac:dyDescent="0.25">
      <c r="A284" s="89"/>
      <c r="B284" s="90">
        <v>244</v>
      </c>
      <c r="C284" s="283" t="s">
        <v>782</v>
      </c>
      <c r="D284" s="65" t="s">
        <v>407</v>
      </c>
      <c r="E284" s="54">
        <v>23150</v>
      </c>
      <c r="F284" s="91">
        <v>0.69</v>
      </c>
      <c r="G284" s="67">
        <v>1</v>
      </c>
      <c r="H284" s="69">
        <v>1.4</v>
      </c>
      <c r="I284" s="69">
        <v>1.68</v>
      </c>
      <c r="J284" s="69">
        <v>2.23</v>
      </c>
      <c r="K284" s="70">
        <v>2.57</v>
      </c>
      <c r="L284" s="73">
        <v>0</v>
      </c>
      <c r="M284" s="72">
        <f t="shared" si="830"/>
        <v>0</v>
      </c>
      <c r="N284" s="73">
        <v>5</v>
      </c>
      <c r="O284" s="73">
        <f t="shared" si="831"/>
        <v>122995.95000000001</v>
      </c>
      <c r="P284" s="73">
        <v>19</v>
      </c>
      <c r="Q284" s="72">
        <f t="shared" si="832"/>
        <v>467384.61</v>
      </c>
      <c r="R284" s="73"/>
      <c r="S284" s="72">
        <f t="shared" si="833"/>
        <v>0</v>
      </c>
      <c r="T284" s="73"/>
      <c r="U284" s="72">
        <f t="shared" si="834"/>
        <v>0</v>
      </c>
      <c r="V284" s="73"/>
      <c r="W284" s="72">
        <f t="shared" si="835"/>
        <v>0</v>
      </c>
      <c r="X284" s="73"/>
      <c r="Y284" s="72">
        <f t="shared" si="836"/>
        <v>0</v>
      </c>
      <c r="Z284" s="73"/>
      <c r="AA284" s="72">
        <f t="shared" si="837"/>
        <v>0</v>
      </c>
      <c r="AB284" s="73"/>
      <c r="AC284" s="72">
        <f t="shared" si="838"/>
        <v>0</v>
      </c>
      <c r="AD284" s="73"/>
      <c r="AE284" s="72">
        <f t="shared" si="839"/>
        <v>0</v>
      </c>
      <c r="AF284" s="73"/>
      <c r="AG284" s="72">
        <f t="shared" si="840"/>
        <v>0</v>
      </c>
      <c r="AH284" s="73"/>
      <c r="AI284" s="72">
        <f t="shared" si="841"/>
        <v>0</v>
      </c>
      <c r="AJ284" s="73"/>
      <c r="AK284" s="73">
        <f t="shared" si="842"/>
        <v>0</v>
      </c>
      <c r="AL284" s="73">
        <v>4</v>
      </c>
      <c r="AM284" s="72">
        <f t="shared" si="843"/>
        <v>118076.11199999999</v>
      </c>
      <c r="AN284" s="93"/>
      <c r="AO284" s="72">
        <f t="shared" si="844"/>
        <v>0</v>
      </c>
      <c r="AP284" s="73"/>
      <c r="AQ284" s="79">
        <f t="shared" si="845"/>
        <v>0</v>
      </c>
      <c r="AR284" s="73"/>
      <c r="AS284" s="72">
        <f t="shared" si="846"/>
        <v>0</v>
      </c>
      <c r="AT284" s="73"/>
      <c r="AU284" s="73">
        <f t="shared" si="847"/>
        <v>0</v>
      </c>
      <c r="AV284" s="73"/>
      <c r="AW284" s="72">
        <f t="shared" si="848"/>
        <v>0</v>
      </c>
      <c r="AX284" s="73"/>
      <c r="AY284" s="72">
        <f t="shared" si="849"/>
        <v>0</v>
      </c>
      <c r="AZ284" s="73"/>
      <c r="BA284" s="72">
        <f t="shared" si="850"/>
        <v>0</v>
      </c>
      <c r="BB284" s="73"/>
      <c r="BC284" s="72">
        <f t="shared" si="851"/>
        <v>0</v>
      </c>
      <c r="BD284" s="73"/>
      <c r="BE284" s="72">
        <f t="shared" si="852"/>
        <v>0</v>
      </c>
      <c r="BF284" s="73">
        <v>2</v>
      </c>
      <c r="BG284" s="72">
        <f t="shared" si="853"/>
        <v>53670.959999999992</v>
      </c>
      <c r="BH284" s="73"/>
      <c r="BI284" s="72">
        <f t="shared" si="854"/>
        <v>0</v>
      </c>
      <c r="BJ284" s="73"/>
      <c r="BK284" s="72">
        <f t="shared" si="855"/>
        <v>0</v>
      </c>
      <c r="BL284" s="73">
        <v>8</v>
      </c>
      <c r="BM284" s="72">
        <f t="shared" si="856"/>
        <v>214683.83999999997</v>
      </c>
      <c r="BN284" s="73">
        <v>2</v>
      </c>
      <c r="BO284" s="72">
        <f t="shared" si="857"/>
        <v>48303.863999999994</v>
      </c>
      <c r="BP284" s="73">
        <v>10</v>
      </c>
      <c r="BQ284" s="72">
        <f t="shared" si="858"/>
        <v>343494.14399999997</v>
      </c>
      <c r="BR284" s="73">
        <v>3</v>
      </c>
      <c r="BS284" s="79">
        <f t="shared" si="859"/>
        <v>88557.083999999988</v>
      </c>
      <c r="BT284" s="94"/>
      <c r="BU284" s="72">
        <f t="shared" si="860"/>
        <v>0</v>
      </c>
      <c r="BV284" s="73"/>
      <c r="BW284" s="72">
        <f t="shared" si="861"/>
        <v>0</v>
      </c>
      <c r="BX284" s="73"/>
      <c r="BY284" s="72">
        <f t="shared" si="862"/>
        <v>0</v>
      </c>
      <c r="BZ284" s="73"/>
      <c r="CA284" s="72">
        <f t="shared" si="863"/>
        <v>0</v>
      </c>
      <c r="CB284" s="95"/>
      <c r="CC284" s="73">
        <f t="shared" si="864"/>
        <v>0</v>
      </c>
      <c r="CD284" s="73"/>
      <c r="CE284" s="72">
        <f t="shared" si="865"/>
        <v>0</v>
      </c>
      <c r="CF284" s="73"/>
      <c r="CG284" s="72">
        <f t="shared" si="866"/>
        <v>0</v>
      </c>
      <c r="CH284" s="73"/>
      <c r="CI284" s="72">
        <f t="shared" si="867"/>
        <v>0</v>
      </c>
      <c r="CJ284" s="73">
        <v>1</v>
      </c>
      <c r="CK284" s="72">
        <f t="shared" si="868"/>
        <v>26835.479999999996</v>
      </c>
      <c r="CL284" s="73">
        <v>2</v>
      </c>
      <c r="CM284" s="72">
        <f t="shared" si="869"/>
        <v>44725.799999999996</v>
      </c>
      <c r="CN284" s="73">
        <v>4</v>
      </c>
      <c r="CO284" s="72">
        <f t="shared" si="870"/>
        <v>99291.275999999998</v>
      </c>
      <c r="CP284" s="73">
        <v>2</v>
      </c>
      <c r="CQ284" s="72">
        <f t="shared" si="871"/>
        <v>59574.765599999999</v>
      </c>
      <c r="CR284" s="73"/>
      <c r="CS284" s="72">
        <f t="shared" si="872"/>
        <v>0</v>
      </c>
      <c r="CT284" s="73"/>
      <c r="CU284" s="72">
        <f t="shared" si="873"/>
        <v>0</v>
      </c>
      <c r="CV284" s="93"/>
      <c r="CW284" s="72">
        <f t="shared" si="874"/>
        <v>0</v>
      </c>
      <c r="CX284" s="73"/>
      <c r="CY284" s="79">
        <f t="shared" si="875"/>
        <v>0</v>
      </c>
      <c r="CZ284" s="73"/>
      <c r="DA284" s="72">
        <f t="shared" si="876"/>
        <v>0</v>
      </c>
      <c r="DB284" s="95"/>
      <c r="DC284" s="72">
        <f t="shared" si="877"/>
        <v>0</v>
      </c>
      <c r="DD284" s="73">
        <v>1</v>
      </c>
      <c r="DE284" s="72">
        <f t="shared" si="878"/>
        <v>32202.575999999994</v>
      </c>
      <c r="DF284" s="73"/>
      <c r="DG284" s="72">
        <f t="shared" si="879"/>
        <v>0</v>
      </c>
      <c r="DH284" s="73">
        <v>2</v>
      </c>
      <c r="DI284" s="84">
        <f t="shared" si="880"/>
        <v>91135.20689999999</v>
      </c>
      <c r="DJ284" s="85">
        <f t="shared" si="881"/>
        <v>65</v>
      </c>
      <c r="DK284" s="84">
        <f t="shared" si="881"/>
        <v>1810931.6685000001</v>
      </c>
    </row>
    <row r="285" spans="1:115" ht="30" customHeight="1" x14ac:dyDescent="0.25">
      <c r="A285" s="89"/>
      <c r="B285" s="90">
        <v>245</v>
      </c>
      <c r="C285" s="283" t="s">
        <v>783</v>
      </c>
      <c r="D285" s="65" t="s">
        <v>408</v>
      </c>
      <c r="E285" s="54">
        <v>23150</v>
      </c>
      <c r="F285" s="91">
        <v>0.56000000000000005</v>
      </c>
      <c r="G285" s="67">
        <v>1</v>
      </c>
      <c r="H285" s="69">
        <v>1.4</v>
      </c>
      <c r="I285" s="69">
        <v>1.68</v>
      </c>
      <c r="J285" s="69">
        <v>2.23</v>
      </c>
      <c r="K285" s="70">
        <v>2.57</v>
      </c>
      <c r="L285" s="73">
        <v>48</v>
      </c>
      <c r="M285" s="72">
        <f t="shared" si="830"/>
        <v>958298.88000000024</v>
      </c>
      <c r="N285" s="73">
        <v>47</v>
      </c>
      <c r="O285" s="73">
        <f t="shared" si="831"/>
        <v>938334.32000000007</v>
      </c>
      <c r="P285" s="73">
        <v>15</v>
      </c>
      <c r="Q285" s="72">
        <f t="shared" si="832"/>
        <v>299468.40000000002</v>
      </c>
      <c r="R285" s="73"/>
      <c r="S285" s="72">
        <f t="shared" si="833"/>
        <v>0</v>
      </c>
      <c r="T285" s="73">
        <v>0</v>
      </c>
      <c r="U285" s="72">
        <f t="shared" si="834"/>
        <v>0</v>
      </c>
      <c r="V285" s="73">
        <v>0</v>
      </c>
      <c r="W285" s="72">
        <f t="shared" si="835"/>
        <v>0</v>
      </c>
      <c r="X285" s="73"/>
      <c r="Y285" s="72">
        <f t="shared" si="836"/>
        <v>0</v>
      </c>
      <c r="Z285" s="73">
        <v>0</v>
      </c>
      <c r="AA285" s="72">
        <f t="shared" si="837"/>
        <v>0</v>
      </c>
      <c r="AB285" s="73">
        <v>1</v>
      </c>
      <c r="AC285" s="72">
        <f t="shared" si="838"/>
        <v>19964.560000000005</v>
      </c>
      <c r="AD285" s="73">
        <v>0</v>
      </c>
      <c r="AE285" s="72">
        <f t="shared" si="839"/>
        <v>0</v>
      </c>
      <c r="AF285" s="73"/>
      <c r="AG285" s="72">
        <f t="shared" si="840"/>
        <v>0</v>
      </c>
      <c r="AH285" s="73"/>
      <c r="AI285" s="72">
        <f t="shared" si="841"/>
        <v>0</v>
      </c>
      <c r="AJ285" s="73">
        <v>1</v>
      </c>
      <c r="AK285" s="73">
        <f t="shared" si="842"/>
        <v>19964.560000000005</v>
      </c>
      <c r="AL285" s="73">
        <v>30</v>
      </c>
      <c r="AM285" s="72">
        <f t="shared" si="843"/>
        <v>718724.16000000015</v>
      </c>
      <c r="AN285" s="93"/>
      <c r="AO285" s="72">
        <f t="shared" si="844"/>
        <v>0</v>
      </c>
      <c r="AP285" s="73"/>
      <c r="AQ285" s="79">
        <f t="shared" si="845"/>
        <v>0</v>
      </c>
      <c r="AR285" s="73"/>
      <c r="AS285" s="72">
        <f t="shared" si="846"/>
        <v>0</v>
      </c>
      <c r="AT285" s="73">
        <v>5</v>
      </c>
      <c r="AU285" s="73">
        <f t="shared" si="847"/>
        <v>81673.2</v>
      </c>
      <c r="AV285" s="73"/>
      <c r="AW285" s="72">
        <f t="shared" si="848"/>
        <v>0</v>
      </c>
      <c r="AX285" s="73">
        <v>0</v>
      </c>
      <c r="AY285" s="72">
        <f t="shared" si="849"/>
        <v>0</v>
      </c>
      <c r="AZ285" s="73">
        <v>0</v>
      </c>
      <c r="BA285" s="72">
        <f t="shared" si="850"/>
        <v>0</v>
      </c>
      <c r="BB285" s="73">
        <v>0</v>
      </c>
      <c r="BC285" s="72">
        <f t="shared" si="851"/>
        <v>0</v>
      </c>
      <c r="BD285" s="73"/>
      <c r="BE285" s="72">
        <f t="shared" si="852"/>
        <v>0</v>
      </c>
      <c r="BF285" s="73">
        <v>13</v>
      </c>
      <c r="BG285" s="72">
        <f t="shared" si="853"/>
        <v>283133.76</v>
      </c>
      <c r="BH285" s="73">
        <v>0</v>
      </c>
      <c r="BI285" s="72">
        <f t="shared" si="854"/>
        <v>0</v>
      </c>
      <c r="BJ285" s="73">
        <v>0</v>
      </c>
      <c r="BK285" s="72">
        <f t="shared" si="855"/>
        <v>0</v>
      </c>
      <c r="BL285" s="73">
        <v>10</v>
      </c>
      <c r="BM285" s="72">
        <f t="shared" si="856"/>
        <v>217795.20000000001</v>
      </c>
      <c r="BN285" s="73">
        <v>2</v>
      </c>
      <c r="BO285" s="72">
        <f t="shared" si="857"/>
        <v>39203.135999999999</v>
      </c>
      <c r="BP285" s="73">
        <v>20</v>
      </c>
      <c r="BQ285" s="72">
        <f t="shared" si="858"/>
        <v>557555.71200000006</v>
      </c>
      <c r="BR285" s="73">
        <v>19</v>
      </c>
      <c r="BS285" s="79">
        <f t="shared" si="859"/>
        <v>455191.96800000005</v>
      </c>
      <c r="BT285" s="94">
        <v>0</v>
      </c>
      <c r="BU285" s="72">
        <f t="shared" si="860"/>
        <v>0</v>
      </c>
      <c r="BV285" s="73">
        <v>0</v>
      </c>
      <c r="BW285" s="72">
        <f t="shared" si="861"/>
        <v>0</v>
      </c>
      <c r="BX285" s="73">
        <v>0</v>
      </c>
      <c r="BY285" s="72">
        <f t="shared" si="862"/>
        <v>0</v>
      </c>
      <c r="BZ285" s="73"/>
      <c r="CA285" s="72">
        <f t="shared" si="863"/>
        <v>0</v>
      </c>
      <c r="CB285" s="95"/>
      <c r="CC285" s="73">
        <f t="shared" si="864"/>
        <v>0</v>
      </c>
      <c r="CD285" s="73">
        <v>5</v>
      </c>
      <c r="CE285" s="72">
        <f t="shared" si="865"/>
        <v>63523.6</v>
      </c>
      <c r="CF285" s="73"/>
      <c r="CG285" s="72">
        <f t="shared" si="866"/>
        <v>0</v>
      </c>
      <c r="CH285" s="73"/>
      <c r="CI285" s="72">
        <f t="shared" si="867"/>
        <v>0</v>
      </c>
      <c r="CJ285" s="73">
        <v>2</v>
      </c>
      <c r="CK285" s="72">
        <f t="shared" si="868"/>
        <v>43559.040000000001</v>
      </c>
      <c r="CL285" s="73">
        <v>10</v>
      </c>
      <c r="CM285" s="72">
        <f t="shared" si="869"/>
        <v>181496</v>
      </c>
      <c r="CN285" s="73">
        <v>27</v>
      </c>
      <c r="CO285" s="72">
        <f t="shared" si="870"/>
        <v>543943.5120000001</v>
      </c>
      <c r="CP285" s="73">
        <v>7</v>
      </c>
      <c r="CQ285" s="72">
        <f t="shared" si="871"/>
        <v>169226.87040000004</v>
      </c>
      <c r="CR285" s="73">
        <v>20</v>
      </c>
      <c r="CS285" s="72">
        <f t="shared" si="872"/>
        <v>522708.47999999998</v>
      </c>
      <c r="CT285" s="73">
        <v>0</v>
      </c>
      <c r="CU285" s="72">
        <f t="shared" si="873"/>
        <v>0</v>
      </c>
      <c r="CV285" s="93"/>
      <c r="CW285" s="72">
        <f t="shared" si="874"/>
        <v>0</v>
      </c>
      <c r="CX285" s="73">
        <v>0</v>
      </c>
      <c r="CY285" s="79">
        <f t="shared" si="875"/>
        <v>0</v>
      </c>
      <c r="CZ285" s="73">
        <v>1</v>
      </c>
      <c r="DA285" s="72">
        <f t="shared" si="876"/>
        <v>21779.52</v>
      </c>
      <c r="DB285" s="95">
        <v>9</v>
      </c>
      <c r="DC285" s="72">
        <f t="shared" si="877"/>
        <v>196015.68000000002</v>
      </c>
      <c r="DD285" s="73">
        <v>1</v>
      </c>
      <c r="DE285" s="72">
        <f t="shared" si="878"/>
        <v>26135.423999999999</v>
      </c>
      <c r="DF285" s="73">
        <v>5</v>
      </c>
      <c r="DG285" s="72">
        <f t="shared" si="879"/>
        <v>173458.32</v>
      </c>
      <c r="DH285" s="73">
        <v>12</v>
      </c>
      <c r="DI285" s="84">
        <f t="shared" si="880"/>
        <v>443788.83360000013</v>
      </c>
      <c r="DJ285" s="85">
        <f t="shared" si="881"/>
        <v>310</v>
      </c>
      <c r="DK285" s="84">
        <f t="shared" si="881"/>
        <v>6974943.1359999999</v>
      </c>
    </row>
    <row r="286" spans="1:115" ht="30" customHeight="1" x14ac:dyDescent="0.25">
      <c r="A286" s="89"/>
      <c r="B286" s="90">
        <v>246</v>
      </c>
      <c r="C286" s="283" t="s">
        <v>784</v>
      </c>
      <c r="D286" s="65" t="s">
        <v>409</v>
      </c>
      <c r="E286" s="54">
        <v>23150</v>
      </c>
      <c r="F286" s="91">
        <v>0.74</v>
      </c>
      <c r="G286" s="67">
        <v>1</v>
      </c>
      <c r="H286" s="69">
        <v>1.4</v>
      </c>
      <c r="I286" s="69">
        <v>1.68</v>
      </c>
      <c r="J286" s="69">
        <v>2.23</v>
      </c>
      <c r="K286" s="70">
        <v>2.57</v>
      </c>
      <c r="L286" s="73">
        <v>0</v>
      </c>
      <c r="M286" s="72">
        <f t="shared" si="830"/>
        <v>0</v>
      </c>
      <c r="N286" s="73">
        <v>15</v>
      </c>
      <c r="O286" s="73">
        <f t="shared" si="831"/>
        <v>395726.10000000003</v>
      </c>
      <c r="P286" s="73">
        <v>5</v>
      </c>
      <c r="Q286" s="72">
        <f t="shared" si="832"/>
        <v>131908.69999999998</v>
      </c>
      <c r="R286" s="73"/>
      <c r="S286" s="72">
        <f t="shared" si="833"/>
        <v>0</v>
      </c>
      <c r="T286" s="73">
        <v>0</v>
      </c>
      <c r="U286" s="72">
        <f t="shared" si="834"/>
        <v>0</v>
      </c>
      <c r="V286" s="73">
        <v>0</v>
      </c>
      <c r="W286" s="72">
        <f t="shared" si="835"/>
        <v>0</v>
      </c>
      <c r="X286" s="73"/>
      <c r="Y286" s="72">
        <f t="shared" si="836"/>
        <v>0</v>
      </c>
      <c r="Z286" s="73">
        <v>0</v>
      </c>
      <c r="AA286" s="72">
        <f t="shared" si="837"/>
        <v>0</v>
      </c>
      <c r="AB286" s="73"/>
      <c r="AC286" s="72">
        <f t="shared" si="838"/>
        <v>0</v>
      </c>
      <c r="AD286" s="73">
        <v>0</v>
      </c>
      <c r="AE286" s="72">
        <f t="shared" si="839"/>
        <v>0</v>
      </c>
      <c r="AF286" s="73"/>
      <c r="AG286" s="72">
        <f t="shared" si="840"/>
        <v>0</v>
      </c>
      <c r="AH286" s="73"/>
      <c r="AI286" s="72">
        <f t="shared" si="841"/>
        <v>0</v>
      </c>
      <c r="AJ286" s="73">
        <v>0</v>
      </c>
      <c r="AK286" s="73">
        <f t="shared" si="842"/>
        <v>0</v>
      </c>
      <c r="AL286" s="73">
        <v>10</v>
      </c>
      <c r="AM286" s="72">
        <f t="shared" si="843"/>
        <v>316580.88</v>
      </c>
      <c r="AN286" s="93"/>
      <c r="AO286" s="72">
        <f t="shared" si="844"/>
        <v>0</v>
      </c>
      <c r="AP286" s="73"/>
      <c r="AQ286" s="79">
        <f t="shared" si="845"/>
        <v>0</v>
      </c>
      <c r="AR286" s="73"/>
      <c r="AS286" s="72">
        <f t="shared" si="846"/>
        <v>0</v>
      </c>
      <c r="AT286" s="73">
        <v>5</v>
      </c>
      <c r="AU286" s="73">
        <f t="shared" si="847"/>
        <v>107925.29999999999</v>
      </c>
      <c r="AV286" s="73"/>
      <c r="AW286" s="72">
        <f t="shared" si="848"/>
        <v>0</v>
      </c>
      <c r="AX286" s="73">
        <v>0</v>
      </c>
      <c r="AY286" s="72">
        <f t="shared" si="849"/>
        <v>0</v>
      </c>
      <c r="AZ286" s="73">
        <v>0</v>
      </c>
      <c r="BA286" s="72">
        <f t="shared" si="850"/>
        <v>0</v>
      </c>
      <c r="BB286" s="73">
        <v>0</v>
      </c>
      <c r="BC286" s="72">
        <f t="shared" si="851"/>
        <v>0</v>
      </c>
      <c r="BD286" s="73"/>
      <c r="BE286" s="72">
        <f t="shared" si="852"/>
        <v>0</v>
      </c>
      <c r="BF286" s="73">
        <v>11</v>
      </c>
      <c r="BG286" s="72">
        <f t="shared" si="853"/>
        <v>316580.88</v>
      </c>
      <c r="BH286" s="73">
        <v>0</v>
      </c>
      <c r="BI286" s="72">
        <f t="shared" si="854"/>
        <v>0</v>
      </c>
      <c r="BJ286" s="73">
        <v>0</v>
      </c>
      <c r="BK286" s="72">
        <f t="shared" si="855"/>
        <v>0</v>
      </c>
      <c r="BL286" s="73">
        <v>4</v>
      </c>
      <c r="BM286" s="72">
        <f t="shared" si="856"/>
        <v>115120.31999999999</v>
      </c>
      <c r="BN286" s="73">
        <v>2</v>
      </c>
      <c r="BO286" s="72">
        <f t="shared" si="857"/>
        <v>51804.144</v>
      </c>
      <c r="BP286" s="73">
        <v>10</v>
      </c>
      <c r="BQ286" s="72">
        <f t="shared" si="858"/>
        <v>368385.02399999998</v>
      </c>
      <c r="BR286" s="73">
        <v>9</v>
      </c>
      <c r="BS286" s="79">
        <f t="shared" si="859"/>
        <v>284922.79200000002</v>
      </c>
      <c r="BT286" s="94">
        <v>0</v>
      </c>
      <c r="BU286" s="72">
        <f t="shared" si="860"/>
        <v>0</v>
      </c>
      <c r="BV286" s="73">
        <v>0</v>
      </c>
      <c r="BW286" s="72">
        <f t="shared" si="861"/>
        <v>0</v>
      </c>
      <c r="BX286" s="73">
        <v>0</v>
      </c>
      <c r="BY286" s="72">
        <f t="shared" si="862"/>
        <v>0</v>
      </c>
      <c r="BZ286" s="73"/>
      <c r="CA286" s="72">
        <f t="shared" si="863"/>
        <v>0</v>
      </c>
      <c r="CB286" s="95"/>
      <c r="CC286" s="73">
        <f t="shared" si="864"/>
        <v>0</v>
      </c>
      <c r="CD286" s="73">
        <v>5</v>
      </c>
      <c r="CE286" s="72">
        <f t="shared" si="865"/>
        <v>83941.89999999998</v>
      </c>
      <c r="CF286" s="73"/>
      <c r="CG286" s="72">
        <f t="shared" si="866"/>
        <v>0</v>
      </c>
      <c r="CH286" s="73"/>
      <c r="CI286" s="72">
        <f t="shared" si="867"/>
        <v>0</v>
      </c>
      <c r="CJ286" s="73">
        <v>3</v>
      </c>
      <c r="CK286" s="72">
        <f t="shared" si="868"/>
        <v>86340.239999999991</v>
      </c>
      <c r="CL286" s="73">
        <v>5</v>
      </c>
      <c r="CM286" s="72">
        <f t="shared" si="869"/>
        <v>119916.99999999999</v>
      </c>
      <c r="CN286" s="73">
        <v>20</v>
      </c>
      <c r="CO286" s="72">
        <f t="shared" si="870"/>
        <v>532431.48</v>
      </c>
      <c r="CP286" s="73">
        <v>6</v>
      </c>
      <c r="CQ286" s="72">
        <f t="shared" si="871"/>
        <v>191675.3328</v>
      </c>
      <c r="CR286" s="73">
        <v>7</v>
      </c>
      <c r="CS286" s="72">
        <f t="shared" si="872"/>
        <v>241752.67199999999</v>
      </c>
      <c r="CT286" s="73">
        <v>0</v>
      </c>
      <c r="CU286" s="72">
        <f t="shared" si="873"/>
        <v>0</v>
      </c>
      <c r="CV286" s="93"/>
      <c r="CW286" s="72">
        <f t="shared" si="874"/>
        <v>0</v>
      </c>
      <c r="CX286" s="73">
        <v>0</v>
      </c>
      <c r="CY286" s="79">
        <f t="shared" si="875"/>
        <v>0</v>
      </c>
      <c r="CZ286" s="73">
        <v>1</v>
      </c>
      <c r="DA286" s="72">
        <f t="shared" si="876"/>
        <v>28780.079999999998</v>
      </c>
      <c r="DB286" s="95">
        <v>2</v>
      </c>
      <c r="DC286" s="72">
        <f t="shared" si="877"/>
        <v>57560.159999999996</v>
      </c>
      <c r="DD286" s="73"/>
      <c r="DE286" s="72">
        <f t="shared" si="878"/>
        <v>0</v>
      </c>
      <c r="DF286" s="73">
        <v>2</v>
      </c>
      <c r="DG286" s="72">
        <f t="shared" si="879"/>
        <v>91685.111999999994</v>
      </c>
      <c r="DH286" s="73">
        <v>9</v>
      </c>
      <c r="DI286" s="84">
        <f t="shared" si="880"/>
        <v>439826.43330000003</v>
      </c>
      <c r="DJ286" s="85">
        <f t="shared" si="881"/>
        <v>131</v>
      </c>
      <c r="DK286" s="84">
        <f t="shared" si="881"/>
        <v>3962864.5500999996</v>
      </c>
    </row>
    <row r="287" spans="1:115" ht="30" customHeight="1" x14ac:dyDescent="0.25">
      <c r="A287" s="89"/>
      <c r="B287" s="90">
        <v>247</v>
      </c>
      <c r="C287" s="283" t="s">
        <v>785</v>
      </c>
      <c r="D287" s="65" t="s">
        <v>410</v>
      </c>
      <c r="E287" s="54">
        <v>23150</v>
      </c>
      <c r="F287" s="91">
        <v>1.44</v>
      </c>
      <c r="G287" s="67">
        <v>1</v>
      </c>
      <c r="H287" s="69">
        <v>1.4</v>
      </c>
      <c r="I287" s="69">
        <v>1.68</v>
      </c>
      <c r="J287" s="69">
        <v>2.23</v>
      </c>
      <c r="K287" s="70">
        <v>2.57</v>
      </c>
      <c r="L287" s="73">
        <v>388</v>
      </c>
      <c r="M287" s="72">
        <f t="shared" si="830"/>
        <v>19918926.720000003</v>
      </c>
      <c r="N287" s="73">
        <v>380</v>
      </c>
      <c r="O287" s="73">
        <f t="shared" si="831"/>
        <v>19508227.200000003</v>
      </c>
      <c r="P287" s="73">
        <v>277</v>
      </c>
      <c r="Q287" s="72">
        <f t="shared" si="832"/>
        <v>14220470.880000001</v>
      </c>
      <c r="R287" s="73"/>
      <c r="S287" s="72">
        <f t="shared" si="833"/>
        <v>0</v>
      </c>
      <c r="T287" s="73">
        <v>0</v>
      </c>
      <c r="U287" s="72">
        <f t="shared" si="834"/>
        <v>0</v>
      </c>
      <c r="V287" s="73">
        <v>0</v>
      </c>
      <c r="W287" s="72">
        <f t="shared" si="835"/>
        <v>0</v>
      </c>
      <c r="X287" s="73"/>
      <c r="Y287" s="72">
        <f t="shared" si="836"/>
        <v>0</v>
      </c>
      <c r="Z287" s="73">
        <v>0</v>
      </c>
      <c r="AA287" s="72">
        <f t="shared" si="837"/>
        <v>0</v>
      </c>
      <c r="AB287" s="73"/>
      <c r="AC287" s="72">
        <f t="shared" si="838"/>
        <v>0</v>
      </c>
      <c r="AD287" s="73">
        <v>0</v>
      </c>
      <c r="AE287" s="72">
        <f t="shared" si="839"/>
        <v>0</v>
      </c>
      <c r="AF287" s="73"/>
      <c r="AG287" s="72">
        <f t="shared" si="840"/>
        <v>0</v>
      </c>
      <c r="AH287" s="73">
        <v>3</v>
      </c>
      <c r="AI287" s="72">
        <f t="shared" si="841"/>
        <v>154012.32</v>
      </c>
      <c r="AJ287" s="73">
        <v>1</v>
      </c>
      <c r="AK287" s="73">
        <f t="shared" si="842"/>
        <v>51337.439999999995</v>
      </c>
      <c r="AL287" s="73">
        <v>208</v>
      </c>
      <c r="AM287" s="72">
        <f t="shared" si="843"/>
        <v>12813825.024</v>
      </c>
      <c r="AN287" s="93"/>
      <c r="AO287" s="72">
        <f t="shared" si="844"/>
        <v>0</v>
      </c>
      <c r="AP287" s="73"/>
      <c r="AQ287" s="79">
        <f t="shared" si="845"/>
        <v>0</v>
      </c>
      <c r="AR287" s="73"/>
      <c r="AS287" s="72">
        <f t="shared" si="846"/>
        <v>0</v>
      </c>
      <c r="AT287" s="73"/>
      <c r="AU287" s="73">
        <f t="shared" si="847"/>
        <v>0</v>
      </c>
      <c r="AV287" s="73"/>
      <c r="AW287" s="72">
        <f t="shared" si="848"/>
        <v>0</v>
      </c>
      <c r="AX287" s="73">
        <v>0</v>
      </c>
      <c r="AY287" s="72">
        <f t="shared" si="849"/>
        <v>0</v>
      </c>
      <c r="AZ287" s="73">
        <v>0</v>
      </c>
      <c r="BA287" s="72">
        <f t="shared" si="850"/>
        <v>0</v>
      </c>
      <c r="BB287" s="73">
        <v>0</v>
      </c>
      <c r="BC287" s="72">
        <f t="shared" si="851"/>
        <v>0</v>
      </c>
      <c r="BD287" s="73"/>
      <c r="BE287" s="72">
        <f t="shared" si="852"/>
        <v>0</v>
      </c>
      <c r="BF287" s="73">
        <v>103</v>
      </c>
      <c r="BG287" s="72">
        <f t="shared" si="853"/>
        <v>5768461.4399999995</v>
      </c>
      <c r="BH287" s="73">
        <v>0</v>
      </c>
      <c r="BI287" s="72">
        <f t="shared" si="854"/>
        <v>0</v>
      </c>
      <c r="BJ287" s="73">
        <v>0</v>
      </c>
      <c r="BK287" s="72">
        <f t="shared" si="855"/>
        <v>0</v>
      </c>
      <c r="BL287" s="73">
        <v>10</v>
      </c>
      <c r="BM287" s="72">
        <f t="shared" si="856"/>
        <v>560044.79999999993</v>
      </c>
      <c r="BN287" s="73">
        <v>2</v>
      </c>
      <c r="BO287" s="72">
        <f t="shared" si="857"/>
        <v>100808.064</v>
      </c>
      <c r="BP287" s="73">
        <v>11</v>
      </c>
      <c r="BQ287" s="72">
        <f t="shared" si="858"/>
        <v>788543.0784</v>
      </c>
      <c r="BR287" s="73">
        <v>11</v>
      </c>
      <c r="BS287" s="79">
        <f t="shared" si="859"/>
        <v>677654.2080000001</v>
      </c>
      <c r="BT287" s="94">
        <v>0</v>
      </c>
      <c r="BU287" s="72">
        <f t="shared" si="860"/>
        <v>0</v>
      </c>
      <c r="BV287" s="73">
        <v>0</v>
      </c>
      <c r="BW287" s="72">
        <f t="shared" si="861"/>
        <v>0</v>
      </c>
      <c r="BX287" s="73">
        <v>0</v>
      </c>
      <c r="BY287" s="72">
        <f t="shared" si="862"/>
        <v>0</v>
      </c>
      <c r="BZ287" s="73">
        <v>3</v>
      </c>
      <c r="CA287" s="72">
        <f t="shared" si="863"/>
        <v>168013.44</v>
      </c>
      <c r="CB287" s="95"/>
      <c r="CC287" s="73">
        <f t="shared" si="864"/>
        <v>0</v>
      </c>
      <c r="CD287" s="73"/>
      <c r="CE287" s="72">
        <f t="shared" si="865"/>
        <v>0</v>
      </c>
      <c r="CF287" s="73"/>
      <c r="CG287" s="72">
        <f t="shared" si="866"/>
        <v>0</v>
      </c>
      <c r="CH287" s="73"/>
      <c r="CI287" s="72">
        <f t="shared" si="867"/>
        <v>0</v>
      </c>
      <c r="CJ287" s="73">
        <v>3</v>
      </c>
      <c r="CK287" s="72">
        <f t="shared" si="868"/>
        <v>168013.43999999997</v>
      </c>
      <c r="CL287" s="73">
        <v>14</v>
      </c>
      <c r="CM287" s="72">
        <f t="shared" si="869"/>
        <v>653385.6</v>
      </c>
      <c r="CN287" s="73">
        <v>20</v>
      </c>
      <c r="CO287" s="72">
        <f t="shared" si="870"/>
        <v>1036082.88</v>
      </c>
      <c r="CP287" s="73">
        <v>62</v>
      </c>
      <c r="CQ287" s="72">
        <f t="shared" si="871"/>
        <v>3854228.3136</v>
      </c>
      <c r="CR287" s="73">
        <v>12</v>
      </c>
      <c r="CS287" s="72">
        <f t="shared" si="872"/>
        <v>806464.51199999999</v>
      </c>
      <c r="CT287" s="73"/>
      <c r="CU287" s="72">
        <f t="shared" si="873"/>
        <v>0</v>
      </c>
      <c r="CV287" s="93"/>
      <c r="CW287" s="72">
        <f t="shared" si="874"/>
        <v>0</v>
      </c>
      <c r="CX287" s="73">
        <v>0</v>
      </c>
      <c r="CY287" s="79">
        <f t="shared" si="875"/>
        <v>0</v>
      </c>
      <c r="CZ287" s="73">
        <v>3</v>
      </c>
      <c r="DA287" s="72">
        <f t="shared" si="876"/>
        <v>168013.44</v>
      </c>
      <c r="DB287" s="95">
        <v>2</v>
      </c>
      <c r="DC287" s="72">
        <f t="shared" si="877"/>
        <v>112008.95999999999</v>
      </c>
      <c r="DD287" s="73">
        <v>16</v>
      </c>
      <c r="DE287" s="72">
        <f t="shared" si="878"/>
        <v>1075286.0159999998</v>
      </c>
      <c r="DF287" s="73">
        <v>2</v>
      </c>
      <c r="DG287" s="72">
        <f t="shared" si="879"/>
        <v>178414.272</v>
      </c>
      <c r="DH287" s="73">
        <v>20</v>
      </c>
      <c r="DI287" s="84">
        <f t="shared" si="880"/>
        <v>1901952.1440000001</v>
      </c>
      <c r="DJ287" s="85">
        <f t="shared" si="881"/>
        <v>1551</v>
      </c>
      <c r="DK287" s="84">
        <f t="shared" si="881"/>
        <v>84684174.191999972</v>
      </c>
    </row>
    <row r="288" spans="1:115" ht="30" customHeight="1" x14ac:dyDescent="0.25">
      <c r="A288" s="89"/>
      <c r="B288" s="90">
        <v>248</v>
      </c>
      <c r="C288" s="283" t="s">
        <v>786</v>
      </c>
      <c r="D288" s="65" t="s">
        <v>411</v>
      </c>
      <c r="E288" s="54">
        <v>23150</v>
      </c>
      <c r="F288" s="91">
        <v>7.07</v>
      </c>
      <c r="G288" s="137">
        <v>0.9</v>
      </c>
      <c r="H288" s="69">
        <v>1.4</v>
      </c>
      <c r="I288" s="69">
        <v>1.68</v>
      </c>
      <c r="J288" s="69">
        <v>2.23</v>
      </c>
      <c r="K288" s="70">
        <v>2.57</v>
      </c>
      <c r="L288" s="73">
        <v>0</v>
      </c>
      <c r="M288" s="72">
        <f t="shared" si="830"/>
        <v>0</v>
      </c>
      <c r="N288" s="73">
        <v>100</v>
      </c>
      <c r="O288" s="73">
        <f t="shared" si="831"/>
        <v>22684731.300000001</v>
      </c>
      <c r="P288" s="73"/>
      <c r="Q288" s="72">
        <f t="shared" si="832"/>
        <v>0</v>
      </c>
      <c r="R288" s="73"/>
      <c r="S288" s="72">
        <f t="shared" si="833"/>
        <v>0</v>
      </c>
      <c r="T288" s="73">
        <v>0</v>
      </c>
      <c r="U288" s="72">
        <f t="shared" si="834"/>
        <v>0</v>
      </c>
      <c r="V288" s="73">
        <v>0</v>
      </c>
      <c r="W288" s="72">
        <f t="shared" si="835"/>
        <v>0</v>
      </c>
      <c r="X288" s="73"/>
      <c r="Y288" s="72">
        <f t="shared" si="836"/>
        <v>0</v>
      </c>
      <c r="Z288" s="73">
        <v>0</v>
      </c>
      <c r="AA288" s="72">
        <f t="shared" si="837"/>
        <v>0</v>
      </c>
      <c r="AB288" s="73"/>
      <c r="AC288" s="72">
        <f t="shared" si="838"/>
        <v>0</v>
      </c>
      <c r="AD288" s="73">
        <v>0</v>
      </c>
      <c r="AE288" s="72">
        <f t="shared" si="839"/>
        <v>0</v>
      </c>
      <c r="AF288" s="73"/>
      <c r="AG288" s="72">
        <f t="shared" si="840"/>
        <v>0</v>
      </c>
      <c r="AH288" s="73"/>
      <c r="AI288" s="72">
        <f t="shared" si="841"/>
        <v>0</v>
      </c>
      <c r="AJ288" s="73"/>
      <c r="AK288" s="73">
        <f t="shared" si="842"/>
        <v>0</v>
      </c>
      <c r="AL288" s="73"/>
      <c r="AM288" s="72">
        <f t="shared" si="843"/>
        <v>0</v>
      </c>
      <c r="AN288" s="93"/>
      <c r="AO288" s="72">
        <f t="shared" si="844"/>
        <v>0</v>
      </c>
      <c r="AP288" s="73"/>
      <c r="AQ288" s="79">
        <f t="shared" si="845"/>
        <v>0</v>
      </c>
      <c r="AR288" s="73"/>
      <c r="AS288" s="72">
        <f t="shared" si="846"/>
        <v>0</v>
      </c>
      <c r="AT288" s="73"/>
      <c r="AU288" s="73">
        <f t="shared" si="847"/>
        <v>0</v>
      </c>
      <c r="AV288" s="73"/>
      <c r="AW288" s="72">
        <f t="shared" si="848"/>
        <v>0</v>
      </c>
      <c r="AX288" s="73">
        <v>0</v>
      </c>
      <c r="AY288" s="72">
        <f t="shared" si="849"/>
        <v>0</v>
      </c>
      <c r="AZ288" s="73">
        <v>0</v>
      </c>
      <c r="BA288" s="72">
        <f t="shared" si="850"/>
        <v>0</v>
      </c>
      <c r="BB288" s="73">
        <v>0</v>
      </c>
      <c r="BC288" s="72">
        <f t="shared" si="851"/>
        <v>0</v>
      </c>
      <c r="BD288" s="73"/>
      <c r="BE288" s="72">
        <f t="shared" si="852"/>
        <v>0</v>
      </c>
      <c r="BF288" s="73"/>
      <c r="BG288" s="72">
        <f t="shared" si="853"/>
        <v>0</v>
      </c>
      <c r="BH288" s="73">
        <v>0</v>
      </c>
      <c r="BI288" s="72">
        <f t="shared" si="854"/>
        <v>0</v>
      </c>
      <c r="BJ288" s="73">
        <v>0</v>
      </c>
      <c r="BK288" s="72">
        <f t="shared" si="855"/>
        <v>0</v>
      </c>
      <c r="BL288" s="73"/>
      <c r="BM288" s="72">
        <f t="shared" si="856"/>
        <v>0</v>
      </c>
      <c r="BN288" s="73"/>
      <c r="BO288" s="72">
        <f t="shared" si="857"/>
        <v>0</v>
      </c>
      <c r="BP288" s="73"/>
      <c r="BQ288" s="72">
        <f t="shared" si="858"/>
        <v>0</v>
      </c>
      <c r="BR288" s="73"/>
      <c r="BS288" s="79">
        <f t="shared" si="859"/>
        <v>0</v>
      </c>
      <c r="BT288" s="94">
        <v>0</v>
      </c>
      <c r="BU288" s="72">
        <f t="shared" si="860"/>
        <v>0</v>
      </c>
      <c r="BV288" s="73">
        <v>0</v>
      </c>
      <c r="BW288" s="72">
        <f t="shared" si="861"/>
        <v>0</v>
      </c>
      <c r="BX288" s="73">
        <v>0</v>
      </c>
      <c r="BY288" s="72">
        <f t="shared" si="862"/>
        <v>0</v>
      </c>
      <c r="BZ288" s="73"/>
      <c r="CA288" s="72">
        <f t="shared" si="863"/>
        <v>0</v>
      </c>
      <c r="CB288" s="95"/>
      <c r="CC288" s="73">
        <f t="shared" si="864"/>
        <v>0</v>
      </c>
      <c r="CD288" s="73"/>
      <c r="CE288" s="72">
        <f t="shared" si="865"/>
        <v>0</v>
      </c>
      <c r="CF288" s="73"/>
      <c r="CG288" s="72">
        <f t="shared" si="866"/>
        <v>0</v>
      </c>
      <c r="CH288" s="73"/>
      <c r="CI288" s="72">
        <f t="shared" si="867"/>
        <v>0</v>
      </c>
      <c r="CJ288" s="73"/>
      <c r="CK288" s="72">
        <f t="shared" si="868"/>
        <v>0</v>
      </c>
      <c r="CL288" s="73"/>
      <c r="CM288" s="72">
        <f t="shared" si="869"/>
        <v>0</v>
      </c>
      <c r="CN288" s="73"/>
      <c r="CO288" s="72">
        <f t="shared" si="870"/>
        <v>0</v>
      </c>
      <c r="CP288" s="73"/>
      <c r="CQ288" s="72">
        <f t="shared" si="871"/>
        <v>0</v>
      </c>
      <c r="CR288" s="73"/>
      <c r="CS288" s="72">
        <f t="shared" si="872"/>
        <v>0</v>
      </c>
      <c r="CT288" s="73">
        <v>0</v>
      </c>
      <c r="CU288" s="72">
        <f t="shared" si="873"/>
        <v>0</v>
      </c>
      <c r="CV288" s="93"/>
      <c r="CW288" s="72">
        <f t="shared" si="874"/>
        <v>0</v>
      </c>
      <c r="CX288" s="73">
        <v>0</v>
      </c>
      <c r="CY288" s="79">
        <f t="shared" si="875"/>
        <v>0</v>
      </c>
      <c r="CZ288" s="73"/>
      <c r="DA288" s="72">
        <f t="shared" si="876"/>
        <v>0</v>
      </c>
      <c r="DB288" s="95"/>
      <c r="DC288" s="72">
        <f t="shared" si="877"/>
        <v>0</v>
      </c>
      <c r="DD288" s="73"/>
      <c r="DE288" s="72">
        <f t="shared" si="878"/>
        <v>0</v>
      </c>
      <c r="DF288" s="73"/>
      <c r="DG288" s="72">
        <f t="shared" si="879"/>
        <v>0</v>
      </c>
      <c r="DH288" s="73"/>
      <c r="DI288" s="84">
        <f t="shared" si="880"/>
        <v>0</v>
      </c>
      <c r="DJ288" s="85">
        <f t="shared" si="881"/>
        <v>100</v>
      </c>
      <c r="DK288" s="84">
        <f t="shared" si="881"/>
        <v>22684731.300000001</v>
      </c>
    </row>
    <row r="289" spans="1:115" ht="15.75" customHeight="1" x14ac:dyDescent="0.25">
      <c r="A289" s="89"/>
      <c r="B289" s="90">
        <v>249</v>
      </c>
      <c r="C289" s="283" t="s">
        <v>787</v>
      </c>
      <c r="D289" s="65" t="s">
        <v>412</v>
      </c>
      <c r="E289" s="54">
        <v>23150</v>
      </c>
      <c r="F289" s="91">
        <v>4.46</v>
      </c>
      <c r="G289" s="137">
        <v>0.9</v>
      </c>
      <c r="H289" s="69">
        <v>1.4</v>
      </c>
      <c r="I289" s="69">
        <v>1.68</v>
      </c>
      <c r="J289" s="69">
        <v>2.23</v>
      </c>
      <c r="K289" s="70">
        <v>2.57</v>
      </c>
      <c r="L289" s="73">
        <v>70</v>
      </c>
      <c r="M289" s="72">
        <f t="shared" si="830"/>
        <v>10017217.98</v>
      </c>
      <c r="N289" s="73">
        <v>300</v>
      </c>
      <c r="O289" s="73">
        <f t="shared" si="831"/>
        <v>42930934.200000003</v>
      </c>
      <c r="P289" s="73"/>
      <c r="Q289" s="72">
        <f t="shared" si="832"/>
        <v>0</v>
      </c>
      <c r="R289" s="73"/>
      <c r="S289" s="72">
        <f t="shared" si="833"/>
        <v>0</v>
      </c>
      <c r="T289" s="73"/>
      <c r="U289" s="72">
        <f t="shared" si="834"/>
        <v>0</v>
      </c>
      <c r="V289" s="73"/>
      <c r="W289" s="72">
        <f t="shared" si="835"/>
        <v>0</v>
      </c>
      <c r="X289" s="73"/>
      <c r="Y289" s="72">
        <f t="shared" si="836"/>
        <v>0</v>
      </c>
      <c r="Z289" s="73"/>
      <c r="AA289" s="72">
        <f t="shared" si="837"/>
        <v>0</v>
      </c>
      <c r="AB289" s="73">
        <v>4</v>
      </c>
      <c r="AC289" s="72">
        <f t="shared" si="838"/>
        <v>572412.45600000012</v>
      </c>
      <c r="AD289" s="73"/>
      <c r="AE289" s="72">
        <f t="shared" si="839"/>
        <v>0</v>
      </c>
      <c r="AF289" s="73"/>
      <c r="AG289" s="72">
        <f t="shared" si="840"/>
        <v>0</v>
      </c>
      <c r="AH289" s="73"/>
      <c r="AI289" s="72">
        <f t="shared" si="841"/>
        <v>0</v>
      </c>
      <c r="AJ289" s="73"/>
      <c r="AK289" s="73">
        <f t="shared" si="842"/>
        <v>0</v>
      </c>
      <c r="AL289" s="73">
        <v>0</v>
      </c>
      <c r="AM289" s="72">
        <f t="shared" si="843"/>
        <v>0</v>
      </c>
      <c r="AN289" s="93"/>
      <c r="AO289" s="72">
        <f t="shared" si="844"/>
        <v>0</v>
      </c>
      <c r="AP289" s="73"/>
      <c r="AQ289" s="79">
        <f t="shared" si="845"/>
        <v>0</v>
      </c>
      <c r="AR289" s="73"/>
      <c r="AS289" s="72">
        <f t="shared" si="846"/>
        <v>0</v>
      </c>
      <c r="AT289" s="73"/>
      <c r="AU289" s="73">
        <f t="shared" si="847"/>
        <v>0</v>
      </c>
      <c r="AV289" s="73"/>
      <c r="AW289" s="72">
        <f t="shared" si="848"/>
        <v>0</v>
      </c>
      <c r="AX289" s="73"/>
      <c r="AY289" s="72">
        <f t="shared" si="849"/>
        <v>0</v>
      </c>
      <c r="AZ289" s="73"/>
      <c r="BA289" s="72">
        <f t="shared" si="850"/>
        <v>0</v>
      </c>
      <c r="BB289" s="73"/>
      <c r="BC289" s="72">
        <f t="shared" si="851"/>
        <v>0</v>
      </c>
      <c r="BD289" s="73"/>
      <c r="BE289" s="72">
        <f t="shared" si="852"/>
        <v>0</v>
      </c>
      <c r="BF289" s="73"/>
      <c r="BG289" s="72">
        <f t="shared" si="853"/>
        <v>0</v>
      </c>
      <c r="BH289" s="73"/>
      <c r="BI289" s="72">
        <f t="shared" si="854"/>
        <v>0</v>
      </c>
      <c r="BJ289" s="73"/>
      <c r="BK289" s="72">
        <f t="shared" si="855"/>
        <v>0</v>
      </c>
      <c r="BL289" s="73"/>
      <c r="BM289" s="72">
        <f t="shared" si="856"/>
        <v>0</v>
      </c>
      <c r="BN289" s="73"/>
      <c r="BO289" s="72">
        <f t="shared" si="857"/>
        <v>0</v>
      </c>
      <c r="BP289" s="73"/>
      <c r="BQ289" s="72">
        <f t="shared" si="858"/>
        <v>0</v>
      </c>
      <c r="BR289" s="73"/>
      <c r="BS289" s="79">
        <f t="shared" si="859"/>
        <v>0</v>
      </c>
      <c r="BT289" s="94"/>
      <c r="BU289" s="72">
        <f t="shared" si="860"/>
        <v>0</v>
      </c>
      <c r="BV289" s="73"/>
      <c r="BW289" s="72">
        <f t="shared" si="861"/>
        <v>0</v>
      </c>
      <c r="BX289" s="73"/>
      <c r="BY289" s="72">
        <f t="shared" si="862"/>
        <v>0</v>
      </c>
      <c r="BZ289" s="73"/>
      <c r="CA289" s="72">
        <f t="shared" si="863"/>
        <v>0</v>
      </c>
      <c r="CB289" s="95"/>
      <c r="CC289" s="73">
        <f t="shared" si="864"/>
        <v>0</v>
      </c>
      <c r="CD289" s="73"/>
      <c r="CE289" s="72">
        <f t="shared" si="865"/>
        <v>0</v>
      </c>
      <c r="CF289" s="73"/>
      <c r="CG289" s="72">
        <f t="shared" si="866"/>
        <v>0</v>
      </c>
      <c r="CH289" s="73"/>
      <c r="CI289" s="72">
        <f t="shared" si="867"/>
        <v>0</v>
      </c>
      <c r="CJ289" s="73"/>
      <c r="CK289" s="72">
        <f t="shared" si="868"/>
        <v>0</v>
      </c>
      <c r="CL289" s="73"/>
      <c r="CM289" s="72">
        <f t="shared" si="869"/>
        <v>0</v>
      </c>
      <c r="CN289" s="73"/>
      <c r="CO289" s="72">
        <f t="shared" si="870"/>
        <v>0</v>
      </c>
      <c r="CP289" s="73"/>
      <c r="CQ289" s="72">
        <f t="shared" si="871"/>
        <v>0</v>
      </c>
      <c r="CR289" s="73"/>
      <c r="CS289" s="72">
        <f t="shared" si="872"/>
        <v>0</v>
      </c>
      <c r="CT289" s="73"/>
      <c r="CU289" s="72">
        <f t="shared" si="873"/>
        <v>0</v>
      </c>
      <c r="CV289" s="93"/>
      <c r="CW289" s="72">
        <f t="shared" si="874"/>
        <v>0</v>
      </c>
      <c r="CX289" s="73"/>
      <c r="CY289" s="79">
        <f t="shared" si="875"/>
        <v>0</v>
      </c>
      <c r="CZ289" s="73"/>
      <c r="DA289" s="72">
        <f t="shared" si="876"/>
        <v>0</v>
      </c>
      <c r="DB289" s="95"/>
      <c r="DC289" s="72">
        <f t="shared" si="877"/>
        <v>0</v>
      </c>
      <c r="DD289" s="73"/>
      <c r="DE289" s="72">
        <f t="shared" si="878"/>
        <v>0</v>
      </c>
      <c r="DF289" s="73"/>
      <c r="DG289" s="72">
        <f t="shared" si="879"/>
        <v>0</v>
      </c>
      <c r="DH289" s="73"/>
      <c r="DI289" s="84">
        <f t="shared" si="880"/>
        <v>0</v>
      </c>
      <c r="DJ289" s="85">
        <f t="shared" si="881"/>
        <v>374</v>
      </c>
      <c r="DK289" s="84">
        <f t="shared" si="881"/>
        <v>53520564.636000007</v>
      </c>
    </row>
    <row r="290" spans="1:115" ht="30" customHeight="1" x14ac:dyDescent="0.25">
      <c r="A290" s="89"/>
      <c r="B290" s="90">
        <v>250</v>
      </c>
      <c r="C290" s="283" t="s">
        <v>788</v>
      </c>
      <c r="D290" s="65" t="s">
        <v>413</v>
      </c>
      <c r="E290" s="54">
        <v>23150</v>
      </c>
      <c r="F290" s="91">
        <v>0.79</v>
      </c>
      <c r="G290" s="67">
        <v>1</v>
      </c>
      <c r="H290" s="69">
        <v>1.4</v>
      </c>
      <c r="I290" s="69">
        <v>1.68</v>
      </c>
      <c r="J290" s="69">
        <v>2.23</v>
      </c>
      <c r="K290" s="70">
        <v>2.57</v>
      </c>
      <c r="L290" s="73">
        <v>98</v>
      </c>
      <c r="M290" s="72">
        <f t="shared" si="830"/>
        <v>2760100.42</v>
      </c>
      <c r="N290" s="73">
        <v>140</v>
      </c>
      <c r="O290" s="73">
        <f t="shared" si="831"/>
        <v>3943000.6</v>
      </c>
      <c r="P290" s="73">
        <v>47</v>
      </c>
      <c r="Q290" s="72">
        <f t="shared" si="832"/>
        <v>1323721.6299999999</v>
      </c>
      <c r="R290" s="73"/>
      <c r="S290" s="72">
        <f t="shared" si="833"/>
        <v>0</v>
      </c>
      <c r="T290" s="73"/>
      <c r="U290" s="72">
        <f t="shared" si="834"/>
        <v>0</v>
      </c>
      <c r="V290" s="73">
        <v>0</v>
      </c>
      <c r="W290" s="72">
        <f t="shared" si="835"/>
        <v>0</v>
      </c>
      <c r="X290" s="73"/>
      <c r="Y290" s="72">
        <f t="shared" si="836"/>
        <v>0</v>
      </c>
      <c r="Z290" s="73">
        <v>0</v>
      </c>
      <c r="AA290" s="72">
        <f t="shared" si="837"/>
        <v>0</v>
      </c>
      <c r="AB290" s="73">
        <v>17</v>
      </c>
      <c r="AC290" s="72">
        <f t="shared" si="838"/>
        <v>478792.93000000005</v>
      </c>
      <c r="AD290" s="73"/>
      <c r="AE290" s="72">
        <f t="shared" si="839"/>
        <v>0</v>
      </c>
      <c r="AF290" s="73">
        <v>35</v>
      </c>
      <c r="AG290" s="72">
        <f t="shared" si="840"/>
        <v>985750.15</v>
      </c>
      <c r="AH290" s="73"/>
      <c r="AI290" s="72">
        <f t="shared" si="841"/>
        <v>0</v>
      </c>
      <c r="AJ290" s="73">
        <v>3</v>
      </c>
      <c r="AK290" s="73">
        <f t="shared" si="842"/>
        <v>84492.87000000001</v>
      </c>
      <c r="AL290" s="73">
        <v>107</v>
      </c>
      <c r="AM290" s="72">
        <f t="shared" si="843"/>
        <v>3616294.8360000001</v>
      </c>
      <c r="AN290" s="93"/>
      <c r="AO290" s="72">
        <f t="shared" si="844"/>
        <v>0</v>
      </c>
      <c r="AP290" s="73">
        <v>0</v>
      </c>
      <c r="AQ290" s="79">
        <f t="shared" si="845"/>
        <v>0</v>
      </c>
      <c r="AR290" s="73"/>
      <c r="AS290" s="72">
        <f t="shared" si="846"/>
        <v>0</v>
      </c>
      <c r="AT290" s="73"/>
      <c r="AU290" s="73">
        <f t="shared" si="847"/>
        <v>0</v>
      </c>
      <c r="AV290" s="73"/>
      <c r="AW290" s="72">
        <f t="shared" si="848"/>
        <v>0</v>
      </c>
      <c r="AX290" s="73">
        <v>0</v>
      </c>
      <c r="AY290" s="72">
        <f t="shared" si="849"/>
        <v>0</v>
      </c>
      <c r="AZ290" s="73">
        <v>0</v>
      </c>
      <c r="BA290" s="72">
        <f t="shared" si="850"/>
        <v>0</v>
      </c>
      <c r="BB290" s="73">
        <v>0</v>
      </c>
      <c r="BC290" s="72">
        <f t="shared" si="851"/>
        <v>0</v>
      </c>
      <c r="BD290" s="73"/>
      <c r="BE290" s="72">
        <f t="shared" si="852"/>
        <v>0</v>
      </c>
      <c r="BF290" s="73">
        <v>58</v>
      </c>
      <c r="BG290" s="72">
        <f t="shared" si="853"/>
        <v>1782031.44</v>
      </c>
      <c r="BH290" s="73">
        <v>0</v>
      </c>
      <c r="BI290" s="72">
        <f t="shared" si="854"/>
        <v>0</v>
      </c>
      <c r="BJ290" s="73">
        <v>0</v>
      </c>
      <c r="BK290" s="72">
        <f t="shared" si="855"/>
        <v>0</v>
      </c>
      <c r="BL290" s="73">
        <v>12</v>
      </c>
      <c r="BM290" s="72">
        <f t="shared" si="856"/>
        <v>368696.16</v>
      </c>
      <c r="BN290" s="73"/>
      <c r="BO290" s="72">
        <f t="shared" si="857"/>
        <v>0</v>
      </c>
      <c r="BP290" s="73">
        <v>40</v>
      </c>
      <c r="BQ290" s="72">
        <f t="shared" si="858"/>
        <v>1573103.6159999999</v>
      </c>
      <c r="BR290" s="73">
        <v>63</v>
      </c>
      <c r="BS290" s="79">
        <f t="shared" si="859"/>
        <v>2129220.324</v>
      </c>
      <c r="BT290" s="94">
        <v>0</v>
      </c>
      <c r="BU290" s="72">
        <f t="shared" si="860"/>
        <v>0</v>
      </c>
      <c r="BV290" s="73">
        <v>0</v>
      </c>
      <c r="BW290" s="72">
        <f t="shared" si="861"/>
        <v>0</v>
      </c>
      <c r="BX290" s="73">
        <v>0</v>
      </c>
      <c r="BY290" s="72">
        <f t="shared" si="862"/>
        <v>0</v>
      </c>
      <c r="BZ290" s="73">
        <v>3</v>
      </c>
      <c r="CA290" s="72">
        <f t="shared" si="863"/>
        <v>92174.04</v>
      </c>
      <c r="CB290" s="95"/>
      <c r="CC290" s="73">
        <f t="shared" si="864"/>
        <v>0</v>
      </c>
      <c r="CD290" s="73">
        <v>0</v>
      </c>
      <c r="CE290" s="72">
        <f t="shared" si="865"/>
        <v>0</v>
      </c>
      <c r="CF290" s="73"/>
      <c r="CG290" s="72">
        <f t="shared" si="866"/>
        <v>0</v>
      </c>
      <c r="CH290" s="73">
        <v>1</v>
      </c>
      <c r="CI290" s="72">
        <f t="shared" si="867"/>
        <v>17922.729999999996</v>
      </c>
      <c r="CJ290" s="73">
        <v>3</v>
      </c>
      <c r="CK290" s="72">
        <f t="shared" si="868"/>
        <v>92174.04</v>
      </c>
      <c r="CL290" s="73">
        <v>36</v>
      </c>
      <c r="CM290" s="72">
        <f t="shared" si="869"/>
        <v>921740.39999999991</v>
      </c>
      <c r="CN290" s="73">
        <v>14</v>
      </c>
      <c r="CO290" s="72">
        <f t="shared" si="870"/>
        <v>397884.60600000003</v>
      </c>
      <c r="CP290" s="73">
        <v>98</v>
      </c>
      <c r="CQ290" s="72">
        <f t="shared" si="871"/>
        <v>3342230.6903999997</v>
      </c>
      <c r="CR290" s="73">
        <v>16</v>
      </c>
      <c r="CS290" s="72">
        <f t="shared" si="872"/>
        <v>589913.85600000003</v>
      </c>
      <c r="CT290" s="73">
        <v>0</v>
      </c>
      <c r="CU290" s="72">
        <f t="shared" si="873"/>
        <v>0</v>
      </c>
      <c r="CV290" s="93"/>
      <c r="CW290" s="72">
        <f t="shared" si="874"/>
        <v>0</v>
      </c>
      <c r="CX290" s="73">
        <v>0</v>
      </c>
      <c r="CY290" s="79">
        <f t="shared" si="875"/>
        <v>0</v>
      </c>
      <c r="CZ290" s="73">
        <v>7</v>
      </c>
      <c r="DA290" s="72">
        <f t="shared" si="876"/>
        <v>215072.75999999998</v>
      </c>
      <c r="DB290" s="95">
        <v>2</v>
      </c>
      <c r="DC290" s="72">
        <f t="shared" si="877"/>
        <v>61449.36</v>
      </c>
      <c r="DD290" s="73">
        <v>13</v>
      </c>
      <c r="DE290" s="72">
        <f t="shared" si="878"/>
        <v>479305.00799999991</v>
      </c>
      <c r="DF290" s="73"/>
      <c r="DG290" s="72">
        <f t="shared" si="879"/>
        <v>0</v>
      </c>
      <c r="DH290" s="73">
        <v>10</v>
      </c>
      <c r="DI290" s="84">
        <f t="shared" si="880"/>
        <v>521716.03950000001</v>
      </c>
      <c r="DJ290" s="85">
        <f t="shared" si="881"/>
        <v>823</v>
      </c>
      <c r="DK290" s="84">
        <f t="shared" si="881"/>
        <v>25776788.505900003</v>
      </c>
    </row>
    <row r="291" spans="1:115" ht="30" customHeight="1" x14ac:dyDescent="0.25">
      <c r="A291" s="89"/>
      <c r="B291" s="90">
        <v>251</v>
      </c>
      <c r="C291" s="283" t="s">
        <v>789</v>
      </c>
      <c r="D291" s="65" t="s">
        <v>414</v>
      </c>
      <c r="E291" s="54">
        <v>23150</v>
      </c>
      <c r="F291" s="91">
        <v>0.93</v>
      </c>
      <c r="G291" s="67">
        <v>1</v>
      </c>
      <c r="H291" s="69">
        <v>1.4</v>
      </c>
      <c r="I291" s="69">
        <v>1.68</v>
      </c>
      <c r="J291" s="69">
        <v>2.23</v>
      </c>
      <c r="K291" s="70">
        <v>2.57</v>
      </c>
      <c r="L291" s="73">
        <v>26</v>
      </c>
      <c r="M291" s="72">
        <f t="shared" si="830"/>
        <v>862041.17999999993</v>
      </c>
      <c r="N291" s="73">
        <v>50</v>
      </c>
      <c r="O291" s="73">
        <f t="shared" si="831"/>
        <v>1657771.5000000002</v>
      </c>
      <c r="P291" s="73">
        <v>262</v>
      </c>
      <c r="Q291" s="72">
        <f t="shared" si="832"/>
        <v>8686722.6600000001</v>
      </c>
      <c r="R291" s="73"/>
      <c r="S291" s="72">
        <f t="shared" si="833"/>
        <v>0</v>
      </c>
      <c r="T291" s="73">
        <v>0</v>
      </c>
      <c r="U291" s="72">
        <f t="shared" si="834"/>
        <v>0</v>
      </c>
      <c r="V291" s="73">
        <v>0</v>
      </c>
      <c r="W291" s="72">
        <f t="shared" si="835"/>
        <v>0</v>
      </c>
      <c r="X291" s="73"/>
      <c r="Y291" s="72">
        <f t="shared" si="836"/>
        <v>0</v>
      </c>
      <c r="Z291" s="73">
        <v>0</v>
      </c>
      <c r="AA291" s="72">
        <f t="shared" si="837"/>
        <v>0</v>
      </c>
      <c r="AB291" s="73"/>
      <c r="AC291" s="72">
        <f t="shared" si="838"/>
        <v>0</v>
      </c>
      <c r="AD291" s="73">
        <v>0</v>
      </c>
      <c r="AE291" s="72">
        <f t="shared" si="839"/>
        <v>0</v>
      </c>
      <c r="AF291" s="73">
        <v>360</v>
      </c>
      <c r="AG291" s="72">
        <f t="shared" si="840"/>
        <v>11935954.800000001</v>
      </c>
      <c r="AH291" s="73"/>
      <c r="AI291" s="72">
        <f t="shared" si="841"/>
        <v>0</v>
      </c>
      <c r="AJ291" s="73"/>
      <c r="AK291" s="73">
        <f t="shared" si="842"/>
        <v>0</v>
      </c>
      <c r="AL291" s="73">
        <v>250</v>
      </c>
      <c r="AM291" s="72">
        <f t="shared" si="843"/>
        <v>9946629</v>
      </c>
      <c r="AN291" s="92">
        <v>2</v>
      </c>
      <c r="AO291" s="72">
        <f t="shared" si="844"/>
        <v>79573.032000000007</v>
      </c>
      <c r="AP291" s="73">
        <v>0</v>
      </c>
      <c r="AQ291" s="79">
        <f t="shared" si="845"/>
        <v>0</v>
      </c>
      <c r="AR291" s="73"/>
      <c r="AS291" s="72">
        <f t="shared" si="846"/>
        <v>0</v>
      </c>
      <c r="AT291" s="73"/>
      <c r="AU291" s="73">
        <f t="shared" si="847"/>
        <v>0</v>
      </c>
      <c r="AV291" s="73"/>
      <c r="AW291" s="72">
        <f t="shared" si="848"/>
        <v>0</v>
      </c>
      <c r="AX291" s="73">
        <v>0</v>
      </c>
      <c r="AY291" s="72">
        <f t="shared" si="849"/>
        <v>0</v>
      </c>
      <c r="AZ291" s="73">
        <v>0</v>
      </c>
      <c r="BA291" s="72">
        <f t="shared" si="850"/>
        <v>0</v>
      </c>
      <c r="BB291" s="73">
        <v>0</v>
      </c>
      <c r="BC291" s="72">
        <f t="shared" si="851"/>
        <v>0</v>
      </c>
      <c r="BD291" s="73"/>
      <c r="BE291" s="72">
        <f t="shared" si="852"/>
        <v>0</v>
      </c>
      <c r="BF291" s="73">
        <v>9</v>
      </c>
      <c r="BG291" s="72">
        <f t="shared" si="853"/>
        <v>325526.03999999998</v>
      </c>
      <c r="BH291" s="73">
        <v>0</v>
      </c>
      <c r="BI291" s="72">
        <f t="shared" si="854"/>
        <v>0</v>
      </c>
      <c r="BJ291" s="73">
        <v>0</v>
      </c>
      <c r="BK291" s="72">
        <f t="shared" si="855"/>
        <v>0</v>
      </c>
      <c r="BL291" s="73">
        <v>8</v>
      </c>
      <c r="BM291" s="72">
        <f t="shared" si="856"/>
        <v>289356.48</v>
      </c>
      <c r="BN291" s="73"/>
      <c r="BO291" s="72">
        <f t="shared" si="857"/>
        <v>0</v>
      </c>
      <c r="BP291" s="73">
        <v>1</v>
      </c>
      <c r="BQ291" s="72">
        <f t="shared" si="858"/>
        <v>46297.036799999994</v>
      </c>
      <c r="BR291" s="73">
        <v>8</v>
      </c>
      <c r="BS291" s="79">
        <f t="shared" si="859"/>
        <v>318292.12800000003</v>
      </c>
      <c r="BT291" s="94">
        <v>0</v>
      </c>
      <c r="BU291" s="72">
        <f t="shared" si="860"/>
        <v>0</v>
      </c>
      <c r="BV291" s="73">
        <v>0</v>
      </c>
      <c r="BW291" s="72">
        <f t="shared" si="861"/>
        <v>0</v>
      </c>
      <c r="BX291" s="73">
        <v>0</v>
      </c>
      <c r="BY291" s="72">
        <f t="shared" si="862"/>
        <v>0</v>
      </c>
      <c r="BZ291" s="73">
        <v>3</v>
      </c>
      <c r="CA291" s="72">
        <f t="shared" si="863"/>
        <v>108508.68</v>
      </c>
      <c r="CB291" s="95"/>
      <c r="CC291" s="73">
        <f t="shared" si="864"/>
        <v>0</v>
      </c>
      <c r="CD291" s="73">
        <v>0</v>
      </c>
      <c r="CE291" s="72">
        <f t="shared" si="865"/>
        <v>0</v>
      </c>
      <c r="CF291" s="73"/>
      <c r="CG291" s="72">
        <f t="shared" si="866"/>
        <v>0</v>
      </c>
      <c r="CH291" s="73">
        <v>2</v>
      </c>
      <c r="CI291" s="72">
        <f t="shared" si="867"/>
        <v>42197.82</v>
      </c>
      <c r="CJ291" s="73"/>
      <c r="CK291" s="72">
        <f t="shared" si="868"/>
        <v>0</v>
      </c>
      <c r="CL291" s="73">
        <v>21</v>
      </c>
      <c r="CM291" s="72">
        <f t="shared" si="869"/>
        <v>632967.29999999993</v>
      </c>
      <c r="CN291" s="73">
        <v>3</v>
      </c>
      <c r="CO291" s="72">
        <f t="shared" si="870"/>
        <v>100370.52900000001</v>
      </c>
      <c r="CP291" s="73">
        <v>40</v>
      </c>
      <c r="CQ291" s="72">
        <f t="shared" si="871"/>
        <v>1605928.4640000002</v>
      </c>
      <c r="CR291" s="73">
        <v>19</v>
      </c>
      <c r="CS291" s="72">
        <f t="shared" si="872"/>
        <v>824665.96799999999</v>
      </c>
      <c r="CT291" s="73">
        <v>0</v>
      </c>
      <c r="CU291" s="72">
        <f t="shared" si="873"/>
        <v>0</v>
      </c>
      <c r="CV291" s="93"/>
      <c r="CW291" s="72">
        <f t="shared" si="874"/>
        <v>0</v>
      </c>
      <c r="CX291" s="73">
        <v>0</v>
      </c>
      <c r="CY291" s="79">
        <f t="shared" si="875"/>
        <v>0</v>
      </c>
      <c r="CZ291" s="73"/>
      <c r="DA291" s="72">
        <f t="shared" si="876"/>
        <v>0</v>
      </c>
      <c r="DB291" s="95"/>
      <c r="DC291" s="72">
        <f t="shared" si="877"/>
        <v>0</v>
      </c>
      <c r="DD291" s="73"/>
      <c r="DE291" s="72">
        <f t="shared" si="878"/>
        <v>0</v>
      </c>
      <c r="DF291" s="73"/>
      <c r="DG291" s="72">
        <f t="shared" si="879"/>
        <v>0</v>
      </c>
      <c r="DH291" s="73">
        <v>5</v>
      </c>
      <c r="DI291" s="84">
        <f t="shared" si="880"/>
        <v>307086.02325000003</v>
      </c>
      <c r="DJ291" s="85">
        <f t="shared" si="881"/>
        <v>1069</v>
      </c>
      <c r="DK291" s="84">
        <f t="shared" si="881"/>
        <v>37769888.641049989</v>
      </c>
    </row>
    <row r="292" spans="1:115" ht="30" customHeight="1" x14ac:dyDescent="0.25">
      <c r="A292" s="89"/>
      <c r="B292" s="90">
        <v>252</v>
      </c>
      <c r="C292" s="283" t="s">
        <v>790</v>
      </c>
      <c r="D292" s="65" t="s">
        <v>415</v>
      </c>
      <c r="E292" s="54">
        <v>23150</v>
      </c>
      <c r="F292" s="91">
        <v>1.37</v>
      </c>
      <c r="G292" s="67">
        <v>1</v>
      </c>
      <c r="H292" s="69">
        <v>1.4</v>
      </c>
      <c r="I292" s="69">
        <v>1.68</v>
      </c>
      <c r="J292" s="69">
        <v>2.23</v>
      </c>
      <c r="K292" s="70">
        <v>2.57</v>
      </c>
      <c r="L292" s="73">
        <v>187</v>
      </c>
      <c r="M292" s="72">
        <f t="shared" si="830"/>
        <v>9133429.6899999995</v>
      </c>
      <c r="N292" s="73">
        <v>979</v>
      </c>
      <c r="O292" s="73">
        <f t="shared" si="831"/>
        <v>47816190.730000012</v>
      </c>
      <c r="P292" s="73">
        <v>257</v>
      </c>
      <c r="Q292" s="72">
        <f t="shared" si="832"/>
        <v>12552360.590000002</v>
      </c>
      <c r="R292" s="73"/>
      <c r="S292" s="72">
        <f t="shared" si="833"/>
        <v>0</v>
      </c>
      <c r="T292" s="73"/>
      <c r="U292" s="72">
        <f t="shared" si="834"/>
        <v>0</v>
      </c>
      <c r="V292" s="73">
        <v>0</v>
      </c>
      <c r="W292" s="72">
        <f t="shared" si="835"/>
        <v>0</v>
      </c>
      <c r="X292" s="73"/>
      <c r="Y292" s="72">
        <f t="shared" si="836"/>
        <v>0</v>
      </c>
      <c r="Z292" s="73">
        <v>0</v>
      </c>
      <c r="AA292" s="72">
        <f t="shared" si="837"/>
        <v>0</v>
      </c>
      <c r="AB292" s="73">
        <v>92</v>
      </c>
      <c r="AC292" s="72">
        <f t="shared" si="838"/>
        <v>4493452.04</v>
      </c>
      <c r="AD292" s="73">
        <v>0</v>
      </c>
      <c r="AE292" s="72">
        <f t="shared" si="839"/>
        <v>0</v>
      </c>
      <c r="AF292" s="73">
        <v>180</v>
      </c>
      <c r="AG292" s="72">
        <f t="shared" si="840"/>
        <v>8791536.5999999996</v>
      </c>
      <c r="AH292" s="73">
        <v>10</v>
      </c>
      <c r="AI292" s="72">
        <f t="shared" si="841"/>
        <v>488418.7</v>
      </c>
      <c r="AJ292" s="73">
        <v>68</v>
      </c>
      <c r="AK292" s="73">
        <f t="shared" si="842"/>
        <v>3321247.1599999997</v>
      </c>
      <c r="AL292" s="73">
        <v>200</v>
      </c>
      <c r="AM292" s="72">
        <f t="shared" si="843"/>
        <v>11722048.800000003</v>
      </c>
      <c r="AN292" s="93"/>
      <c r="AO292" s="72">
        <f t="shared" si="844"/>
        <v>0</v>
      </c>
      <c r="AP292" s="73"/>
      <c r="AQ292" s="79">
        <f t="shared" si="845"/>
        <v>0</v>
      </c>
      <c r="AR292" s="73"/>
      <c r="AS292" s="72">
        <f t="shared" si="846"/>
        <v>0</v>
      </c>
      <c r="AT292" s="73">
        <v>5</v>
      </c>
      <c r="AU292" s="73">
        <f t="shared" si="847"/>
        <v>199807.65</v>
      </c>
      <c r="AV292" s="73"/>
      <c r="AW292" s="72">
        <f t="shared" si="848"/>
        <v>0</v>
      </c>
      <c r="AX292" s="73"/>
      <c r="AY292" s="72">
        <f t="shared" si="849"/>
        <v>0</v>
      </c>
      <c r="AZ292" s="73"/>
      <c r="BA292" s="72">
        <f t="shared" si="850"/>
        <v>0</v>
      </c>
      <c r="BB292" s="73"/>
      <c r="BC292" s="72">
        <f t="shared" si="851"/>
        <v>0</v>
      </c>
      <c r="BD292" s="73"/>
      <c r="BE292" s="72">
        <f t="shared" si="852"/>
        <v>0</v>
      </c>
      <c r="BF292" s="73">
        <v>169</v>
      </c>
      <c r="BG292" s="72">
        <f t="shared" si="853"/>
        <v>9004664.7599999998</v>
      </c>
      <c r="BH292" s="73">
        <v>0</v>
      </c>
      <c r="BI292" s="72">
        <f t="shared" si="854"/>
        <v>0</v>
      </c>
      <c r="BJ292" s="73">
        <v>0</v>
      </c>
      <c r="BK292" s="72">
        <f t="shared" si="855"/>
        <v>0</v>
      </c>
      <c r="BL292" s="73">
        <v>22</v>
      </c>
      <c r="BM292" s="72">
        <f t="shared" si="856"/>
        <v>1172204.8799999999</v>
      </c>
      <c r="BN292" s="73"/>
      <c r="BO292" s="72">
        <f t="shared" si="857"/>
        <v>0</v>
      </c>
      <c r="BP292" s="73">
        <v>10</v>
      </c>
      <c r="BQ292" s="72">
        <f t="shared" si="858"/>
        <v>682010.11200000008</v>
      </c>
      <c r="BR292" s="73">
        <v>79</v>
      </c>
      <c r="BS292" s="79">
        <f t="shared" si="859"/>
        <v>4630209.2760000005</v>
      </c>
      <c r="BT292" s="94"/>
      <c r="BU292" s="72">
        <f t="shared" si="860"/>
        <v>0</v>
      </c>
      <c r="BV292" s="73"/>
      <c r="BW292" s="72">
        <f t="shared" si="861"/>
        <v>0</v>
      </c>
      <c r="BX292" s="73"/>
      <c r="BY292" s="72">
        <f t="shared" si="862"/>
        <v>0</v>
      </c>
      <c r="BZ292" s="73">
        <v>3</v>
      </c>
      <c r="CA292" s="72">
        <f t="shared" si="863"/>
        <v>159846.12000000002</v>
      </c>
      <c r="CB292" s="95"/>
      <c r="CC292" s="73">
        <f t="shared" si="864"/>
        <v>0</v>
      </c>
      <c r="CD292" s="73">
        <v>0</v>
      </c>
      <c r="CE292" s="72">
        <f t="shared" si="865"/>
        <v>0</v>
      </c>
      <c r="CF292" s="73"/>
      <c r="CG292" s="72">
        <f t="shared" si="866"/>
        <v>0</v>
      </c>
      <c r="CH292" s="73">
        <v>17</v>
      </c>
      <c r="CI292" s="72">
        <f t="shared" si="867"/>
        <v>528380.22999999986</v>
      </c>
      <c r="CJ292" s="73">
        <v>10</v>
      </c>
      <c r="CK292" s="72">
        <f t="shared" si="868"/>
        <v>532820.4</v>
      </c>
      <c r="CL292" s="73">
        <v>21</v>
      </c>
      <c r="CM292" s="72">
        <f t="shared" si="869"/>
        <v>932435.7</v>
      </c>
      <c r="CN292" s="73">
        <v>11</v>
      </c>
      <c r="CO292" s="72">
        <f t="shared" si="870"/>
        <v>542144.75699999998</v>
      </c>
      <c r="CP292" s="73">
        <v>36</v>
      </c>
      <c r="CQ292" s="72">
        <f t="shared" si="871"/>
        <v>2129150.3184000002</v>
      </c>
      <c r="CR292" s="73">
        <v>2</v>
      </c>
      <c r="CS292" s="72">
        <f t="shared" si="872"/>
        <v>127876.89599999999</v>
      </c>
      <c r="CT292" s="73">
        <v>0</v>
      </c>
      <c r="CU292" s="72">
        <f t="shared" si="873"/>
        <v>0</v>
      </c>
      <c r="CV292" s="93"/>
      <c r="CW292" s="72">
        <f t="shared" si="874"/>
        <v>0</v>
      </c>
      <c r="CX292" s="73">
        <v>0</v>
      </c>
      <c r="CY292" s="79">
        <f t="shared" si="875"/>
        <v>0</v>
      </c>
      <c r="CZ292" s="73">
        <v>8</v>
      </c>
      <c r="DA292" s="72">
        <f t="shared" si="876"/>
        <v>426256.32</v>
      </c>
      <c r="DB292" s="95"/>
      <c r="DC292" s="72">
        <f t="shared" si="877"/>
        <v>0</v>
      </c>
      <c r="DD292" s="73">
        <v>12</v>
      </c>
      <c r="DE292" s="72">
        <f t="shared" si="878"/>
        <v>767261.37600000005</v>
      </c>
      <c r="DF292" s="73"/>
      <c r="DG292" s="72">
        <f t="shared" si="879"/>
        <v>0</v>
      </c>
      <c r="DH292" s="73">
        <v>5</v>
      </c>
      <c r="DI292" s="84">
        <f t="shared" si="880"/>
        <v>452374.03425000003</v>
      </c>
      <c r="DJ292" s="85">
        <f t="shared" si="881"/>
        <v>2383</v>
      </c>
      <c r="DK292" s="84">
        <f t="shared" si="881"/>
        <v>120606127.13965002</v>
      </c>
    </row>
    <row r="293" spans="1:115" ht="30" customHeight="1" x14ac:dyDescent="0.25">
      <c r="A293" s="89"/>
      <c r="B293" s="90">
        <v>253</v>
      </c>
      <c r="C293" s="283" t="s">
        <v>791</v>
      </c>
      <c r="D293" s="65" t="s">
        <v>416</v>
      </c>
      <c r="E293" s="54">
        <v>23150</v>
      </c>
      <c r="F293" s="91">
        <v>2.42</v>
      </c>
      <c r="G293" s="137">
        <v>0.9</v>
      </c>
      <c r="H293" s="69">
        <v>1.4</v>
      </c>
      <c r="I293" s="69">
        <v>1.68</v>
      </c>
      <c r="J293" s="69">
        <v>2.23</v>
      </c>
      <c r="K293" s="70">
        <v>2.57</v>
      </c>
      <c r="L293" s="73">
        <v>150</v>
      </c>
      <c r="M293" s="72">
        <f t="shared" si="830"/>
        <v>11647181.700000001</v>
      </c>
      <c r="N293" s="73">
        <v>326</v>
      </c>
      <c r="O293" s="73">
        <f t="shared" si="831"/>
        <v>25313208.228000004</v>
      </c>
      <c r="P293" s="73">
        <v>30</v>
      </c>
      <c r="Q293" s="72">
        <f t="shared" si="832"/>
        <v>2329436.3400000003</v>
      </c>
      <c r="R293" s="73"/>
      <c r="S293" s="72">
        <f t="shared" si="833"/>
        <v>0</v>
      </c>
      <c r="T293" s="73"/>
      <c r="U293" s="72">
        <f t="shared" si="834"/>
        <v>0</v>
      </c>
      <c r="V293" s="73">
        <v>0</v>
      </c>
      <c r="W293" s="72">
        <f t="shared" si="835"/>
        <v>0</v>
      </c>
      <c r="X293" s="73"/>
      <c r="Y293" s="72">
        <f t="shared" si="836"/>
        <v>0</v>
      </c>
      <c r="Z293" s="73">
        <v>0</v>
      </c>
      <c r="AA293" s="72">
        <f t="shared" si="837"/>
        <v>0</v>
      </c>
      <c r="AB293" s="73">
        <v>2</v>
      </c>
      <c r="AC293" s="72">
        <f t="shared" si="838"/>
        <v>155295.75599999999</v>
      </c>
      <c r="AD293" s="73">
        <v>0</v>
      </c>
      <c r="AE293" s="72">
        <f t="shared" si="839"/>
        <v>0</v>
      </c>
      <c r="AF293" s="73">
        <v>5</v>
      </c>
      <c r="AG293" s="72">
        <f t="shared" si="840"/>
        <v>388239.39</v>
      </c>
      <c r="AH293" s="73"/>
      <c r="AI293" s="72">
        <f t="shared" si="841"/>
        <v>0</v>
      </c>
      <c r="AJ293" s="73"/>
      <c r="AK293" s="73">
        <f t="shared" si="842"/>
        <v>0</v>
      </c>
      <c r="AL293" s="73">
        <v>60</v>
      </c>
      <c r="AM293" s="72">
        <f t="shared" si="843"/>
        <v>5590647.216</v>
      </c>
      <c r="AN293" s="92"/>
      <c r="AO293" s="72">
        <f t="shared" si="844"/>
        <v>0</v>
      </c>
      <c r="AP293" s="73">
        <v>0</v>
      </c>
      <c r="AQ293" s="79">
        <f t="shared" si="845"/>
        <v>0</v>
      </c>
      <c r="AR293" s="73"/>
      <c r="AS293" s="72">
        <f t="shared" si="846"/>
        <v>0</v>
      </c>
      <c r="AT293" s="73"/>
      <c r="AU293" s="73">
        <f t="shared" si="847"/>
        <v>0</v>
      </c>
      <c r="AV293" s="73"/>
      <c r="AW293" s="72">
        <f t="shared" si="848"/>
        <v>0</v>
      </c>
      <c r="AX293" s="73"/>
      <c r="AY293" s="72">
        <f t="shared" si="849"/>
        <v>0</v>
      </c>
      <c r="AZ293" s="73"/>
      <c r="BA293" s="72">
        <f t="shared" si="850"/>
        <v>0</v>
      </c>
      <c r="BB293" s="73"/>
      <c r="BC293" s="72">
        <f t="shared" si="851"/>
        <v>0</v>
      </c>
      <c r="BD293" s="73"/>
      <c r="BE293" s="72">
        <f t="shared" si="852"/>
        <v>0</v>
      </c>
      <c r="BF293" s="73">
        <v>5</v>
      </c>
      <c r="BG293" s="72">
        <f t="shared" si="853"/>
        <v>423533.88</v>
      </c>
      <c r="BH293" s="73">
        <v>0</v>
      </c>
      <c r="BI293" s="72">
        <f t="shared" si="854"/>
        <v>0</v>
      </c>
      <c r="BJ293" s="73">
        <v>0</v>
      </c>
      <c r="BK293" s="72">
        <f t="shared" si="855"/>
        <v>0</v>
      </c>
      <c r="BL293" s="73">
        <v>6</v>
      </c>
      <c r="BM293" s="72">
        <f t="shared" si="856"/>
        <v>508240.65600000002</v>
      </c>
      <c r="BN293" s="73"/>
      <c r="BO293" s="72">
        <f t="shared" si="857"/>
        <v>0</v>
      </c>
      <c r="BP293" s="73"/>
      <c r="BQ293" s="72">
        <f t="shared" si="858"/>
        <v>0</v>
      </c>
      <c r="BR293" s="73">
        <v>5</v>
      </c>
      <c r="BS293" s="79">
        <f t="shared" si="859"/>
        <v>465887.26800000004</v>
      </c>
      <c r="BT293" s="94"/>
      <c r="BU293" s="72">
        <f t="shared" si="860"/>
        <v>0</v>
      </c>
      <c r="BV293" s="73"/>
      <c r="BW293" s="72">
        <f t="shared" si="861"/>
        <v>0</v>
      </c>
      <c r="BX293" s="73"/>
      <c r="BY293" s="72">
        <f t="shared" si="862"/>
        <v>0</v>
      </c>
      <c r="BZ293" s="73"/>
      <c r="CA293" s="72">
        <f t="shared" si="863"/>
        <v>0</v>
      </c>
      <c r="CB293" s="95"/>
      <c r="CC293" s="73">
        <f t="shared" si="864"/>
        <v>0</v>
      </c>
      <c r="CD293" s="73">
        <v>0</v>
      </c>
      <c r="CE293" s="72">
        <f t="shared" si="865"/>
        <v>0</v>
      </c>
      <c r="CF293" s="73"/>
      <c r="CG293" s="72">
        <f t="shared" si="866"/>
        <v>0</v>
      </c>
      <c r="CH293" s="73"/>
      <c r="CI293" s="72">
        <f t="shared" si="867"/>
        <v>0</v>
      </c>
      <c r="CJ293" s="73"/>
      <c r="CK293" s="72">
        <f t="shared" si="868"/>
        <v>0</v>
      </c>
      <c r="CL293" s="73"/>
      <c r="CM293" s="72">
        <f t="shared" si="869"/>
        <v>0</v>
      </c>
      <c r="CN293" s="73">
        <v>2</v>
      </c>
      <c r="CO293" s="72">
        <f t="shared" si="870"/>
        <v>156707.5356</v>
      </c>
      <c r="CP293" s="73">
        <v>5</v>
      </c>
      <c r="CQ293" s="72">
        <f t="shared" si="871"/>
        <v>470122.60680000007</v>
      </c>
      <c r="CR293" s="73"/>
      <c r="CS293" s="72">
        <f t="shared" si="872"/>
        <v>0</v>
      </c>
      <c r="CT293" s="73">
        <v>0</v>
      </c>
      <c r="CU293" s="72">
        <f t="shared" si="873"/>
        <v>0</v>
      </c>
      <c r="CV293" s="93"/>
      <c r="CW293" s="72">
        <f t="shared" si="874"/>
        <v>0</v>
      </c>
      <c r="CX293" s="73">
        <v>0</v>
      </c>
      <c r="CY293" s="79">
        <f t="shared" si="875"/>
        <v>0</v>
      </c>
      <c r="CZ293" s="73"/>
      <c r="DA293" s="72">
        <f t="shared" si="876"/>
        <v>0</v>
      </c>
      <c r="DB293" s="95"/>
      <c r="DC293" s="72">
        <f t="shared" si="877"/>
        <v>0</v>
      </c>
      <c r="DD293" s="73"/>
      <c r="DE293" s="72">
        <f t="shared" si="878"/>
        <v>0</v>
      </c>
      <c r="DF293" s="73"/>
      <c r="DG293" s="72">
        <f t="shared" si="879"/>
        <v>0</v>
      </c>
      <c r="DH293" s="73"/>
      <c r="DI293" s="84">
        <f t="shared" si="880"/>
        <v>0</v>
      </c>
      <c r="DJ293" s="85">
        <f t="shared" si="881"/>
        <v>596</v>
      </c>
      <c r="DK293" s="84">
        <f t="shared" si="881"/>
        <v>47448500.576400004</v>
      </c>
    </row>
    <row r="294" spans="1:115" ht="30" customHeight="1" x14ac:dyDescent="0.25">
      <c r="A294" s="89"/>
      <c r="B294" s="90">
        <v>254</v>
      </c>
      <c r="C294" s="283" t="s">
        <v>792</v>
      </c>
      <c r="D294" s="65" t="s">
        <v>417</v>
      </c>
      <c r="E294" s="54">
        <v>23150</v>
      </c>
      <c r="F294" s="91">
        <v>3.15</v>
      </c>
      <c r="G294" s="137">
        <v>0.9</v>
      </c>
      <c r="H294" s="69">
        <v>1.4</v>
      </c>
      <c r="I294" s="69">
        <v>1.68</v>
      </c>
      <c r="J294" s="69">
        <v>2.23</v>
      </c>
      <c r="K294" s="70">
        <v>2.57</v>
      </c>
      <c r="L294" s="73">
        <v>90</v>
      </c>
      <c r="M294" s="72">
        <f t="shared" si="830"/>
        <v>9096352.6500000004</v>
      </c>
      <c r="N294" s="73">
        <v>1380</v>
      </c>
      <c r="O294" s="73">
        <f t="shared" si="831"/>
        <v>139477407.29999998</v>
      </c>
      <c r="P294" s="73">
        <v>42</v>
      </c>
      <c r="Q294" s="72">
        <f t="shared" si="832"/>
        <v>4244964.57</v>
      </c>
      <c r="R294" s="73"/>
      <c r="S294" s="72">
        <f t="shared" si="833"/>
        <v>0</v>
      </c>
      <c r="T294" s="73">
        <v>0</v>
      </c>
      <c r="U294" s="72">
        <f t="shared" si="834"/>
        <v>0</v>
      </c>
      <c r="V294" s="73">
        <v>0</v>
      </c>
      <c r="W294" s="72">
        <f t="shared" si="835"/>
        <v>0</v>
      </c>
      <c r="X294" s="73"/>
      <c r="Y294" s="72">
        <f t="shared" si="836"/>
        <v>0</v>
      </c>
      <c r="Z294" s="73">
        <v>0</v>
      </c>
      <c r="AA294" s="72">
        <f t="shared" si="837"/>
        <v>0</v>
      </c>
      <c r="AB294" s="73">
        <v>14</v>
      </c>
      <c r="AC294" s="72">
        <f t="shared" si="838"/>
        <v>1414988.19</v>
      </c>
      <c r="AD294" s="73">
        <v>0</v>
      </c>
      <c r="AE294" s="72">
        <f t="shared" si="839"/>
        <v>0</v>
      </c>
      <c r="AF294" s="73"/>
      <c r="AG294" s="72">
        <f t="shared" si="840"/>
        <v>0</v>
      </c>
      <c r="AH294" s="73"/>
      <c r="AI294" s="72">
        <f t="shared" si="841"/>
        <v>0</v>
      </c>
      <c r="AJ294" s="73"/>
      <c r="AK294" s="73">
        <f t="shared" si="842"/>
        <v>0</v>
      </c>
      <c r="AL294" s="73">
        <v>400</v>
      </c>
      <c r="AM294" s="72">
        <f t="shared" si="843"/>
        <v>48513880.800000004</v>
      </c>
      <c r="AN294" s="93"/>
      <c r="AO294" s="72">
        <f t="shared" si="844"/>
        <v>0</v>
      </c>
      <c r="AP294" s="73">
        <v>0</v>
      </c>
      <c r="AQ294" s="79">
        <f t="shared" si="845"/>
        <v>0</v>
      </c>
      <c r="AR294" s="73"/>
      <c r="AS294" s="72">
        <f t="shared" si="846"/>
        <v>0</v>
      </c>
      <c r="AT294" s="73">
        <v>0</v>
      </c>
      <c r="AU294" s="73">
        <f t="shared" si="847"/>
        <v>0</v>
      </c>
      <c r="AV294" s="73"/>
      <c r="AW294" s="72">
        <f t="shared" si="848"/>
        <v>0</v>
      </c>
      <c r="AX294" s="73"/>
      <c r="AY294" s="72">
        <f t="shared" si="849"/>
        <v>0</v>
      </c>
      <c r="AZ294" s="73"/>
      <c r="BA294" s="72">
        <f t="shared" si="850"/>
        <v>0</v>
      </c>
      <c r="BB294" s="73"/>
      <c r="BC294" s="72">
        <f t="shared" si="851"/>
        <v>0</v>
      </c>
      <c r="BD294" s="73"/>
      <c r="BE294" s="72">
        <f t="shared" si="852"/>
        <v>0</v>
      </c>
      <c r="BF294" s="73">
        <v>60</v>
      </c>
      <c r="BG294" s="72">
        <f t="shared" si="853"/>
        <v>6615529.2000000002</v>
      </c>
      <c r="BH294" s="73">
        <v>0</v>
      </c>
      <c r="BI294" s="72">
        <f t="shared" si="854"/>
        <v>0</v>
      </c>
      <c r="BJ294" s="73">
        <v>0</v>
      </c>
      <c r="BK294" s="72">
        <f t="shared" si="855"/>
        <v>0</v>
      </c>
      <c r="BL294" s="73">
        <v>8</v>
      </c>
      <c r="BM294" s="72">
        <f t="shared" si="856"/>
        <v>882070.55999999994</v>
      </c>
      <c r="BN294" s="73"/>
      <c r="BO294" s="72">
        <f t="shared" si="857"/>
        <v>0</v>
      </c>
      <c r="BP294" s="73"/>
      <c r="BQ294" s="72">
        <f t="shared" si="858"/>
        <v>0</v>
      </c>
      <c r="BR294" s="73">
        <v>1</v>
      </c>
      <c r="BS294" s="79">
        <f t="shared" si="859"/>
        <v>121284.702</v>
      </c>
      <c r="BT294" s="94"/>
      <c r="BU294" s="72">
        <f t="shared" si="860"/>
        <v>0</v>
      </c>
      <c r="BV294" s="73"/>
      <c r="BW294" s="72">
        <f t="shared" si="861"/>
        <v>0</v>
      </c>
      <c r="BX294" s="73"/>
      <c r="BY294" s="72">
        <f t="shared" si="862"/>
        <v>0</v>
      </c>
      <c r="BZ294" s="73"/>
      <c r="CA294" s="72">
        <f t="shared" si="863"/>
        <v>0</v>
      </c>
      <c r="CB294" s="95"/>
      <c r="CC294" s="73">
        <f t="shared" si="864"/>
        <v>0</v>
      </c>
      <c r="CD294" s="73">
        <v>0</v>
      </c>
      <c r="CE294" s="72">
        <f t="shared" si="865"/>
        <v>0</v>
      </c>
      <c r="CF294" s="73"/>
      <c r="CG294" s="72">
        <f t="shared" si="866"/>
        <v>0</v>
      </c>
      <c r="CH294" s="73"/>
      <c r="CI294" s="72">
        <f t="shared" si="867"/>
        <v>0</v>
      </c>
      <c r="CJ294" s="73"/>
      <c r="CK294" s="72">
        <f t="shared" si="868"/>
        <v>0</v>
      </c>
      <c r="CL294" s="73"/>
      <c r="CM294" s="72">
        <f t="shared" si="869"/>
        <v>0</v>
      </c>
      <c r="CN294" s="73"/>
      <c r="CO294" s="72">
        <f t="shared" si="870"/>
        <v>0</v>
      </c>
      <c r="CP294" s="73">
        <v>9</v>
      </c>
      <c r="CQ294" s="72">
        <f t="shared" si="871"/>
        <v>1101485.6118000001</v>
      </c>
      <c r="CR294" s="73"/>
      <c r="CS294" s="72">
        <f t="shared" si="872"/>
        <v>0</v>
      </c>
      <c r="CT294" s="73">
        <v>0</v>
      </c>
      <c r="CU294" s="72">
        <f t="shared" si="873"/>
        <v>0</v>
      </c>
      <c r="CV294" s="93"/>
      <c r="CW294" s="72">
        <f t="shared" si="874"/>
        <v>0</v>
      </c>
      <c r="CX294" s="73">
        <v>0</v>
      </c>
      <c r="CY294" s="79">
        <f t="shared" si="875"/>
        <v>0</v>
      </c>
      <c r="CZ294" s="73"/>
      <c r="DA294" s="72">
        <f t="shared" si="876"/>
        <v>0</v>
      </c>
      <c r="DB294" s="95"/>
      <c r="DC294" s="72">
        <f t="shared" si="877"/>
        <v>0</v>
      </c>
      <c r="DD294" s="73"/>
      <c r="DE294" s="72">
        <f t="shared" si="878"/>
        <v>0</v>
      </c>
      <c r="DF294" s="73"/>
      <c r="DG294" s="72">
        <f t="shared" si="879"/>
        <v>0</v>
      </c>
      <c r="DH294" s="73"/>
      <c r="DI294" s="84">
        <f t="shared" si="880"/>
        <v>0</v>
      </c>
      <c r="DJ294" s="85">
        <f t="shared" si="881"/>
        <v>2004</v>
      </c>
      <c r="DK294" s="84">
        <f t="shared" si="881"/>
        <v>211467963.58379999</v>
      </c>
    </row>
    <row r="295" spans="1:115" s="194" customFormat="1" ht="15.75" customHeight="1" x14ac:dyDescent="0.25">
      <c r="A295" s="89">
        <v>30</v>
      </c>
      <c r="B295" s="98"/>
      <c r="C295" s="98"/>
      <c r="D295" s="53" t="s">
        <v>418</v>
      </c>
      <c r="E295" s="54">
        <v>23150</v>
      </c>
      <c r="F295" s="134">
        <v>1.2</v>
      </c>
      <c r="G295" s="86">
        <v>1</v>
      </c>
      <c r="H295" s="87">
        <v>1.4</v>
      </c>
      <c r="I295" s="87">
        <v>1.68</v>
      </c>
      <c r="J295" s="87">
        <v>2.23</v>
      </c>
      <c r="K295" s="88">
        <v>2.57</v>
      </c>
      <c r="L295" s="59">
        <f>SUM(L296:L310)</f>
        <v>1234</v>
      </c>
      <c r="M295" s="59">
        <f t="shared" ref="M295:BX295" si="882">SUM(M296:M310)</f>
        <v>66348488.010000005</v>
      </c>
      <c r="N295" s="59">
        <f t="shared" si="882"/>
        <v>5</v>
      </c>
      <c r="O295" s="59">
        <f t="shared" si="882"/>
        <v>199645.6</v>
      </c>
      <c r="P295" s="59">
        <f t="shared" si="882"/>
        <v>478</v>
      </c>
      <c r="Q295" s="59">
        <f t="shared" si="882"/>
        <v>12912079.18</v>
      </c>
      <c r="R295" s="59">
        <f t="shared" si="882"/>
        <v>20</v>
      </c>
      <c r="S295" s="59">
        <f t="shared" si="882"/>
        <v>521152.8</v>
      </c>
      <c r="T295" s="59">
        <f t="shared" si="882"/>
        <v>120</v>
      </c>
      <c r="U295" s="59">
        <f t="shared" si="882"/>
        <v>9208510.6960000005</v>
      </c>
      <c r="V295" s="59">
        <f t="shared" si="882"/>
        <v>0</v>
      </c>
      <c r="W295" s="59">
        <f t="shared" si="882"/>
        <v>0</v>
      </c>
      <c r="X295" s="59">
        <f t="shared" si="882"/>
        <v>0</v>
      </c>
      <c r="Y295" s="59">
        <f t="shared" si="882"/>
        <v>0</v>
      </c>
      <c r="Z295" s="59">
        <f t="shared" si="882"/>
        <v>0</v>
      </c>
      <c r="AA295" s="59">
        <f t="shared" si="882"/>
        <v>0</v>
      </c>
      <c r="AB295" s="59">
        <f t="shared" si="882"/>
        <v>91</v>
      </c>
      <c r="AC295" s="59">
        <f t="shared" si="882"/>
        <v>4857221.8800000008</v>
      </c>
      <c r="AD295" s="59">
        <f t="shared" si="882"/>
        <v>0</v>
      </c>
      <c r="AE295" s="59">
        <f t="shared" si="882"/>
        <v>0</v>
      </c>
      <c r="AF295" s="59">
        <f t="shared" si="882"/>
        <v>0</v>
      </c>
      <c r="AG295" s="59">
        <f t="shared" si="882"/>
        <v>0</v>
      </c>
      <c r="AH295" s="59">
        <f t="shared" si="882"/>
        <v>1825</v>
      </c>
      <c r="AI295" s="59">
        <f t="shared" si="882"/>
        <v>74327748.985000014</v>
      </c>
      <c r="AJ295" s="59">
        <f t="shared" si="882"/>
        <v>94</v>
      </c>
      <c r="AK295" s="59">
        <f t="shared" si="882"/>
        <v>2909478.11</v>
      </c>
      <c r="AL295" s="59">
        <f t="shared" si="882"/>
        <v>0</v>
      </c>
      <c r="AM295" s="59">
        <f t="shared" si="882"/>
        <v>0</v>
      </c>
      <c r="AN295" s="59">
        <f t="shared" si="882"/>
        <v>15</v>
      </c>
      <c r="AO295" s="59">
        <f t="shared" si="882"/>
        <v>1356934.1016000002</v>
      </c>
      <c r="AP295" s="59">
        <f t="shared" si="882"/>
        <v>140</v>
      </c>
      <c r="AQ295" s="59">
        <f t="shared" si="882"/>
        <v>6110283.2280000001</v>
      </c>
      <c r="AR295" s="59">
        <f t="shared" si="882"/>
        <v>7</v>
      </c>
      <c r="AS295" s="59">
        <f t="shared" si="882"/>
        <v>182792.4</v>
      </c>
      <c r="AT295" s="59">
        <f t="shared" si="882"/>
        <v>20</v>
      </c>
      <c r="AU295" s="59">
        <f t="shared" si="882"/>
        <v>521645.43200000003</v>
      </c>
      <c r="AV295" s="59">
        <f>SUM(AV296:AV310)</f>
        <v>0</v>
      </c>
      <c r="AW295" s="59">
        <f>SUM(AW296:AW310)</f>
        <v>0</v>
      </c>
      <c r="AX295" s="59">
        <f t="shared" ref="AX295" si="883">SUM(AX296:AX310)</f>
        <v>0</v>
      </c>
      <c r="AY295" s="59">
        <f t="shared" si="882"/>
        <v>0</v>
      </c>
      <c r="AZ295" s="59">
        <f t="shared" si="882"/>
        <v>0</v>
      </c>
      <c r="BA295" s="59">
        <f t="shared" si="882"/>
        <v>0</v>
      </c>
      <c r="BB295" s="59">
        <f t="shared" si="882"/>
        <v>0</v>
      </c>
      <c r="BC295" s="59">
        <f t="shared" si="882"/>
        <v>0</v>
      </c>
      <c r="BD295" s="59">
        <f t="shared" si="882"/>
        <v>134</v>
      </c>
      <c r="BE295" s="59">
        <f t="shared" si="882"/>
        <v>3588940.7959999992</v>
      </c>
      <c r="BF295" s="59">
        <f t="shared" si="882"/>
        <v>1240</v>
      </c>
      <c r="BG295" s="59">
        <f t="shared" si="882"/>
        <v>60356533.691999994</v>
      </c>
      <c r="BH295" s="59">
        <f t="shared" si="882"/>
        <v>148</v>
      </c>
      <c r="BI295" s="59">
        <f t="shared" si="882"/>
        <v>5437762.7639999995</v>
      </c>
      <c r="BJ295" s="59">
        <f t="shared" si="882"/>
        <v>0</v>
      </c>
      <c r="BK295" s="59">
        <f t="shared" si="882"/>
        <v>0</v>
      </c>
      <c r="BL295" s="59">
        <f t="shared" si="882"/>
        <v>166</v>
      </c>
      <c r="BM295" s="59">
        <f t="shared" si="882"/>
        <v>4217059.5600000005</v>
      </c>
      <c r="BN295" s="59">
        <f t="shared" si="882"/>
        <v>76</v>
      </c>
      <c r="BO295" s="59">
        <f t="shared" si="882"/>
        <v>2077416.18</v>
      </c>
      <c r="BP295" s="59">
        <f t="shared" si="882"/>
        <v>226</v>
      </c>
      <c r="BQ295" s="59">
        <f t="shared" si="882"/>
        <v>8123263.1423999984</v>
      </c>
      <c r="BR295" s="59">
        <f t="shared" si="882"/>
        <v>215</v>
      </c>
      <c r="BS295" s="61">
        <f t="shared" si="882"/>
        <v>6444054.3720000004</v>
      </c>
      <c r="BT295" s="62">
        <f t="shared" si="882"/>
        <v>2</v>
      </c>
      <c r="BU295" s="59">
        <f t="shared" si="882"/>
        <v>61877.171999999999</v>
      </c>
      <c r="BV295" s="59">
        <f t="shared" si="882"/>
        <v>159</v>
      </c>
      <c r="BW295" s="59">
        <f t="shared" si="882"/>
        <v>4831815.6809999999</v>
      </c>
      <c r="BX295" s="59">
        <f t="shared" si="882"/>
        <v>5</v>
      </c>
      <c r="BY295" s="59">
        <f t="shared" ref="BY295:DK295" si="884">SUM(BY296:BY310)</f>
        <v>230110.99999999997</v>
      </c>
      <c r="BZ295" s="59">
        <f>SUM(BZ296:BZ310)</f>
        <v>179</v>
      </c>
      <c r="CA295" s="59">
        <f>SUM(CA296:CA310)</f>
        <v>5175747.3600000003</v>
      </c>
      <c r="CB295" s="63">
        <f t="shared" si="884"/>
        <v>0</v>
      </c>
      <c r="CC295" s="59">
        <f t="shared" si="884"/>
        <v>0</v>
      </c>
      <c r="CD295" s="59">
        <f t="shared" si="884"/>
        <v>65</v>
      </c>
      <c r="CE295" s="59">
        <f t="shared" si="884"/>
        <v>1295589.75</v>
      </c>
      <c r="CF295" s="59">
        <f t="shared" si="884"/>
        <v>5</v>
      </c>
      <c r="CG295" s="59">
        <f t="shared" si="884"/>
        <v>97554.099999999991</v>
      </c>
      <c r="CH295" s="59">
        <f t="shared" si="884"/>
        <v>28</v>
      </c>
      <c r="CI295" s="59">
        <f t="shared" si="884"/>
        <v>511818.72</v>
      </c>
      <c r="CJ295" s="59">
        <f t="shared" si="884"/>
        <v>128</v>
      </c>
      <c r="CK295" s="59">
        <f t="shared" si="884"/>
        <v>3502743.16</v>
      </c>
      <c r="CL295" s="59">
        <f t="shared" si="884"/>
        <v>177</v>
      </c>
      <c r="CM295" s="59">
        <f t="shared" si="884"/>
        <v>3767662.5</v>
      </c>
      <c r="CN295" s="59">
        <f t="shared" si="884"/>
        <v>145</v>
      </c>
      <c r="CO295" s="59">
        <f t="shared" si="884"/>
        <v>3405516.4010000001</v>
      </c>
      <c r="CP295" s="59">
        <f t="shared" si="884"/>
        <v>369</v>
      </c>
      <c r="CQ295" s="59">
        <f t="shared" si="884"/>
        <v>11613153.922440002</v>
      </c>
      <c r="CR295" s="59">
        <f t="shared" si="884"/>
        <v>112</v>
      </c>
      <c r="CS295" s="59">
        <f t="shared" si="884"/>
        <v>3213101.4719999996</v>
      </c>
      <c r="CT295" s="59">
        <f t="shared" si="884"/>
        <v>260</v>
      </c>
      <c r="CU295" s="59">
        <f t="shared" si="884"/>
        <v>8616522.5999999996</v>
      </c>
      <c r="CV295" s="59">
        <f t="shared" si="884"/>
        <v>20</v>
      </c>
      <c r="CW295" s="59">
        <f t="shared" si="884"/>
        <v>602048.16</v>
      </c>
      <c r="CX295" s="59">
        <f t="shared" si="884"/>
        <v>0</v>
      </c>
      <c r="CY295" s="59">
        <f t="shared" si="884"/>
        <v>0</v>
      </c>
      <c r="CZ295" s="59">
        <f t="shared" si="884"/>
        <v>29</v>
      </c>
      <c r="DA295" s="59">
        <f t="shared" si="884"/>
        <v>750615.60000000009</v>
      </c>
      <c r="DB295" s="59">
        <f t="shared" si="884"/>
        <v>18</v>
      </c>
      <c r="DC295" s="59">
        <f t="shared" si="884"/>
        <v>507929.51999999996</v>
      </c>
      <c r="DD295" s="59">
        <f t="shared" si="884"/>
        <v>70</v>
      </c>
      <c r="DE295" s="59">
        <f t="shared" si="884"/>
        <v>2406792.5279999995</v>
      </c>
      <c r="DF295" s="59">
        <f t="shared" si="884"/>
        <v>34</v>
      </c>
      <c r="DG295" s="59">
        <f t="shared" si="884"/>
        <v>1466961.7919999999</v>
      </c>
      <c r="DH295" s="59">
        <f t="shared" si="884"/>
        <v>83</v>
      </c>
      <c r="DI295" s="59">
        <f t="shared" si="884"/>
        <v>3729166.0409000004</v>
      </c>
      <c r="DJ295" s="59">
        <f t="shared" si="884"/>
        <v>8142</v>
      </c>
      <c r="DK295" s="59">
        <f t="shared" si="884"/>
        <v>325487738.40833998</v>
      </c>
    </row>
    <row r="296" spans="1:115" ht="30" customHeight="1" x14ac:dyDescent="0.25">
      <c r="A296" s="89"/>
      <c r="B296" s="90">
        <v>255</v>
      </c>
      <c r="C296" s="283" t="s">
        <v>793</v>
      </c>
      <c r="D296" s="65" t="s">
        <v>419</v>
      </c>
      <c r="E296" s="54">
        <v>23150</v>
      </c>
      <c r="F296" s="91">
        <v>0.86</v>
      </c>
      <c r="G296" s="67">
        <v>1</v>
      </c>
      <c r="H296" s="69">
        <v>1.4</v>
      </c>
      <c r="I296" s="69">
        <v>1.68</v>
      </c>
      <c r="J296" s="69">
        <v>2.23</v>
      </c>
      <c r="K296" s="70">
        <v>2.57</v>
      </c>
      <c r="L296" s="73">
        <v>180</v>
      </c>
      <c r="M296" s="72">
        <f>(L296*$E296*$F296*$G296*$H296*$M$10)</f>
        <v>5518774.8000000007</v>
      </c>
      <c r="N296" s="73">
        <v>0</v>
      </c>
      <c r="O296" s="73">
        <f>(N296*$E296*$F296*$G296*$H296*$O$10)</f>
        <v>0</v>
      </c>
      <c r="P296" s="73">
        <v>235</v>
      </c>
      <c r="Q296" s="72">
        <f>(P296*$E296*$F296*$G296*$H296*$Q$10)</f>
        <v>7205067.1000000006</v>
      </c>
      <c r="R296" s="73"/>
      <c r="S296" s="72">
        <f>(R296*$E296*$F296*$G296*$H296*$S$10)</f>
        <v>0</v>
      </c>
      <c r="T296" s="73">
        <v>0</v>
      </c>
      <c r="U296" s="72">
        <f>(T296*$E296*$F296*$G296*$H296*$U$10)</f>
        <v>0</v>
      </c>
      <c r="V296" s="73">
        <v>0</v>
      </c>
      <c r="W296" s="72">
        <f>(V296*$E296*$F296*$G296*$H296*$W$10)</f>
        <v>0</v>
      </c>
      <c r="X296" s="73"/>
      <c r="Y296" s="72">
        <f>(X296*$E296*$F296*$G296*$H296*$Y$10)</f>
        <v>0</v>
      </c>
      <c r="Z296" s="73">
        <v>0</v>
      </c>
      <c r="AA296" s="72">
        <f>(Z296*$E296*$F296*$G296*$H296*$AA$10)</f>
        <v>0</v>
      </c>
      <c r="AB296" s="73">
        <v>20</v>
      </c>
      <c r="AC296" s="72">
        <f>(AB296*$E296*$F296*$G296*$H296*$AC$10)</f>
        <v>613197.20000000007</v>
      </c>
      <c r="AD296" s="73">
        <v>0</v>
      </c>
      <c r="AE296" s="72">
        <f>(AD296*$E296*$F296*$G296*$H296*$AE$10)</f>
        <v>0</v>
      </c>
      <c r="AF296" s="73"/>
      <c r="AG296" s="72">
        <f>(AF296*$E296*$F296*$G296*$H296*$AG$10)</f>
        <v>0</v>
      </c>
      <c r="AH296" s="73">
        <v>352</v>
      </c>
      <c r="AI296" s="72">
        <f>(AH296*$E296*$F296*$G296*$H296*$AI$10)</f>
        <v>10792270.720000001</v>
      </c>
      <c r="AJ296" s="73">
        <v>78</v>
      </c>
      <c r="AK296" s="73">
        <f>(AJ296*$E296*$F296*$G296*$H296*$AK$10)</f>
        <v>2391469.08</v>
      </c>
      <c r="AL296" s="73"/>
      <c r="AM296" s="72">
        <f>(AL296*$E296*$F296*$G296*$I296*$AM$10)</f>
        <v>0</v>
      </c>
      <c r="AN296" s="92"/>
      <c r="AO296" s="72">
        <f>(AN296*$E296*$F296*$G296*$I296*$AO$10)</f>
        <v>0</v>
      </c>
      <c r="AP296" s="73">
        <v>49</v>
      </c>
      <c r="AQ296" s="79">
        <f>(AP296*$E296*$F296*$G296*$I296*$AQ$10)</f>
        <v>1802799.7679999999</v>
      </c>
      <c r="AR296" s="73">
        <v>5</v>
      </c>
      <c r="AS296" s="72">
        <f>(AR296*$E296*$F296*$G296*$H296*$AS$10)</f>
        <v>139363</v>
      </c>
      <c r="AT296" s="73"/>
      <c r="AU296" s="73">
        <f>(AT296*$E296*$F296*$G296*$H296*$AU$10)</f>
        <v>0</v>
      </c>
      <c r="AV296" s="73"/>
      <c r="AW296" s="72">
        <f>(AV296*$E296*$F296*$G296*$H296*$AW$10)</f>
        <v>0</v>
      </c>
      <c r="AX296" s="73">
        <v>0</v>
      </c>
      <c r="AY296" s="72">
        <f>(AX296*$E296*$F296*$G296*$H296*$AY$10)</f>
        <v>0</v>
      </c>
      <c r="AZ296" s="73">
        <v>0</v>
      </c>
      <c r="BA296" s="72">
        <f>(AZ296*$E296*$F296*$G296*$H296*$BA$10)</f>
        <v>0</v>
      </c>
      <c r="BB296" s="73">
        <v>0</v>
      </c>
      <c r="BC296" s="72">
        <f>(BB296*$E296*$F296*$G296*$H296*$BC$10)</f>
        <v>0</v>
      </c>
      <c r="BD296" s="73">
        <v>32</v>
      </c>
      <c r="BE296" s="72">
        <f>(BD296*$E296*$F296*$G296*$H296*$BE$10)</f>
        <v>1141661.696</v>
      </c>
      <c r="BF296" s="73">
        <v>123</v>
      </c>
      <c r="BG296" s="72">
        <f>(BF296*$E296*$F296*$G296*$I296*$BG$10)</f>
        <v>4113995.76</v>
      </c>
      <c r="BH296" s="73">
        <v>118</v>
      </c>
      <c r="BI296" s="72">
        <f>(BH296*$E296*$F296*$G296*$I296*$BI$10)</f>
        <v>4538774.1839999994</v>
      </c>
      <c r="BJ296" s="73">
        <v>0</v>
      </c>
      <c r="BK296" s="72">
        <f>(BJ296*$E296*$F296*$G296*$I296*$BK$10)</f>
        <v>0</v>
      </c>
      <c r="BL296" s="73">
        <v>38</v>
      </c>
      <c r="BM296" s="72">
        <f>(BL296*$E296*$F296*$G296*$I296*$BM$10)</f>
        <v>1270990.56</v>
      </c>
      <c r="BN296" s="73">
        <v>50</v>
      </c>
      <c r="BO296" s="72">
        <f>(BN296*$E296*$F296*$G296*$I296*$BO$10)</f>
        <v>1505120.4000000001</v>
      </c>
      <c r="BP296" s="73">
        <v>84</v>
      </c>
      <c r="BQ296" s="72">
        <f>(BP296*$E296*$F296*$G296*$I296*$BQ$10)</f>
        <v>3596234.3424</v>
      </c>
      <c r="BR296" s="73">
        <v>65</v>
      </c>
      <c r="BS296" s="79">
        <f>(BR296*$E296*$F296*$G296*$I296*$BS$10)</f>
        <v>2391469.08</v>
      </c>
      <c r="BT296" s="94">
        <v>2</v>
      </c>
      <c r="BU296" s="72">
        <f>(BT296*$E296*$F296*$G296*$H296*$BU$10)</f>
        <v>61877.171999999999</v>
      </c>
      <c r="BV296" s="73">
        <v>150</v>
      </c>
      <c r="BW296" s="72">
        <f>(BV296*$E296*$F296*$G296*$H296*$BW$10)</f>
        <v>4640787.8999999994</v>
      </c>
      <c r="BX296" s="73">
        <v>0</v>
      </c>
      <c r="BY296" s="72">
        <f>(BX296*$E296*$F296*$G296*$H296*$BY$10)</f>
        <v>0</v>
      </c>
      <c r="BZ296" s="73">
        <v>80</v>
      </c>
      <c r="CA296" s="72">
        <f>(BZ296*$E296*$F296*$G296*$I296*$CA$10)</f>
        <v>2675769.6</v>
      </c>
      <c r="CB296" s="95"/>
      <c r="CC296" s="73">
        <f>(CB296*$E296*$F296*$G296*$H296*$CC$10)</f>
        <v>0</v>
      </c>
      <c r="CD296" s="73"/>
      <c r="CE296" s="72">
        <f>(CD296*$E296*$F296*$G296*$H296*$CE$10)</f>
        <v>0</v>
      </c>
      <c r="CF296" s="73">
        <v>5</v>
      </c>
      <c r="CG296" s="72">
        <f>(CF296*$E296*$F296*$G296*$H296*$CG$10)</f>
        <v>97554.099999999991</v>
      </c>
      <c r="CH296" s="73">
        <v>20</v>
      </c>
      <c r="CI296" s="72">
        <f>(CH296*$E296*$F296*$G296*$H296*$CI$10)</f>
        <v>390216.39999999997</v>
      </c>
      <c r="CJ296" s="73">
        <v>50</v>
      </c>
      <c r="CK296" s="72">
        <f>(CJ296*$E296*$F296*$G296*$H296*$CK$10)</f>
        <v>1672356</v>
      </c>
      <c r="CL296" s="73">
        <v>46</v>
      </c>
      <c r="CM296" s="72">
        <f>(CL296*$E296*$F296*$G296*$H296*$CM$10)</f>
        <v>1282139.5999999999</v>
      </c>
      <c r="CN296" s="73">
        <v>40</v>
      </c>
      <c r="CO296" s="72">
        <f>(CN296*$E296*$F296*$G296*$H296*$CO$10)</f>
        <v>1237543.4400000002</v>
      </c>
      <c r="CP296" s="73">
        <v>130</v>
      </c>
      <c r="CQ296" s="72">
        <f>(CP296*$E296*$F296*$G296*$I296*$CQ$10)</f>
        <v>4826419.4160000002</v>
      </c>
      <c r="CR296" s="73">
        <v>25</v>
      </c>
      <c r="CS296" s="72">
        <f>(CR296*$E296*$F296*$G296*$I296*$CS$10)</f>
        <v>1003413.6</v>
      </c>
      <c r="CT296" s="73">
        <v>253</v>
      </c>
      <c r="CU296" s="72">
        <f>(CT296*$E296*$F296*$G296*$I296*$CU$10)</f>
        <v>8462121.3599999994</v>
      </c>
      <c r="CV296" s="93">
        <v>20</v>
      </c>
      <c r="CW296" s="72">
        <f>(CV296*$E296*$F296*$G296*$I296*$CW$10)</f>
        <v>602048.16</v>
      </c>
      <c r="CX296" s="73">
        <v>0</v>
      </c>
      <c r="CY296" s="79">
        <f>(CX296*$E296*$F296*$G296*$I296*$CY$10)</f>
        <v>0</v>
      </c>
      <c r="CZ296" s="73">
        <v>9</v>
      </c>
      <c r="DA296" s="72">
        <f>(CZ296*$E296*$F296*$G296*$I296*$DA$10)</f>
        <v>301024.08</v>
      </c>
      <c r="DB296" s="95">
        <v>10</v>
      </c>
      <c r="DC296" s="72">
        <f>(DB296*$E296*$F296*$G296*$I296*$DC$10)</f>
        <v>334471.2</v>
      </c>
      <c r="DD296" s="73">
        <v>35</v>
      </c>
      <c r="DE296" s="72">
        <f>(DD296*$E296*$F296*$G296*$I296*$DE$10)</f>
        <v>1404779.0399999998</v>
      </c>
      <c r="DF296" s="73">
        <v>18</v>
      </c>
      <c r="DG296" s="72">
        <f>(DF296*$E296*$F296*$G296*$J296*$DG$10)</f>
        <v>958976.71199999994</v>
      </c>
      <c r="DH296" s="73">
        <v>38</v>
      </c>
      <c r="DI296" s="84">
        <f>(DH296*$E296*$F296*$G296*$K296*$DI$10)</f>
        <v>2158187.3634000001</v>
      </c>
      <c r="DJ296" s="85">
        <f t="shared" ref="DJ296:DK310" si="885">SUM(L296,N296,P296,R296,T296,V296,X296,Z296,AB296,AD296,AF296,AH296,AN296,AR296,AT296,BX296,AJ296,AX296,AZ296,BB296,CN296,BD296,BF296,AL296,BJ296,AP296,CP296,BL296,CR296,BN296,BP296,BR296,BZ296,BT296,BV296,CB296,CD296,CF296,CH296,CJ296,CL296,CT296,CV296,BH296,AV296,CX296,CZ296,DB296,DD296,DF296,DH296)</f>
        <v>2360</v>
      </c>
      <c r="DK296" s="84">
        <f t="shared" si="885"/>
        <v>79130872.833799988</v>
      </c>
    </row>
    <row r="297" spans="1:115" ht="30" customHeight="1" x14ac:dyDescent="0.25">
      <c r="A297" s="89"/>
      <c r="B297" s="90">
        <v>256</v>
      </c>
      <c r="C297" s="283" t="s">
        <v>794</v>
      </c>
      <c r="D297" s="65" t="s">
        <v>420</v>
      </c>
      <c r="E297" s="54">
        <v>23150</v>
      </c>
      <c r="F297" s="91">
        <v>0.49</v>
      </c>
      <c r="G297" s="67">
        <v>1</v>
      </c>
      <c r="H297" s="69">
        <v>1.4</v>
      </c>
      <c r="I297" s="69">
        <v>1.68</v>
      </c>
      <c r="J297" s="69">
        <v>2.23</v>
      </c>
      <c r="K297" s="70">
        <v>2.57</v>
      </c>
      <c r="L297" s="73">
        <v>78</v>
      </c>
      <c r="M297" s="72">
        <f>(L297*$E297*$F297*$G297*$H297*$M$10)</f>
        <v>1362581.22</v>
      </c>
      <c r="N297" s="73">
        <v>0</v>
      </c>
      <c r="O297" s="73">
        <f>(N297*$E297*$F297*$G297*$H297*$O$10)</f>
        <v>0</v>
      </c>
      <c r="P297" s="73">
        <v>15</v>
      </c>
      <c r="Q297" s="72">
        <f>(P297*$E297*$F297*$G297*$H297*$Q$10)</f>
        <v>262034.84999999998</v>
      </c>
      <c r="R297" s="73"/>
      <c r="S297" s="72">
        <f>(R297*$E297*$F297*$G297*$H297*$S$10)</f>
        <v>0</v>
      </c>
      <c r="T297" s="73">
        <v>0</v>
      </c>
      <c r="U297" s="72">
        <f>(T297*$E297*$F297*$G297*$H297*$U$10)</f>
        <v>0</v>
      </c>
      <c r="V297" s="73">
        <v>0</v>
      </c>
      <c r="W297" s="72">
        <f>(V297*$E297*$F297*$G297*$H297*$W$10)</f>
        <v>0</v>
      </c>
      <c r="X297" s="73"/>
      <c r="Y297" s="72">
        <f>(X297*$E297*$F297*$G297*$H297*$Y$10)</f>
        <v>0</v>
      </c>
      <c r="Z297" s="73">
        <v>0</v>
      </c>
      <c r="AA297" s="72">
        <f>(Z297*$E297*$F297*$G297*$H297*$AA$10)</f>
        <v>0</v>
      </c>
      <c r="AB297" s="73">
        <v>2</v>
      </c>
      <c r="AC297" s="72">
        <f>(AB297*$E297*$F297*$G297*$H297*$AC$10)</f>
        <v>34937.980000000003</v>
      </c>
      <c r="AD297" s="73">
        <v>0</v>
      </c>
      <c r="AE297" s="72">
        <f>(AD297*$E297*$F297*$G297*$H297*$AE$10)</f>
        <v>0</v>
      </c>
      <c r="AF297" s="73"/>
      <c r="AG297" s="72">
        <f>(AF297*$E297*$F297*$G297*$H297*$AG$10)</f>
        <v>0</v>
      </c>
      <c r="AH297" s="73">
        <v>411</v>
      </c>
      <c r="AI297" s="72">
        <f>(AH297*$E297*$F297*$G297*$H297*$AI$10)</f>
        <v>7179754.8899999997</v>
      </c>
      <c r="AJ297" s="73">
        <v>8</v>
      </c>
      <c r="AK297" s="73">
        <f>(AJ297*$E297*$F297*$G297*$H297*$AK$10)</f>
        <v>139751.92000000001</v>
      </c>
      <c r="AL297" s="73"/>
      <c r="AM297" s="72">
        <f>(AL297*$E297*$F297*$G297*$I297*$AM$10)</f>
        <v>0</v>
      </c>
      <c r="AN297" s="93">
        <v>0</v>
      </c>
      <c r="AO297" s="72">
        <f>(AN297*$E297*$F297*$G297*$I297*$AO$10)</f>
        <v>0</v>
      </c>
      <c r="AP297" s="73">
        <v>14</v>
      </c>
      <c r="AQ297" s="79">
        <f>(AP297*$E297*$F297*$G297*$I297*$AQ$10)</f>
        <v>293479.03200000001</v>
      </c>
      <c r="AR297" s="73"/>
      <c r="AS297" s="72">
        <f>(AR297*$E297*$F297*$G297*$H297*$AS$10)</f>
        <v>0</v>
      </c>
      <c r="AT297" s="73">
        <v>10</v>
      </c>
      <c r="AU297" s="73">
        <f>(AT297*$E297*$F297*$G297*$H297*$AU$10)</f>
        <v>142928.1</v>
      </c>
      <c r="AV297" s="73"/>
      <c r="AW297" s="72">
        <f>(AV297*$E297*$F297*$G297*$H297*$AW$10)</f>
        <v>0</v>
      </c>
      <c r="AX297" s="73">
        <v>0</v>
      </c>
      <c r="AY297" s="72">
        <f>(AX297*$E297*$F297*$G297*$H297*$AY$10)</f>
        <v>0</v>
      </c>
      <c r="AZ297" s="73">
        <v>0</v>
      </c>
      <c r="BA297" s="72">
        <f>(AZ297*$E297*$F297*$G297*$H297*$BA$10)</f>
        <v>0</v>
      </c>
      <c r="BB297" s="73">
        <v>0</v>
      </c>
      <c r="BC297" s="72">
        <f>(BB297*$E297*$F297*$G297*$H297*$BC$10)</f>
        <v>0</v>
      </c>
      <c r="BD297" s="73">
        <v>75</v>
      </c>
      <c r="BE297" s="72">
        <f>(BD297*$E297*$F297*$G297*$H297*$BE$10)</f>
        <v>1524566.4000000001</v>
      </c>
      <c r="BF297" s="73">
        <v>300</v>
      </c>
      <c r="BG297" s="72">
        <f>(BF297*$E297*$F297*$G297*$I297*$BG$10)</f>
        <v>5717124</v>
      </c>
      <c r="BH297" s="73"/>
      <c r="BI297" s="72">
        <f>(BH297*$E297*$F297*$G297*$I297*$BI$10)</f>
        <v>0</v>
      </c>
      <c r="BJ297" s="73">
        <v>0</v>
      </c>
      <c r="BK297" s="72">
        <f>(BJ297*$E297*$F297*$G297*$I297*$BK$10)</f>
        <v>0</v>
      </c>
      <c r="BL297" s="73">
        <v>85</v>
      </c>
      <c r="BM297" s="72">
        <f>(BL297*$E297*$F297*$G297*$I297*$BM$10)</f>
        <v>1619851.8</v>
      </c>
      <c r="BN297" s="73">
        <v>13</v>
      </c>
      <c r="BO297" s="72">
        <f>(BN297*$E297*$F297*$G297*$I297*$BO$10)</f>
        <v>222967.83599999998</v>
      </c>
      <c r="BP297" s="73">
        <v>86</v>
      </c>
      <c r="BQ297" s="72">
        <f>(BP297*$E297*$F297*$G297*$I297*$BQ$10)</f>
        <v>2097803.3663999997</v>
      </c>
      <c r="BR297" s="73">
        <v>85</v>
      </c>
      <c r="BS297" s="79">
        <f>(BR297*$E297*$F297*$G297*$I297*$BS$10)</f>
        <v>1781836.9800000002</v>
      </c>
      <c r="BT297" s="94">
        <v>0</v>
      </c>
      <c r="BU297" s="72">
        <f>(BT297*$E297*$F297*$G297*$H297*$BU$10)</f>
        <v>0</v>
      </c>
      <c r="BV297" s="73">
        <v>4</v>
      </c>
      <c r="BW297" s="72">
        <f>(BV297*$E297*$F297*$G297*$H297*$BW$10)</f>
        <v>70511.196000000011</v>
      </c>
      <c r="BX297" s="73">
        <v>0</v>
      </c>
      <c r="BY297" s="72">
        <f>(BX297*$E297*$F297*$G297*$H297*$BY$10)</f>
        <v>0</v>
      </c>
      <c r="BZ297" s="73">
        <v>60</v>
      </c>
      <c r="CA297" s="72">
        <f>(BZ297*$E297*$F297*$G297*$I297*$CA$10)</f>
        <v>1143424.8</v>
      </c>
      <c r="CB297" s="95"/>
      <c r="CC297" s="73">
        <f>(CB297*$E297*$F297*$G297*$H297*$CC$10)</f>
        <v>0</v>
      </c>
      <c r="CD297" s="73">
        <v>25</v>
      </c>
      <c r="CE297" s="72">
        <f>(CD297*$E297*$F297*$G297*$H297*$CE$10)</f>
        <v>277915.75</v>
      </c>
      <c r="CF297" s="73"/>
      <c r="CG297" s="72">
        <f>(CF297*$E297*$F297*$G297*$H297*$CG$10)</f>
        <v>0</v>
      </c>
      <c r="CH297" s="73"/>
      <c r="CI297" s="72">
        <f>(CH297*$E297*$F297*$G297*$H297*$CI$10)</f>
        <v>0</v>
      </c>
      <c r="CJ297" s="73">
        <v>58</v>
      </c>
      <c r="CK297" s="72">
        <f>(CJ297*$E297*$F297*$G297*$H297*$CK$10)</f>
        <v>1105310.6399999999</v>
      </c>
      <c r="CL297" s="73">
        <v>96</v>
      </c>
      <c r="CM297" s="72">
        <f>(CL297*$E297*$F297*$G297*$H297*$CM$10)</f>
        <v>1524566.4</v>
      </c>
      <c r="CN297" s="73">
        <v>63</v>
      </c>
      <c r="CO297" s="72">
        <f>(CN297*$E297*$F297*$G297*$H297*$CO$10)</f>
        <v>1110551.3370000001</v>
      </c>
      <c r="CP297" s="73">
        <v>133</v>
      </c>
      <c r="CQ297" s="72">
        <f>(CP297*$E297*$F297*$G297*$I297*$CQ$10)</f>
        <v>2813396.7204000005</v>
      </c>
      <c r="CR297" s="73">
        <v>56</v>
      </c>
      <c r="CS297" s="72">
        <f>(CR297*$E297*$F297*$G297*$I297*$CS$10)</f>
        <v>1280635.7759999998</v>
      </c>
      <c r="CT297" s="73">
        <v>4</v>
      </c>
      <c r="CU297" s="72">
        <f>(CT297*$E297*$F297*$G297*$I297*$CU$10)</f>
        <v>76228.319999999992</v>
      </c>
      <c r="CV297" s="93">
        <v>0</v>
      </c>
      <c r="CW297" s="72">
        <f>(CV297*$E297*$F297*$G297*$I297*$CW$10)</f>
        <v>0</v>
      </c>
      <c r="CX297" s="73">
        <v>0</v>
      </c>
      <c r="CY297" s="79">
        <f>(CX297*$E297*$F297*$G297*$I297*$CY$10)</f>
        <v>0</v>
      </c>
      <c r="CZ297" s="73">
        <v>16</v>
      </c>
      <c r="DA297" s="72">
        <f>(CZ297*$E297*$F297*$G297*$I297*$DA$10)</f>
        <v>304913.27999999997</v>
      </c>
      <c r="DB297" s="95">
        <v>5</v>
      </c>
      <c r="DC297" s="72">
        <f>(DB297*$E297*$F297*$G297*$I297*$DC$10)</f>
        <v>95285.4</v>
      </c>
      <c r="DD297" s="73">
        <v>24</v>
      </c>
      <c r="DE297" s="72">
        <f>(DD297*$E297*$F297*$G297*$I297*$DE$10)</f>
        <v>548843.90399999998</v>
      </c>
      <c r="DF297" s="73">
        <v>14</v>
      </c>
      <c r="DG297" s="72">
        <f>(DF297*$E297*$F297*$G297*$J297*$DG$10)</f>
        <v>424972.88400000002</v>
      </c>
      <c r="DH297" s="73">
        <v>35</v>
      </c>
      <c r="DI297" s="84">
        <f>(DH297*$E297*$F297*$G297*$K297*$DI$10)</f>
        <v>1132586.0857500001</v>
      </c>
      <c r="DJ297" s="85">
        <f t="shared" si="885"/>
        <v>1775</v>
      </c>
      <c r="DK297" s="84">
        <f t="shared" si="885"/>
        <v>34288760.867550001</v>
      </c>
    </row>
    <row r="298" spans="1:115" ht="60" customHeight="1" x14ac:dyDescent="0.25">
      <c r="A298" s="89"/>
      <c r="B298" s="90">
        <v>257</v>
      </c>
      <c r="C298" s="283" t="s">
        <v>795</v>
      </c>
      <c r="D298" s="65" t="s">
        <v>421</v>
      </c>
      <c r="E298" s="54">
        <v>23150</v>
      </c>
      <c r="F298" s="91">
        <v>0.64</v>
      </c>
      <c r="G298" s="67">
        <v>1</v>
      </c>
      <c r="H298" s="69">
        <v>1.4</v>
      </c>
      <c r="I298" s="69">
        <v>1.68</v>
      </c>
      <c r="J298" s="69">
        <v>2.23</v>
      </c>
      <c r="K298" s="70">
        <v>2.57</v>
      </c>
      <c r="L298" s="73">
        <v>3</v>
      </c>
      <c r="M298" s="72">
        <f>(L298*$E298*$F298*$G298*$H298*$M$10)</f>
        <v>68449.919999999998</v>
      </c>
      <c r="N298" s="73">
        <v>0</v>
      </c>
      <c r="O298" s="73">
        <f>(N298*$E298*$F298*$G298*$H298*$O$10)</f>
        <v>0</v>
      </c>
      <c r="P298" s="73">
        <v>1</v>
      </c>
      <c r="Q298" s="72">
        <f>(P298*$E298*$F298*$G298*$H298*$Q$10)</f>
        <v>22816.639999999999</v>
      </c>
      <c r="R298" s="73"/>
      <c r="S298" s="72">
        <f>(R298*$E298*$F298*$G298*$H298*$S$10)</f>
        <v>0</v>
      </c>
      <c r="T298" s="73"/>
      <c r="U298" s="72">
        <f>(T298*$E298*$F298*$G298*$H298*$U$10)</f>
        <v>0</v>
      </c>
      <c r="V298" s="73">
        <v>0</v>
      </c>
      <c r="W298" s="72">
        <f>(V298*$E298*$F298*$G298*$H298*$W$10)</f>
        <v>0</v>
      </c>
      <c r="X298" s="73"/>
      <c r="Y298" s="72">
        <f>(X298*$E298*$F298*$G298*$H298*$Y$10)</f>
        <v>0</v>
      </c>
      <c r="Z298" s="73">
        <v>0</v>
      </c>
      <c r="AA298" s="72">
        <f>(Z298*$E298*$F298*$G298*$H298*$AA$10)</f>
        <v>0</v>
      </c>
      <c r="AB298" s="73"/>
      <c r="AC298" s="72">
        <f>(AB298*$E298*$F298*$G298*$H298*$AC$10)</f>
        <v>0</v>
      </c>
      <c r="AD298" s="73">
        <v>0</v>
      </c>
      <c r="AE298" s="72">
        <f>(AD298*$E298*$F298*$G298*$H298*$AE$10)</f>
        <v>0</v>
      </c>
      <c r="AF298" s="73"/>
      <c r="AG298" s="72">
        <f>(AF298*$E298*$F298*$G298*$H298*$AG$10)</f>
        <v>0</v>
      </c>
      <c r="AH298" s="73">
        <v>2</v>
      </c>
      <c r="AI298" s="72">
        <f>(AH298*$E298*$F298*$G298*$H298*$AI$10)</f>
        <v>45633.279999999999</v>
      </c>
      <c r="AJ298" s="73"/>
      <c r="AK298" s="73">
        <f>(AJ298*$E298*$F298*$G298*$H298*$AK$10)</f>
        <v>0</v>
      </c>
      <c r="AL298" s="73"/>
      <c r="AM298" s="72">
        <f>(AL298*$E298*$F298*$G298*$I298*$AM$10)</f>
        <v>0</v>
      </c>
      <c r="AN298" s="93">
        <v>0</v>
      </c>
      <c r="AO298" s="72">
        <f>(AN298*$E298*$F298*$G298*$I298*$AO$10)</f>
        <v>0</v>
      </c>
      <c r="AP298" s="73">
        <v>2</v>
      </c>
      <c r="AQ298" s="79">
        <f>(AP298*$E298*$F298*$G298*$I298*$AQ$10)</f>
        <v>54759.936000000002</v>
      </c>
      <c r="AR298" s="73"/>
      <c r="AS298" s="72">
        <f>(AR298*$E298*$F298*$G298*$H298*$AS$10)</f>
        <v>0</v>
      </c>
      <c r="AT298" s="73"/>
      <c r="AU298" s="73">
        <f>(AT298*$E298*$F298*$G298*$H298*$AU$10)</f>
        <v>0</v>
      </c>
      <c r="AV298" s="73"/>
      <c r="AW298" s="72">
        <f>(AV298*$E298*$F298*$G298*$H298*$AW$10)</f>
        <v>0</v>
      </c>
      <c r="AX298" s="73">
        <v>0</v>
      </c>
      <c r="AY298" s="72">
        <f>(AX298*$E298*$F298*$G298*$H298*$AY$10)</f>
        <v>0</v>
      </c>
      <c r="AZ298" s="73">
        <v>0</v>
      </c>
      <c r="BA298" s="72">
        <f>(AZ298*$E298*$F298*$G298*$H298*$BA$10)</f>
        <v>0</v>
      </c>
      <c r="BB298" s="73">
        <v>0</v>
      </c>
      <c r="BC298" s="72">
        <f>(BB298*$E298*$F298*$G298*$H298*$BC$10)</f>
        <v>0</v>
      </c>
      <c r="BD298" s="73"/>
      <c r="BE298" s="72">
        <f>(BD298*$E298*$F298*$G298*$H298*$BE$10)</f>
        <v>0</v>
      </c>
      <c r="BF298" s="73"/>
      <c r="BG298" s="72">
        <f>(BF298*$E298*$F298*$G298*$I298*$BG$10)</f>
        <v>0</v>
      </c>
      <c r="BH298" s="73"/>
      <c r="BI298" s="72">
        <f>(BH298*$E298*$F298*$G298*$I298*$BI$10)</f>
        <v>0</v>
      </c>
      <c r="BJ298" s="73">
        <v>0</v>
      </c>
      <c r="BK298" s="72">
        <f>(BJ298*$E298*$F298*$G298*$I298*$BK$10)</f>
        <v>0</v>
      </c>
      <c r="BL298" s="73"/>
      <c r="BM298" s="72">
        <f>(BL298*$E298*$F298*$G298*$I298*$BM$10)</f>
        <v>0</v>
      </c>
      <c r="BN298" s="73"/>
      <c r="BO298" s="72">
        <f>(BN298*$E298*$F298*$G298*$I298*$BO$10)</f>
        <v>0</v>
      </c>
      <c r="BP298" s="73"/>
      <c r="BQ298" s="72">
        <f>(BP298*$E298*$F298*$G298*$I298*$BQ$10)</f>
        <v>0</v>
      </c>
      <c r="BR298" s="73"/>
      <c r="BS298" s="79">
        <f>(BR298*$E298*$F298*$G298*$I298*$BS$10)</f>
        <v>0</v>
      </c>
      <c r="BT298" s="94">
        <v>0</v>
      </c>
      <c r="BU298" s="72">
        <f>(BT298*$E298*$F298*$G298*$H298*$BU$10)</f>
        <v>0</v>
      </c>
      <c r="BV298" s="73"/>
      <c r="BW298" s="72">
        <f>(BV298*$E298*$F298*$G298*$H298*$BW$10)</f>
        <v>0</v>
      </c>
      <c r="BX298" s="73"/>
      <c r="BY298" s="72">
        <f>(BX298*$E298*$F298*$G298*$H298*$BY$10)</f>
        <v>0</v>
      </c>
      <c r="BZ298" s="73">
        <v>1</v>
      </c>
      <c r="CA298" s="72">
        <f>(BZ298*$E298*$F298*$G298*$I298*$CA$10)</f>
        <v>24890.879999999997</v>
      </c>
      <c r="CB298" s="95"/>
      <c r="CC298" s="73">
        <f>(CB298*$E298*$F298*$G298*$H298*$CC$10)</f>
        <v>0</v>
      </c>
      <c r="CD298" s="73"/>
      <c r="CE298" s="72">
        <f>(CD298*$E298*$F298*$G298*$H298*$CE$10)</f>
        <v>0</v>
      </c>
      <c r="CF298" s="73"/>
      <c r="CG298" s="72">
        <f>(CF298*$E298*$F298*$G298*$H298*$CG$10)</f>
        <v>0</v>
      </c>
      <c r="CH298" s="73"/>
      <c r="CI298" s="72">
        <f>(CH298*$E298*$F298*$G298*$H298*$CI$10)</f>
        <v>0</v>
      </c>
      <c r="CJ298" s="148"/>
      <c r="CK298" s="72">
        <f>(CJ298*$E298*$F298*$G298*$H298*$CK$10)</f>
        <v>0</v>
      </c>
      <c r="CL298" s="73"/>
      <c r="CM298" s="72">
        <f>(CL298*$E298*$F298*$G298*$H298*$CM$10)</f>
        <v>0</v>
      </c>
      <c r="CN298" s="73"/>
      <c r="CO298" s="72">
        <f>(CN298*$E298*$F298*$G298*$H298*$CO$10)</f>
        <v>0</v>
      </c>
      <c r="CP298" s="73"/>
      <c r="CQ298" s="72">
        <f>(CP298*$E298*$F298*$G298*$I298*$CQ$10)</f>
        <v>0</v>
      </c>
      <c r="CR298" s="73"/>
      <c r="CS298" s="72">
        <f>(CR298*$E298*$F298*$G298*$I298*$CS$10)</f>
        <v>0</v>
      </c>
      <c r="CT298" s="73"/>
      <c r="CU298" s="72">
        <f>(CT298*$E298*$F298*$G298*$I298*$CU$10)</f>
        <v>0</v>
      </c>
      <c r="CV298" s="93">
        <v>0</v>
      </c>
      <c r="CW298" s="72">
        <f>(CV298*$E298*$F298*$G298*$I298*$CW$10)</f>
        <v>0</v>
      </c>
      <c r="CX298" s="73">
        <v>0</v>
      </c>
      <c r="CY298" s="79">
        <f>(CX298*$E298*$F298*$G298*$I298*$CY$10)</f>
        <v>0</v>
      </c>
      <c r="CZ298" s="73"/>
      <c r="DA298" s="72">
        <f>(CZ298*$E298*$F298*$G298*$I298*$DA$10)</f>
        <v>0</v>
      </c>
      <c r="DB298" s="95"/>
      <c r="DC298" s="72">
        <f>(DB298*$E298*$F298*$G298*$I298*$DC$10)</f>
        <v>0</v>
      </c>
      <c r="DD298" s="73"/>
      <c r="DE298" s="72">
        <f>(DD298*$E298*$F298*$G298*$I298*$DE$10)</f>
        <v>0</v>
      </c>
      <c r="DF298" s="73"/>
      <c r="DG298" s="72">
        <f>(DF298*$E298*$F298*$G298*$J298*$DG$10)</f>
        <v>0</v>
      </c>
      <c r="DH298" s="73"/>
      <c r="DI298" s="84">
        <f>(DH298*$E298*$F298*$G298*$K298*$DI$10)</f>
        <v>0</v>
      </c>
      <c r="DJ298" s="85">
        <f t="shared" si="885"/>
        <v>9</v>
      </c>
      <c r="DK298" s="84">
        <f t="shared" si="885"/>
        <v>216550.65600000002</v>
      </c>
    </row>
    <row r="299" spans="1:115" ht="15.75" customHeight="1" x14ac:dyDescent="0.25">
      <c r="A299" s="89"/>
      <c r="B299" s="90">
        <v>258</v>
      </c>
      <c r="C299" s="283" t="s">
        <v>796</v>
      </c>
      <c r="D299" s="65" t="s">
        <v>422</v>
      </c>
      <c r="E299" s="54">
        <v>23150</v>
      </c>
      <c r="F299" s="91">
        <v>0.73</v>
      </c>
      <c r="G299" s="67">
        <v>1</v>
      </c>
      <c r="H299" s="69">
        <v>1.4</v>
      </c>
      <c r="I299" s="69">
        <v>1.68</v>
      </c>
      <c r="J299" s="69">
        <v>2.23</v>
      </c>
      <c r="K299" s="70">
        <v>2.57</v>
      </c>
      <c r="L299" s="73">
        <v>73</v>
      </c>
      <c r="M299" s="72">
        <f>(L299*$E299*$F299*$G299*$H299)</f>
        <v>1727128.9</v>
      </c>
      <c r="N299" s="73">
        <v>0</v>
      </c>
      <c r="O299" s="73">
        <f>(N299*$E299*$F299*$G299*$H299)</f>
        <v>0</v>
      </c>
      <c r="P299" s="73"/>
      <c r="Q299" s="72">
        <f>(P299*$E299*$F299*$G299*$H299)</f>
        <v>0</v>
      </c>
      <c r="R299" s="73"/>
      <c r="S299" s="72">
        <f>(R299*$E299*$F299*$G299*$H299)</f>
        <v>0</v>
      </c>
      <c r="T299" s="73">
        <v>0</v>
      </c>
      <c r="U299" s="72">
        <f>(T299*$E299*$F299*$G299*$H299)</f>
        <v>0</v>
      </c>
      <c r="V299" s="73">
        <v>0</v>
      </c>
      <c r="W299" s="72">
        <f>(V299*$E299*$F299*$G299*$H299)</f>
        <v>0</v>
      </c>
      <c r="X299" s="73"/>
      <c r="Y299" s="72">
        <f>(X299*$E299*$F299*$G299*$H299)</f>
        <v>0</v>
      </c>
      <c r="Z299" s="73">
        <v>0</v>
      </c>
      <c r="AA299" s="72">
        <f>(Z299*$E299*$F299*$G299*$H299)</f>
        <v>0</v>
      </c>
      <c r="AB299" s="73">
        <v>1</v>
      </c>
      <c r="AC299" s="72">
        <f>(AB299*$E299*$F299*$G299*$H299)</f>
        <v>23659.3</v>
      </c>
      <c r="AD299" s="73">
        <v>0</v>
      </c>
      <c r="AE299" s="72">
        <f>(AD299*$E299*$F299*$G299*$H299)</f>
        <v>0</v>
      </c>
      <c r="AF299" s="73"/>
      <c r="AG299" s="72">
        <f>(AF299*$E299*$F299*$G299*$H299)</f>
        <v>0</v>
      </c>
      <c r="AH299" s="73">
        <v>109</v>
      </c>
      <c r="AI299" s="72">
        <f>(AH299*$E299*$F299*$G299*$H299)</f>
        <v>2578863.6999999997</v>
      </c>
      <c r="AJ299" s="73"/>
      <c r="AK299" s="73">
        <f>(AJ299*$E299*$F299*$G299*$H299)</f>
        <v>0</v>
      </c>
      <c r="AL299" s="73"/>
      <c r="AM299" s="72">
        <f>(AL299*$E299*$F299*$G299*$I299)</f>
        <v>0</v>
      </c>
      <c r="AN299" s="93">
        <v>0</v>
      </c>
      <c r="AO299" s="72">
        <f>(AN299*$E299*$F299*$G299*$I299)</f>
        <v>0</v>
      </c>
      <c r="AP299" s="73">
        <v>10</v>
      </c>
      <c r="AQ299" s="79">
        <f>(AP299*$E299*$F299*$G299*$I299)</f>
        <v>283911.59999999998</v>
      </c>
      <c r="AR299" s="73"/>
      <c r="AS299" s="72">
        <f>(AR299*$E299*$F299*$G299*$H299)</f>
        <v>0</v>
      </c>
      <c r="AT299" s="73">
        <v>5</v>
      </c>
      <c r="AU299" s="73">
        <f>(AT299*$E299*$F299*$G299*$H299)</f>
        <v>118296.49999999999</v>
      </c>
      <c r="AV299" s="73"/>
      <c r="AW299" s="72">
        <f>(AV299*$E299*$F299*$G299*$H299)</f>
        <v>0</v>
      </c>
      <c r="AX299" s="73">
        <v>0</v>
      </c>
      <c r="AY299" s="72">
        <f>(AX299*$E299*$F299*$G299*$H299)</f>
        <v>0</v>
      </c>
      <c r="AZ299" s="73">
        <v>0</v>
      </c>
      <c r="BA299" s="72">
        <f>(AZ299*$E299*$F299*$G299*$H299)</f>
        <v>0</v>
      </c>
      <c r="BB299" s="73">
        <v>0</v>
      </c>
      <c r="BC299" s="72">
        <f>(BB299*$E299*$F299*$G299*$H299)</f>
        <v>0</v>
      </c>
      <c r="BD299" s="73">
        <v>7</v>
      </c>
      <c r="BE299" s="72">
        <f>(BD299*$E299*$F299*$G299*$H299)</f>
        <v>165615.09999999998</v>
      </c>
      <c r="BF299" s="73">
        <v>19</v>
      </c>
      <c r="BG299" s="72">
        <f>(BF299*$E299*$F299*$G299*$I299)</f>
        <v>539432.04</v>
      </c>
      <c r="BH299" s="73"/>
      <c r="BI299" s="72">
        <f>(BH299*$E299*$F299*$G299*$I299)</f>
        <v>0</v>
      </c>
      <c r="BJ299" s="73">
        <v>0</v>
      </c>
      <c r="BK299" s="72">
        <f>(BJ299*$E299*$F299*$G299*$I299)</f>
        <v>0</v>
      </c>
      <c r="BL299" s="73">
        <v>10</v>
      </c>
      <c r="BM299" s="72">
        <f>(BL299*$E299*$F299*$G299*$I299)</f>
        <v>283911.59999999998</v>
      </c>
      <c r="BN299" s="73">
        <v>9</v>
      </c>
      <c r="BO299" s="72">
        <f>(BN299*$E299*$F299*$G299*$I299)</f>
        <v>255520.44</v>
      </c>
      <c r="BP299" s="73">
        <v>24</v>
      </c>
      <c r="BQ299" s="72">
        <f>(BP299*$E299*$F299*$G299*$I299)</f>
        <v>681387.84</v>
      </c>
      <c r="BR299" s="73">
        <v>16</v>
      </c>
      <c r="BS299" s="79">
        <f>(BR299*$E299*$F299*$G299*$I299)</f>
        <v>454258.56</v>
      </c>
      <c r="BT299" s="94">
        <v>0</v>
      </c>
      <c r="BU299" s="72">
        <f>(BT299*$E299*$F299*$G299*$H299)</f>
        <v>0</v>
      </c>
      <c r="BV299" s="73"/>
      <c r="BW299" s="72">
        <f>(BV299*$E299*$F299*$G299*$H299)</f>
        <v>0</v>
      </c>
      <c r="BX299" s="73">
        <v>0</v>
      </c>
      <c r="BY299" s="72">
        <f>(BX299*$E299*$F299*$G299*$H299)</f>
        <v>0</v>
      </c>
      <c r="BZ299" s="73">
        <v>8</v>
      </c>
      <c r="CA299" s="72">
        <f>(BZ299*$E299*$F299*$G299*$I299)</f>
        <v>227129.28</v>
      </c>
      <c r="CB299" s="95"/>
      <c r="CC299" s="73">
        <f>(CB299*$E299*$F299*$G299*$H299)</f>
        <v>0</v>
      </c>
      <c r="CD299" s="73">
        <v>20</v>
      </c>
      <c r="CE299" s="72">
        <f>(CD299*$E299*$F299*$G299*$H299)</f>
        <v>473185.99999999994</v>
      </c>
      <c r="CF299" s="73"/>
      <c r="CG299" s="72">
        <f>(CF299*$E299*$F299*$G299*$H299)</f>
        <v>0</v>
      </c>
      <c r="CH299" s="73"/>
      <c r="CI299" s="72">
        <f>(CH299*$E299*$F299*$G299*$H299)</f>
        <v>0</v>
      </c>
      <c r="CJ299" s="73">
        <v>4</v>
      </c>
      <c r="CK299" s="72">
        <f>(CJ299*$E299*$F299*$G299*$H299)</f>
        <v>94637.2</v>
      </c>
      <c r="CL299" s="73">
        <v>14</v>
      </c>
      <c r="CM299" s="72">
        <f>(CL299*$E299*$F299*$G299*$H299)</f>
        <v>331230.19999999995</v>
      </c>
      <c r="CN299" s="73">
        <v>20</v>
      </c>
      <c r="CO299" s="72">
        <f>(CN299*$E299*$F299*$G299*$H299)</f>
        <v>473185.99999999994</v>
      </c>
      <c r="CP299" s="73">
        <v>29</v>
      </c>
      <c r="CQ299" s="72">
        <f>(CP299*$E299*$F299*$G299*$I299)</f>
        <v>823343.64</v>
      </c>
      <c r="CR299" s="73">
        <v>14</v>
      </c>
      <c r="CS299" s="72">
        <f>(CR299*$E299*$F299*$G299*$I299)</f>
        <v>397476.24</v>
      </c>
      <c r="CT299" s="73"/>
      <c r="CU299" s="72">
        <f>(CT299*$E299*$F299*$G299*$I299)</f>
        <v>0</v>
      </c>
      <c r="CV299" s="93">
        <v>0</v>
      </c>
      <c r="CW299" s="72">
        <f>(CV299*$E299*$F299*$G299*$I299)</f>
        <v>0</v>
      </c>
      <c r="CX299" s="73">
        <v>0</v>
      </c>
      <c r="CY299" s="79">
        <f>(CX299*$E299*$F299*$G299*$I299)</f>
        <v>0</v>
      </c>
      <c r="CZ299" s="73">
        <v>1</v>
      </c>
      <c r="DA299" s="72">
        <f>(CZ299*$E299*$F299*$G299*$I299)</f>
        <v>28391.16</v>
      </c>
      <c r="DB299" s="95"/>
      <c r="DC299" s="72">
        <f>(DB299*$E299*$F299*$G299*$I299)</f>
        <v>0</v>
      </c>
      <c r="DD299" s="73"/>
      <c r="DE299" s="72">
        <f>(DD299*$E299*$F299*$G299*$I299)</f>
        <v>0</v>
      </c>
      <c r="DF299" s="73"/>
      <c r="DG299" s="72">
        <f>(DF299*$E299*$F299*$G299*$J299)</f>
        <v>0</v>
      </c>
      <c r="DH299" s="73">
        <v>5</v>
      </c>
      <c r="DI299" s="84">
        <f>(DH299*$E299*$F299*$G299*$K299)</f>
        <v>217158.57499999998</v>
      </c>
      <c r="DJ299" s="85">
        <f t="shared" si="885"/>
        <v>398</v>
      </c>
      <c r="DK299" s="84">
        <f t="shared" si="885"/>
        <v>10177723.874999996</v>
      </c>
    </row>
    <row r="300" spans="1:115" ht="45" customHeight="1" x14ac:dyDescent="0.25">
      <c r="A300" s="89"/>
      <c r="B300" s="90">
        <v>259</v>
      </c>
      <c r="C300" s="283" t="s">
        <v>797</v>
      </c>
      <c r="D300" s="65" t="s">
        <v>423</v>
      </c>
      <c r="E300" s="54">
        <v>23150</v>
      </c>
      <c r="F300" s="91">
        <v>0.67</v>
      </c>
      <c r="G300" s="67">
        <v>1</v>
      </c>
      <c r="H300" s="69">
        <v>1.4</v>
      </c>
      <c r="I300" s="69">
        <v>1.68</v>
      </c>
      <c r="J300" s="69">
        <v>2.23</v>
      </c>
      <c r="K300" s="70">
        <v>2.57</v>
      </c>
      <c r="L300" s="73">
        <v>42</v>
      </c>
      <c r="M300" s="72">
        <f t="shared" ref="M300:M310" si="886">(L300*$E300*$F300*$G300*$H300*$M$10)</f>
        <v>1003219.14</v>
      </c>
      <c r="N300" s="73">
        <v>0</v>
      </c>
      <c r="O300" s="73">
        <f t="shared" ref="O300:O310" si="887">(N300*$E300*$F300*$G300*$H300*$O$10)</f>
        <v>0</v>
      </c>
      <c r="P300" s="73">
        <v>227</v>
      </c>
      <c r="Q300" s="72">
        <f t="shared" ref="Q300:Q310" si="888">(P300*$E300*$F300*$G300*$H300*$Q$10)</f>
        <v>5422160.5899999999</v>
      </c>
      <c r="R300" s="73">
        <v>20</v>
      </c>
      <c r="S300" s="72">
        <f t="shared" ref="S300:S310" si="889">(R300*$E300*$F300*$G300*$H300*$S$10)</f>
        <v>521152.8</v>
      </c>
      <c r="T300" s="73">
        <v>0</v>
      </c>
      <c r="U300" s="72">
        <f t="shared" ref="U300:U310" si="890">(T300*$E300*$F300*$G300*$H300*$U$10)</f>
        <v>0</v>
      </c>
      <c r="V300" s="73">
        <v>0</v>
      </c>
      <c r="W300" s="72">
        <f t="shared" ref="W300:W310" si="891">(V300*$E300*$F300*$G300*$H300*$W$10)</f>
        <v>0</v>
      </c>
      <c r="X300" s="73"/>
      <c r="Y300" s="72">
        <f t="shared" ref="Y300:Y310" si="892">(X300*$E300*$F300*$G300*$H300*$Y$10)</f>
        <v>0</v>
      </c>
      <c r="Z300" s="73">
        <v>0</v>
      </c>
      <c r="AA300" s="72">
        <f t="shared" ref="AA300:AA310" si="893">(Z300*$E300*$F300*$G300*$H300*$AA$10)</f>
        <v>0</v>
      </c>
      <c r="AB300" s="73">
        <v>2</v>
      </c>
      <c r="AC300" s="72">
        <f t="shared" ref="AC300:AC310" si="894">(AB300*$E300*$F300*$G300*$H300*$AC$10)</f>
        <v>47772.340000000004</v>
      </c>
      <c r="AD300" s="73">
        <v>0</v>
      </c>
      <c r="AE300" s="72">
        <f t="shared" ref="AE300:AE310" si="895">(AD300*$E300*$F300*$G300*$H300*$AE$10)</f>
        <v>0</v>
      </c>
      <c r="AF300" s="73"/>
      <c r="AG300" s="72">
        <f t="shared" ref="AG300:AG310" si="896">(AF300*$E300*$F300*$G300*$H300*$AG$10)</f>
        <v>0</v>
      </c>
      <c r="AH300" s="73">
        <v>57</v>
      </c>
      <c r="AI300" s="72">
        <f t="shared" ref="AI300:AI310" si="897">(AH300*$E300*$F300*$G300*$H300*$AI$10)</f>
        <v>1361511.69</v>
      </c>
      <c r="AJ300" s="73">
        <v>1</v>
      </c>
      <c r="AK300" s="73">
        <f t="shared" ref="AK300:AK310" si="898">(AJ300*$E300*$F300*$G300*$H300*$AK$10)</f>
        <v>23886.170000000002</v>
      </c>
      <c r="AL300" s="73"/>
      <c r="AM300" s="72">
        <f t="shared" ref="AM300:AM310" si="899">(AL300*$E300*$F300*$G300*$I300*$AM$10)</f>
        <v>0</v>
      </c>
      <c r="AN300" s="93">
        <v>0</v>
      </c>
      <c r="AO300" s="72">
        <f t="shared" ref="AO300:AO310" si="900">(AN300*$E300*$F300*$G300*$I300*$AO$10)</f>
        <v>0</v>
      </c>
      <c r="AP300" s="73">
        <v>11</v>
      </c>
      <c r="AQ300" s="79">
        <f t="shared" ref="AQ300:AQ310" si="901">(AP300*$E300*$F300*$G300*$I300*$AQ$10)</f>
        <v>315297.44400000002</v>
      </c>
      <c r="AR300" s="73">
        <v>2</v>
      </c>
      <c r="AS300" s="72">
        <f t="shared" ref="AS300:AS310" si="902">(AR300*$E300*$F300*$G300*$H300*$AS$10)</f>
        <v>43429.4</v>
      </c>
      <c r="AT300" s="73"/>
      <c r="AU300" s="73">
        <f t="shared" ref="AU300:AU310" si="903">(AT300*$E300*$F300*$G300*$H300*$AU$10)</f>
        <v>0</v>
      </c>
      <c r="AV300" s="73"/>
      <c r="AW300" s="72">
        <f t="shared" ref="AW300:AW310" si="904">(AV300*$E300*$F300*$G300*$H300*$AW$10)</f>
        <v>0</v>
      </c>
      <c r="AX300" s="73">
        <v>0</v>
      </c>
      <c r="AY300" s="72">
        <f t="shared" ref="AY300:AY310" si="905">(AX300*$E300*$F300*$G300*$H300*$AY$10)</f>
        <v>0</v>
      </c>
      <c r="AZ300" s="73">
        <v>0</v>
      </c>
      <c r="BA300" s="72">
        <f t="shared" ref="BA300:BA310" si="906">(AZ300*$E300*$F300*$G300*$H300*$BA$10)</f>
        <v>0</v>
      </c>
      <c r="BB300" s="73">
        <v>0</v>
      </c>
      <c r="BC300" s="72">
        <f t="shared" ref="BC300:BC310" si="907">(BB300*$E300*$F300*$G300*$H300*$BC$10)</f>
        <v>0</v>
      </c>
      <c r="BD300" s="73">
        <v>11</v>
      </c>
      <c r="BE300" s="72">
        <f t="shared" ref="BE300:BE310" si="908">(BD300*$E300*$F300*$G300*$H300*$BE$10)</f>
        <v>305742.97599999997</v>
      </c>
      <c r="BF300" s="73">
        <v>19</v>
      </c>
      <c r="BG300" s="72">
        <f t="shared" ref="BG300:BG310" si="909">(BF300*$E300*$F300*$G300*$I300*$BG$10)</f>
        <v>495095.16</v>
      </c>
      <c r="BH300" s="73">
        <v>30</v>
      </c>
      <c r="BI300" s="72">
        <f t="shared" ref="BI300:BI310" si="910">(BH300*$E300*$F300*$G300*$I300*$BI$10)</f>
        <v>898988.57999999984</v>
      </c>
      <c r="BJ300" s="73">
        <v>0</v>
      </c>
      <c r="BK300" s="72">
        <f t="shared" ref="BK300:BK310" si="911">(BJ300*$E300*$F300*$G300*$I300*$BK$10)</f>
        <v>0</v>
      </c>
      <c r="BL300" s="73">
        <v>24</v>
      </c>
      <c r="BM300" s="72">
        <f t="shared" ref="BM300:BM310" si="912">(BL300*$E300*$F300*$G300*$I300*$BM$10)</f>
        <v>625383.36</v>
      </c>
      <c r="BN300" s="73">
        <v>4</v>
      </c>
      <c r="BO300" s="72">
        <f t="shared" ref="BO300:BO310" si="913">(BN300*$E300*$F300*$G300*$I300*$BO$10)</f>
        <v>93807.504000000015</v>
      </c>
      <c r="BP300" s="73">
        <v>5</v>
      </c>
      <c r="BQ300" s="72">
        <f t="shared" ref="BQ300:BQ310" si="914">(BP300*$E300*$F300*$G300*$I300*$BQ$10)</f>
        <v>166768.89600000001</v>
      </c>
      <c r="BR300" s="73">
        <v>31</v>
      </c>
      <c r="BS300" s="79">
        <f t="shared" ref="BS300:BS310" si="915">(BR300*$E300*$F300*$G300*$I300*$BS$10)</f>
        <v>888565.52400000009</v>
      </c>
      <c r="BT300" s="94">
        <v>0</v>
      </c>
      <c r="BU300" s="72">
        <f t="shared" ref="BU300:BU310" si="916">(BT300*$E300*$F300*$G300*$H300*$BU$10)</f>
        <v>0</v>
      </c>
      <c r="BV300" s="73">
        <v>5</v>
      </c>
      <c r="BW300" s="72">
        <f t="shared" ref="BW300:BW310" si="917">(BV300*$E300*$F300*$G300*$H300*$BW$10)</f>
        <v>120516.58500000001</v>
      </c>
      <c r="BX300" s="73">
        <v>0</v>
      </c>
      <c r="BY300" s="72">
        <f t="shared" ref="BY300:BY310" si="918">(BX300*$E300*$F300*$G300*$H300*$BY$10)</f>
        <v>0</v>
      </c>
      <c r="BZ300" s="73">
        <v>12</v>
      </c>
      <c r="CA300" s="72">
        <f t="shared" ref="CA300:CA310" si="919">(BZ300*$E300*$F300*$G300*$I300*$CA$10)</f>
        <v>312691.68</v>
      </c>
      <c r="CB300" s="95"/>
      <c r="CC300" s="73">
        <f t="shared" ref="CC300:CC310" si="920">(CB300*$E300*$F300*$G300*$H300*$CC$10)</f>
        <v>0</v>
      </c>
      <c r="CD300" s="73"/>
      <c r="CE300" s="72">
        <f t="shared" ref="CE300:CE310" si="921">(CD300*$E300*$F300*$G300*$H300*$CE$10)</f>
        <v>0</v>
      </c>
      <c r="CF300" s="73"/>
      <c r="CG300" s="72">
        <f t="shared" ref="CG300:CG310" si="922">(CF300*$E300*$F300*$G300*$H300*$CG$10)</f>
        <v>0</v>
      </c>
      <c r="CH300" s="73">
        <v>8</v>
      </c>
      <c r="CI300" s="72">
        <f t="shared" ref="CI300:CI310" si="923">(CH300*$E300*$F300*$G300*$H300*$CI$10)</f>
        <v>121602.31999999999</v>
      </c>
      <c r="CJ300" s="73">
        <v>7</v>
      </c>
      <c r="CK300" s="72">
        <f t="shared" ref="CK300:CK310" si="924">(CJ300*$E300*$F300*$G300*$H300*$CK$10)</f>
        <v>182403.47999999998</v>
      </c>
      <c r="CL300" s="73">
        <v>9</v>
      </c>
      <c r="CM300" s="72">
        <f t="shared" ref="CM300:CM310" si="925">(CL300*$E300*$F300*$G300*$H300*$CM$10)</f>
        <v>195432.3</v>
      </c>
      <c r="CN300" s="73">
        <v>20</v>
      </c>
      <c r="CO300" s="72">
        <f t="shared" ref="CO300:CO310" si="926">(CN300*$E300*$F300*$G300*$H300*$CO$10)</f>
        <v>482066.34</v>
      </c>
      <c r="CP300" s="73">
        <v>44</v>
      </c>
      <c r="CQ300" s="72">
        <f t="shared" ref="CQ300:CQ310" si="927">(CP300*$E300*$F300*$G300*$I300*$CQ$10)</f>
        <v>1272655.1376</v>
      </c>
      <c r="CR300" s="73">
        <v>17</v>
      </c>
      <c r="CS300" s="72">
        <f t="shared" ref="CS300:CS310" si="928">(CR300*$E300*$F300*$G300*$I300*$CS$10)</f>
        <v>531575.85600000003</v>
      </c>
      <c r="CT300" s="73">
        <v>3</v>
      </c>
      <c r="CU300" s="72">
        <f t="shared" ref="CU300:CU310" si="929">(CT300*$E300*$F300*$G300*$I300*$CU$10)</f>
        <v>78172.92</v>
      </c>
      <c r="CV300" s="93">
        <v>0</v>
      </c>
      <c r="CW300" s="72">
        <f t="shared" ref="CW300:CW310" si="930">(CV300*$E300*$F300*$G300*$I300*$CW$10)</f>
        <v>0</v>
      </c>
      <c r="CX300" s="73">
        <v>0</v>
      </c>
      <c r="CY300" s="79">
        <f t="shared" ref="CY300:CY310" si="931">(CX300*$E300*$F300*$G300*$I300*$CY$10)</f>
        <v>0</v>
      </c>
      <c r="CZ300" s="73">
        <v>1</v>
      </c>
      <c r="DA300" s="72">
        <f t="shared" ref="DA300:DA310" si="932">(CZ300*$E300*$F300*$G300*$I300*$DA$10)</f>
        <v>26057.640000000003</v>
      </c>
      <c r="DB300" s="95">
        <v>3</v>
      </c>
      <c r="DC300" s="72">
        <f t="shared" ref="DC300:DC310" si="933">(DB300*$E300*$F300*$G300*$I300*$DC$10)</f>
        <v>78172.92</v>
      </c>
      <c r="DD300" s="73">
        <v>7</v>
      </c>
      <c r="DE300" s="72">
        <f t="shared" ref="DE300:DE310" si="934">(DD300*$E300*$F300*$G300*$I300*$DE$10)</f>
        <v>218884.17599999998</v>
      </c>
      <c r="DF300" s="73">
        <v>2</v>
      </c>
      <c r="DG300" s="72">
        <f t="shared" ref="DG300:DG310" si="935">(DF300*$E300*$F300*$G300*$J300*$DG$10)</f>
        <v>83012.195999999996</v>
      </c>
      <c r="DH300" s="73">
        <v>5</v>
      </c>
      <c r="DI300" s="84">
        <f t="shared" ref="DI300:DI310" si="936">(DH300*$E300*$F300*$G300*$K300*$DI$10)</f>
        <v>221234.01675000001</v>
      </c>
      <c r="DJ300" s="85">
        <f t="shared" si="885"/>
        <v>629</v>
      </c>
      <c r="DK300" s="84">
        <f t="shared" si="885"/>
        <v>16137259.141350003</v>
      </c>
    </row>
    <row r="301" spans="1:115" ht="30.75" customHeight="1" x14ac:dyDescent="0.25">
      <c r="A301" s="89"/>
      <c r="B301" s="90">
        <v>260</v>
      </c>
      <c r="C301" s="283" t="s">
        <v>798</v>
      </c>
      <c r="D301" s="65" t="s">
        <v>424</v>
      </c>
      <c r="E301" s="54">
        <v>23150</v>
      </c>
      <c r="F301" s="91">
        <v>1.2</v>
      </c>
      <c r="G301" s="67">
        <v>1</v>
      </c>
      <c r="H301" s="69">
        <v>1.4</v>
      </c>
      <c r="I301" s="69">
        <v>1.68</v>
      </c>
      <c r="J301" s="69">
        <v>2.23</v>
      </c>
      <c r="K301" s="70">
        <v>2.57</v>
      </c>
      <c r="L301" s="73">
        <v>73</v>
      </c>
      <c r="M301" s="72">
        <f t="shared" si="886"/>
        <v>3123027.6</v>
      </c>
      <c r="N301" s="73">
        <v>0</v>
      </c>
      <c r="O301" s="73">
        <f t="shared" si="887"/>
        <v>0</v>
      </c>
      <c r="P301" s="73">
        <v>0</v>
      </c>
      <c r="Q301" s="72">
        <f t="shared" si="888"/>
        <v>0</v>
      </c>
      <c r="R301" s="73"/>
      <c r="S301" s="72">
        <f t="shared" si="889"/>
        <v>0</v>
      </c>
      <c r="T301" s="73">
        <v>20</v>
      </c>
      <c r="U301" s="72">
        <f t="shared" si="890"/>
        <v>855624.00000000012</v>
      </c>
      <c r="V301" s="73">
        <v>0</v>
      </c>
      <c r="W301" s="72">
        <f t="shared" si="891"/>
        <v>0</v>
      </c>
      <c r="X301" s="73"/>
      <c r="Y301" s="72">
        <f t="shared" si="892"/>
        <v>0</v>
      </c>
      <c r="Z301" s="73">
        <v>0</v>
      </c>
      <c r="AA301" s="72">
        <f t="shared" si="893"/>
        <v>0</v>
      </c>
      <c r="AB301" s="73">
        <v>3</v>
      </c>
      <c r="AC301" s="72">
        <f t="shared" si="894"/>
        <v>128343.59999999999</v>
      </c>
      <c r="AD301" s="73">
        <v>0</v>
      </c>
      <c r="AE301" s="72">
        <f t="shared" si="895"/>
        <v>0</v>
      </c>
      <c r="AF301" s="73"/>
      <c r="AG301" s="72">
        <f t="shared" si="896"/>
        <v>0</v>
      </c>
      <c r="AH301" s="73">
        <v>99</v>
      </c>
      <c r="AI301" s="72">
        <f t="shared" si="897"/>
        <v>4235338.8</v>
      </c>
      <c r="AJ301" s="73"/>
      <c r="AK301" s="73">
        <f t="shared" si="898"/>
        <v>0</v>
      </c>
      <c r="AL301" s="73"/>
      <c r="AM301" s="72">
        <f t="shared" si="899"/>
        <v>0</v>
      </c>
      <c r="AN301" s="93">
        <v>3</v>
      </c>
      <c r="AO301" s="72">
        <f t="shared" si="900"/>
        <v>154012.32</v>
      </c>
      <c r="AP301" s="73">
        <v>32</v>
      </c>
      <c r="AQ301" s="79">
        <f t="shared" si="901"/>
        <v>1642798.0800000001</v>
      </c>
      <c r="AR301" s="73"/>
      <c r="AS301" s="72">
        <f t="shared" si="902"/>
        <v>0</v>
      </c>
      <c r="AT301" s="73"/>
      <c r="AU301" s="73">
        <f t="shared" si="903"/>
        <v>0</v>
      </c>
      <c r="AV301" s="73"/>
      <c r="AW301" s="72">
        <f t="shared" si="904"/>
        <v>0</v>
      </c>
      <c r="AX301" s="73">
        <v>0</v>
      </c>
      <c r="AY301" s="72">
        <f t="shared" si="905"/>
        <v>0</v>
      </c>
      <c r="AZ301" s="73">
        <v>0</v>
      </c>
      <c r="BA301" s="72">
        <f t="shared" si="906"/>
        <v>0</v>
      </c>
      <c r="BB301" s="73">
        <v>0</v>
      </c>
      <c r="BC301" s="72">
        <f t="shared" si="907"/>
        <v>0</v>
      </c>
      <c r="BD301" s="73">
        <v>3</v>
      </c>
      <c r="BE301" s="72">
        <f t="shared" si="908"/>
        <v>149345.28</v>
      </c>
      <c r="BF301" s="73">
        <v>111</v>
      </c>
      <c r="BG301" s="72">
        <f t="shared" si="909"/>
        <v>5180414.3999999994</v>
      </c>
      <c r="BH301" s="73">
        <v>0</v>
      </c>
      <c r="BI301" s="72">
        <f t="shared" si="910"/>
        <v>0</v>
      </c>
      <c r="BJ301" s="73">
        <v>0</v>
      </c>
      <c r="BK301" s="72">
        <f t="shared" si="911"/>
        <v>0</v>
      </c>
      <c r="BL301" s="73">
        <v>8</v>
      </c>
      <c r="BM301" s="72">
        <f t="shared" si="912"/>
        <v>373363.20000000001</v>
      </c>
      <c r="BN301" s="73"/>
      <c r="BO301" s="72">
        <f t="shared" si="913"/>
        <v>0</v>
      </c>
      <c r="BP301" s="73">
        <v>20</v>
      </c>
      <c r="BQ301" s="72">
        <f t="shared" si="914"/>
        <v>1194762.24</v>
      </c>
      <c r="BR301" s="73">
        <v>7</v>
      </c>
      <c r="BS301" s="79">
        <f t="shared" si="915"/>
        <v>359362.08</v>
      </c>
      <c r="BT301" s="94">
        <v>0</v>
      </c>
      <c r="BU301" s="72">
        <f t="shared" si="916"/>
        <v>0</v>
      </c>
      <c r="BV301" s="73">
        <v>0</v>
      </c>
      <c r="BW301" s="72">
        <f t="shared" si="917"/>
        <v>0</v>
      </c>
      <c r="BX301" s="73"/>
      <c r="BY301" s="72">
        <f t="shared" si="918"/>
        <v>0</v>
      </c>
      <c r="BZ301" s="73">
        <v>5</v>
      </c>
      <c r="CA301" s="72">
        <f t="shared" si="919"/>
        <v>233352</v>
      </c>
      <c r="CB301" s="95"/>
      <c r="CC301" s="73">
        <f t="shared" si="920"/>
        <v>0</v>
      </c>
      <c r="CD301" s="73">
        <v>20</v>
      </c>
      <c r="CE301" s="72">
        <f t="shared" si="921"/>
        <v>544488</v>
      </c>
      <c r="CF301" s="73"/>
      <c r="CG301" s="72">
        <f t="shared" si="922"/>
        <v>0</v>
      </c>
      <c r="CH301" s="73"/>
      <c r="CI301" s="72">
        <f t="shared" si="923"/>
        <v>0</v>
      </c>
      <c r="CJ301" s="73">
        <v>3</v>
      </c>
      <c r="CK301" s="72">
        <f t="shared" si="924"/>
        <v>140011.19999999998</v>
      </c>
      <c r="CL301" s="73">
        <v>3</v>
      </c>
      <c r="CM301" s="72">
        <f t="shared" si="925"/>
        <v>116675.99999999999</v>
      </c>
      <c r="CN301" s="73"/>
      <c r="CO301" s="72">
        <f t="shared" si="926"/>
        <v>0</v>
      </c>
      <c r="CP301" s="73">
        <v>8</v>
      </c>
      <c r="CQ301" s="72">
        <f t="shared" si="927"/>
        <v>414433.15200000006</v>
      </c>
      <c r="CR301" s="73"/>
      <c r="CS301" s="72">
        <f t="shared" si="928"/>
        <v>0</v>
      </c>
      <c r="CT301" s="73">
        <v>0</v>
      </c>
      <c r="CU301" s="72">
        <f t="shared" si="929"/>
        <v>0</v>
      </c>
      <c r="CV301" s="93">
        <v>0</v>
      </c>
      <c r="CW301" s="72">
        <f t="shared" si="930"/>
        <v>0</v>
      </c>
      <c r="CX301" s="73">
        <v>0</v>
      </c>
      <c r="CY301" s="79">
        <f t="shared" si="931"/>
        <v>0</v>
      </c>
      <c r="CZ301" s="73">
        <v>1</v>
      </c>
      <c r="DA301" s="72">
        <f t="shared" si="932"/>
        <v>46670.400000000001</v>
      </c>
      <c r="DB301" s="95"/>
      <c r="DC301" s="72">
        <f t="shared" si="933"/>
        <v>0</v>
      </c>
      <c r="DD301" s="73">
        <v>3</v>
      </c>
      <c r="DE301" s="72">
        <f t="shared" si="934"/>
        <v>168013.43999999997</v>
      </c>
      <c r="DF301" s="73"/>
      <c r="DG301" s="72">
        <f t="shared" si="935"/>
        <v>0</v>
      </c>
      <c r="DH301" s="73"/>
      <c r="DI301" s="84">
        <f t="shared" si="936"/>
        <v>0</v>
      </c>
      <c r="DJ301" s="85">
        <f t="shared" si="885"/>
        <v>422</v>
      </c>
      <c r="DK301" s="84">
        <f t="shared" si="885"/>
        <v>19060035.791999996</v>
      </c>
    </row>
    <row r="302" spans="1:115" ht="30" customHeight="1" x14ac:dyDescent="0.25">
      <c r="A302" s="89"/>
      <c r="B302" s="90">
        <v>261</v>
      </c>
      <c r="C302" s="283" t="s">
        <v>799</v>
      </c>
      <c r="D302" s="65" t="s">
        <v>425</v>
      </c>
      <c r="E302" s="54">
        <v>23150</v>
      </c>
      <c r="F302" s="91">
        <v>1.42</v>
      </c>
      <c r="G302" s="67">
        <v>1</v>
      </c>
      <c r="H302" s="69">
        <v>1.4</v>
      </c>
      <c r="I302" s="69">
        <v>1.68</v>
      </c>
      <c r="J302" s="69">
        <v>2.23</v>
      </c>
      <c r="K302" s="70">
        <v>2.57</v>
      </c>
      <c r="L302" s="73">
        <v>30</v>
      </c>
      <c r="M302" s="72">
        <f t="shared" si="886"/>
        <v>1518732.6</v>
      </c>
      <c r="N302" s="73">
        <v>0</v>
      </c>
      <c r="O302" s="73">
        <f t="shared" si="887"/>
        <v>0</v>
      </c>
      <c r="P302" s="73">
        <v>0</v>
      </c>
      <c r="Q302" s="72">
        <f t="shared" si="888"/>
        <v>0</v>
      </c>
      <c r="R302" s="73"/>
      <c r="S302" s="72">
        <f t="shared" si="889"/>
        <v>0</v>
      </c>
      <c r="T302" s="73">
        <v>3</v>
      </c>
      <c r="U302" s="72">
        <f t="shared" si="890"/>
        <v>151873.25999999998</v>
      </c>
      <c r="V302" s="73">
        <v>0</v>
      </c>
      <c r="W302" s="72">
        <f t="shared" si="891"/>
        <v>0</v>
      </c>
      <c r="X302" s="73"/>
      <c r="Y302" s="72">
        <f t="shared" si="892"/>
        <v>0</v>
      </c>
      <c r="Z302" s="73">
        <v>0</v>
      </c>
      <c r="AA302" s="72">
        <f t="shared" si="893"/>
        <v>0</v>
      </c>
      <c r="AB302" s="73">
        <v>5</v>
      </c>
      <c r="AC302" s="72">
        <f t="shared" si="894"/>
        <v>253122.09999999998</v>
      </c>
      <c r="AD302" s="73">
        <v>0</v>
      </c>
      <c r="AE302" s="72">
        <f t="shared" si="895"/>
        <v>0</v>
      </c>
      <c r="AF302" s="73"/>
      <c r="AG302" s="72">
        <f t="shared" si="896"/>
        <v>0</v>
      </c>
      <c r="AH302" s="73">
        <v>26</v>
      </c>
      <c r="AI302" s="72">
        <f t="shared" si="897"/>
        <v>1316234.9200000002</v>
      </c>
      <c r="AJ302" s="73">
        <v>7</v>
      </c>
      <c r="AK302" s="73">
        <f t="shared" si="898"/>
        <v>354370.94</v>
      </c>
      <c r="AL302" s="73"/>
      <c r="AM302" s="72">
        <f t="shared" si="899"/>
        <v>0</v>
      </c>
      <c r="AN302" s="92"/>
      <c r="AO302" s="72">
        <f t="shared" si="900"/>
        <v>0</v>
      </c>
      <c r="AP302" s="73">
        <v>12</v>
      </c>
      <c r="AQ302" s="79">
        <f t="shared" si="901"/>
        <v>728991.64800000004</v>
      </c>
      <c r="AR302" s="73"/>
      <c r="AS302" s="72">
        <f t="shared" si="902"/>
        <v>0</v>
      </c>
      <c r="AT302" s="73"/>
      <c r="AU302" s="73">
        <f t="shared" si="903"/>
        <v>0</v>
      </c>
      <c r="AV302" s="73"/>
      <c r="AW302" s="72">
        <f t="shared" si="904"/>
        <v>0</v>
      </c>
      <c r="AX302" s="73">
        <v>0</v>
      </c>
      <c r="AY302" s="72">
        <f t="shared" si="905"/>
        <v>0</v>
      </c>
      <c r="AZ302" s="73">
        <v>0</v>
      </c>
      <c r="BA302" s="72">
        <f t="shared" si="906"/>
        <v>0</v>
      </c>
      <c r="BB302" s="73">
        <v>0</v>
      </c>
      <c r="BC302" s="72">
        <f t="shared" si="907"/>
        <v>0</v>
      </c>
      <c r="BD302" s="73">
        <v>2</v>
      </c>
      <c r="BE302" s="72">
        <f t="shared" si="908"/>
        <v>117816.83199999999</v>
      </c>
      <c r="BF302" s="73"/>
      <c r="BG302" s="72">
        <f t="shared" si="909"/>
        <v>0</v>
      </c>
      <c r="BH302" s="73">
        <v>0</v>
      </c>
      <c r="BI302" s="72">
        <f t="shared" si="910"/>
        <v>0</v>
      </c>
      <c r="BJ302" s="73">
        <v>0</v>
      </c>
      <c r="BK302" s="72">
        <f t="shared" si="911"/>
        <v>0</v>
      </c>
      <c r="BL302" s="73"/>
      <c r="BM302" s="72">
        <f t="shared" si="912"/>
        <v>0</v>
      </c>
      <c r="BN302" s="73"/>
      <c r="BO302" s="72">
        <f t="shared" si="913"/>
        <v>0</v>
      </c>
      <c r="BP302" s="73"/>
      <c r="BQ302" s="72">
        <f t="shared" si="914"/>
        <v>0</v>
      </c>
      <c r="BR302" s="73">
        <v>1</v>
      </c>
      <c r="BS302" s="79">
        <f t="shared" si="915"/>
        <v>60749.304000000004</v>
      </c>
      <c r="BT302" s="94">
        <v>0</v>
      </c>
      <c r="BU302" s="72">
        <f t="shared" si="916"/>
        <v>0</v>
      </c>
      <c r="BV302" s="73">
        <v>0</v>
      </c>
      <c r="BW302" s="72">
        <f t="shared" si="917"/>
        <v>0</v>
      </c>
      <c r="BX302" s="73">
        <v>5</v>
      </c>
      <c r="BY302" s="72">
        <f t="shared" si="918"/>
        <v>230110.99999999997</v>
      </c>
      <c r="BZ302" s="73"/>
      <c r="CA302" s="72">
        <f t="shared" si="919"/>
        <v>0</v>
      </c>
      <c r="CB302" s="95"/>
      <c r="CC302" s="73">
        <f t="shared" si="920"/>
        <v>0</v>
      </c>
      <c r="CD302" s="73">
        <v>0</v>
      </c>
      <c r="CE302" s="72">
        <f t="shared" si="921"/>
        <v>0</v>
      </c>
      <c r="CF302" s="73"/>
      <c r="CG302" s="72">
        <f t="shared" si="922"/>
        <v>0</v>
      </c>
      <c r="CH302" s="73"/>
      <c r="CI302" s="72">
        <f t="shared" si="923"/>
        <v>0</v>
      </c>
      <c r="CJ302" s="73">
        <v>4</v>
      </c>
      <c r="CK302" s="72">
        <f t="shared" si="924"/>
        <v>220906.55999999997</v>
      </c>
      <c r="CL302" s="73"/>
      <c r="CM302" s="72">
        <f t="shared" si="925"/>
        <v>0</v>
      </c>
      <c r="CN302" s="73">
        <v>2</v>
      </c>
      <c r="CO302" s="72">
        <f t="shared" si="926"/>
        <v>102169.284</v>
      </c>
      <c r="CP302" s="73">
        <v>1</v>
      </c>
      <c r="CQ302" s="72">
        <f t="shared" si="927"/>
        <v>61301.570400000004</v>
      </c>
      <c r="CR302" s="73"/>
      <c r="CS302" s="72">
        <f t="shared" si="928"/>
        <v>0</v>
      </c>
      <c r="CT302" s="73">
        <v>0</v>
      </c>
      <c r="CU302" s="72">
        <f t="shared" si="929"/>
        <v>0</v>
      </c>
      <c r="CV302" s="93"/>
      <c r="CW302" s="72">
        <f t="shared" si="930"/>
        <v>0</v>
      </c>
      <c r="CX302" s="73">
        <v>0</v>
      </c>
      <c r="CY302" s="79">
        <f t="shared" si="931"/>
        <v>0</v>
      </c>
      <c r="CZ302" s="73"/>
      <c r="DA302" s="72">
        <f t="shared" si="932"/>
        <v>0</v>
      </c>
      <c r="DB302" s="95"/>
      <c r="DC302" s="72">
        <f t="shared" si="933"/>
        <v>0</v>
      </c>
      <c r="DD302" s="73">
        <v>1</v>
      </c>
      <c r="DE302" s="72">
        <f t="shared" si="934"/>
        <v>66271.967999999993</v>
      </c>
      <c r="DF302" s="73"/>
      <c r="DG302" s="72">
        <f t="shared" si="935"/>
        <v>0</v>
      </c>
      <c r="DH302" s="73"/>
      <c r="DI302" s="84">
        <f t="shared" si="936"/>
        <v>0</v>
      </c>
      <c r="DJ302" s="85">
        <f t="shared" si="885"/>
        <v>99</v>
      </c>
      <c r="DK302" s="84">
        <f t="shared" si="885"/>
        <v>5182651.9863999998</v>
      </c>
    </row>
    <row r="303" spans="1:115" ht="30" customHeight="1" x14ac:dyDescent="0.25">
      <c r="A303" s="89"/>
      <c r="B303" s="90">
        <v>262</v>
      </c>
      <c r="C303" s="283" t="s">
        <v>800</v>
      </c>
      <c r="D303" s="65" t="s">
        <v>426</v>
      </c>
      <c r="E303" s="54">
        <v>23150</v>
      </c>
      <c r="F303" s="91">
        <v>2.31</v>
      </c>
      <c r="G303" s="67">
        <v>1</v>
      </c>
      <c r="H303" s="69">
        <v>1.4</v>
      </c>
      <c r="I303" s="69">
        <v>1.68</v>
      </c>
      <c r="J303" s="69">
        <v>2.23</v>
      </c>
      <c r="K303" s="70">
        <v>2.57</v>
      </c>
      <c r="L303" s="73">
        <v>24</v>
      </c>
      <c r="M303" s="72">
        <f t="shared" si="886"/>
        <v>1976491.44</v>
      </c>
      <c r="N303" s="73">
        <v>0</v>
      </c>
      <c r="O303" s="73">
        <f t="shared" si="887"/>
        <v>0</v>
      </c>
      <c r="P303" s="73">
        <v>0</v>
      </c>
      <c r="Q303" s="72">
        <f t="shared" si="888"/>
        <v>0</v>
      </c>
      <c r="R303" s="73"/>
      <c r="S303" s="72">
        <f t="shared" si="889"/>
        <v>0</v>
      </c>
      <c r="T303" s="73">
        <v>5</v>
      </c>
      <c r="U303" s="72">
        <f t="shared" si="890"/>
        <v>411769.05000000005</v>
      </c>
      <c r="V303" s="73">
        <v>0</v>
      </c>
      <c r="W303" s="72">
        <f t="shared" si="891"/>
        <v>0</v>
      </c>
      <c r="X303" s="73"/>
      <c r="Y303" s="72">
        <f t="shared" si="892"/>
        <v>0</v>
      </c>
      <c r="Z303" s="73">
        <v>0</v>
      </c>
      <c r="AA303" s="72">
        <f t="shared" si="893"/>
        <v>0</v>
      </c>
      <c r="AB303" s="73"/>
      <c r="AC303" s="72">
        <f t="shared" si="894"/>
        <v>0</v>
      </c>
      <c r="AD303" s="73">
        <v>0</v>
      </c>
      <c r="AE303" s="72">
        <f t="shared" si="895"/>
        <v>0</v>
      </c>
      <c r="AF303" s="73"/>
      <c r="AG303" s="72">
        <f t="shared" si="896"/>
        <v>0</v>
      </c>
      <c r="AH303" s="73">
        <v>20</v>
      </c>
      <c r="AI303" s="72">
        <f t="shared" si="897"/>
        <v>1647076.2000000002</v>
      </c>
      <c r="AJ303" s="73"/>
      <c r="AK303" s="73">
        <f t="shared" si="898"/>
        <v>0</v>
      </c>
      <c r="AL303" s="73">
        <v>0</v>
      </c>
      <c r="AM303" s="72">
        <f t="shared" si="899"/>
        <v>0</v>
      </c>
      <c r="AN303" s="93"/>
      <c r="AO303" s="72">
        <f t="shared" si="900"/>
        <v>0</v>
      </c>
      <c r="AP303" s="73">
        <v>10</v>
      </c>
      <c r="AQ303" s="79">
        <f t="shared" si="901"/>
        <v>988245.72</v>
      </c>
      <c r="AR303" s="73"/>
      <c r="AS303" s="72">
        <f t="shared" si="902"/>
        <v>0</v>
      </c>
      <c r="AT303" s="73"/>
      <c r="AU303" s="73">
        <f t="shared" si="903"/>
        <v>0</v>
      </c>
      <c r="AV303" s="73"/>
      <c r="AW303" s="72">
        <f t="shared" si="904"/>
        <v>0</v>
      </c>
      <c r="AX303" s="73">
        <v>0</v>
      </c>
      <c r="AY303" s="72">
        <f t="shared" si="905"/>
        <v>0</v>
      </c>
      <c r="AZ303" s="73">
        <v>0</v>
      </c>
      <c r="BA303" s="72">
        <f t="shared" si="906"/>
        <v>0</v>
      </c>
      <c r="BB303" s="73">
        <v>0</v>
      </c>
      <c r="BC303" s="72">
        <f t="shared" si="907"/>
        <v>0</v>
      </c>
      <c r="BD303" s="73"/>
      <c r="BE303" s="72">
        <f t="shared" si="908"/>
        <v>0</v>
      </c>
      <c r="BF303" s="73">
        <v>41</v>
      </c>
      <c r="BG303" s="72">
        <f t="shared" si="909"/>
        <v>3683461.32</v>
      </c>
      <c r="BH303" s="73">
        <v>0</v>
      </c>
      <c r="BI303" s="72">
        <f t="shared" si="910"/>
        <v>0</v>
      </c>
      <c r="BJ303" s="73">
        <v>0</v>
      </c>
      <c r="BK303" s="72">
        <f t="shared" si="911"/>
        <v>0</v>
      </c>
      <c r="BL303" s="73"/>
      <c r="BM303" s="72">
        <f t="shared" si="912"/>
        <v>0</v>
      </c>
      <c r="BN303" s="73"/>
      <c r="BO303" s="72">
        <f t="shared" si="913"/>
        <v>0</v>
      </c>
      <c r="BP303" s="73"/>
      <c r="BQ303" s="72">
        <f t="shared" si="914"/>
        <v>0</v>
      </c>
      <c r="BR303" s="73"/>
      <c r="BS303" s="79">
        <f t="shared" si="915"/>
        <v>0</v>
      </c>
      <c r="BT303" s="94">
        <v>0</v>
      </c>
      <c r="BU303" s="72">
        <f t="shared" si="916"/>
        <v>0</v>
      </c>
      <c r="BV303" s="73">
        <v>0</v>
      </c>
      <c r="BW303" s="72">
        <f t="shared" si="917"/>
        <v>0</v>
      </c>
      <c r="BX303" s="73">
        <v>0</v>
      </c>
      <c r="BY303" s="72">
        <f t="shared" si="918"/>
        <v>0</v>
      </c>
      <c r="BZ303" s="73"/>
      <c r="CA303" s="72">
        <f t="shared" si="919"/>
        <v>0</v>
      </c>
      <c r="CB303" s="95"/>
      <c r="CC303" s="73">
        <f t="shared" si="920"/>
        <v>0</v>
      </c>
      <c r="CD303" s="73">
        <v>0</v>
      </c>
      <c r="CE303" s="72">
        <f t="shared" si="921"/>
        <v>0</v>
      </c>
      <c r="CF303" s="73"/>
      <c r="CG303" s="72">
        <f t="shared" si="922"/>
        <v>0</v>
      </c>
      <c r="CH303" s="73"/>
      <c r="CI303" s="72">
        <f t="shared" si="923"/>
        <v>0</v>
      </c>
      <c r="CJ303" s="73"/>
      <c r="CK303" s="72">
        <f t="shared" si="924"/>
        <v>0</v>
      </c>
      <c r="CL303" s="73"/>
      <c r="CM303" s="72">
        <f t="shared" si="925"/>
        <v>0</v>
      </c>
      <c r="CN303" s="73"/>
      <c r="CO303" s="72">
        <f t="shared" si="926"/>
        <v>0</v>
      </c>
      <c r="CP303" s="73">
        <v>0</v>
      </c>
      <c r="CQ303" s="72">
        <f t="shared" si="927"/>
        <v>0</v>
      </c>
      <c r="CR303" s="73"/>
      <c r="CS303" s="72">
        <f t="shared" si="928"/>
        <v>0</v>
      </c>
      <c r="CT303" s="73">
        <v>0</v>
      </c>
      <c r="CU303" s="72">
        <f t="shared" si="929"/>
        <v>0</v>
      </c>
      <c r="CV303" s="93">
        <v>0</v>
      </c>
      <c r="CW303" s="72">
        <f t="shared" si="930"/>
        <v>0</v>
      </c>
      <c r="CX303" s="73">
        <v>0</v>
      </c>
      <c r="CY303" s="79">
        <f t="shared" si="931"/>
        <v>0</v>
      </c>
      <c r="CZ303" s="73"/>
      <c r="DA303" s="72">
        <f t="shared" si="932"/>
        <v>0</v>
      </c>
      <c r="DB303" s="95"/>
      <c r="DC303" s="72">
        <f t="shared" si="933"/>
        <v>0</v>
      </c>
      <c r="DD303" s="73"/>
      <c r="DE303" s="72">
        <f t="shared" si="934"/>
        <v>0</v>
      </c>
      <c r="DF303" s="73"/>
      <c r="DG303" s="72">
        <f t="shared" si="935"/>
        <v>0</v>
      </c>
      <c r="DH303" s="73"/>
      <c r="DI303" s="84">
        <f t="shared" si="936"/>
        <v>0</v>
      </c>
      <c r="DJ303" s="85">
        <f t="shared" si="885"/>
        <v>100</v>
      </c>
      <c r="DK303" s="84">
        <f t="shared" si="885"/>
        <v>8707043.7300000004</v>
      </c>
    </row>
    <row r="304" spans="1:115" ht="30" customHeight="1" x14ac:dyDescent="0.25">
      <c r="A304" s="89"/>
      <c r="B304" s="90">
        <v>263</v>
      </c>
      <c r="C304" s="283" t="s">
        <v>801</v>
      </c>
      <c r="D304" s="65" t="s">
        <v>427</v>
      </c>
      <c r="E304" s="54">
        <v>23150</v>
      </c>
      <c r="F304" s="91">
        <v>3.12</v>
      </c>
      <c r="G304" s="67">
        <v>1</v>
      </c>
      <c r="H304" s="69">
        <v>1.4</v>
      </c>
      <c r="I304" s="69">
        <v>1.68</v>
      </c>
      <c r="J304" s="69">
        <v>2.23</v>
      </c>
      <c r="K304" s="70">
        <v>2.57</v>
      </c>
      <c r="L304" s="73">
        <v>120</v>
      </c>
      <c r="M304" s="72">
        <f t="shared" si="886"/>
        <v>13347734.4</v>
      </c>
      <c r="N304" s="73">
        <v>0</v>
      </c>
      <c r="O304" s="73">
        <f t="shared" si="887"/>
        <v>0</v>
      </c>
      <c r="P304" s="73">
        <v>0</v>
      </c>
      <c r="Q304" s="72">
        <f t="shared" si="888"/>
        <v>0</v>
      </c>
      <c r="R304" s="73"/>
      <c r="S304" s="72">
        <f t="shared" si="889"/>
        <v>0</v>
      </c>
      <c r="T304" s="73">
        <v>1</v>
      </c>
      <c r="U304" s="72">
        <f t="shared" si="890"/>
        <v>111231.12000000001</v>
      </c>
      <c r="V304" s="73"/>
      <c r="W304" s="72">
        <f t="shared" si="891"/>
        <v>0</v>
      </c>
      <c r="X304" s="73"/>
      <c r="Y304" s="72">
        <f t="shared" si="892"/>
        <v>0</v>
      </c>
      <c r="Z304" s="73"/>
      <c r="AA304" s="72">
        <f t="shared" si="893"/>
        <v>0</v>
      </c>
      <c r="AB304" s="73">
        <v>9</v>
      </c>
      <c r="AC304" s="72">
        <f t="shared" si="894"/>
        <v>1001080.08</v>
      </c>
      <c r="AD304" s="73"/>
      <c r="AE304" s="72">
        <f t="shared" si="895"/>
        <v>0</v>
      </c>
      <c r="AF304" s="73"/>
      <c r="AG304" s="72">
        <f t="shared" si="896"/>
        <v>0</v>
      </c>
      <c r="AH304" s="73">
        <v>52</v>
      </c>
      <c r="AI304" s="72">
        <f t="shared" si="897"/>
        <v>5784018.2400000002</v>
      </c>
      <c r="AJ304" s="73"/>
      <c r="AK304" s="73">
        <f t="shared" si="898"/>
        <v>0</v>
      </c>
      <c r="AL304" s="73"/>
      <c r="AM304" s="72">
        <f t="shared" si="899"/>
        <v>0</v>
      </c>
      <c r="AN304" s="93">
        <v>1</v>
      </c>
      <c r="AO304" s="72">
        <f t="shared" si="900"/>
        <v>133477.34400000001</v>
      </c>
      <c r="AP304" s="73"/>
      <c r="AQ304" s="79">
        <f t="shared" si="901"/>
        <v>0</v>
      </c>
      <c r="AR304" s="73"/>
      <c r="AS304" s="72">
        <f t="shared" si="902"/>
        <v>0</v>
      </c>
      <c r="AT304" s="73"/>
      <c r="AU304" s="73">
        <f t="shared" si="903"/>
        <v>0</v>
      </c>
      <c r="AV304" s="73"/>
      <c r="AW304" s="72">
        <f t="shared" si="904"/>
        <v>0</v>
      </c>
      <c r="AX304" s="73"/>
      <c r="AY304" s="72">
        <f t="shared" si="905"/>
        <v>0</v>
      </c>
      <c r="AZ304" s="73"/>
      <c r="BA304" s="72">
        <f t="shared" si="906"/>
        <v>0</v>
      </c>
      <c r="BB304" s="73"/>
      <c r="BC304" s="72">
        <f t="shared" si="907"/>
        <v>0</v>
      </c>
      <c r="BD304" s="73"/>
      <c r="BE304" s="72">
        <f t="shared" si="908"/>
        <v>0</v>
      </c>
      <c r="BF304" s="73">
        <v>72</v>
      </c>
      <c r="BG304" s="72">
        <f t="shared" si="909"/>
        <v>8736698.879999999</v>
      </c>
      <c r="BH304" s="73"/>
      <c r="BI304" s="72">
        <f t="shared" si="910"/>
        <v>0</v>
      </c>
      <c r="BJ304" s="73"/>
      <c r="BK304" s="72">
        <f t="shared" si="911"/>
        <v>0</v>
      </c>
      <c r="BL304" s="73"/>
      <c r="BM304" s="72">
        <f t="shared" si="912"/>
        <v>0</v>
      </c>
      <c r="BN304" s="73"/>
      <c r="BO304" s="72">
        <f t="shared" si="913"/>
        <v>0</v>
      </c>
      <c r="BP304" s="73"/>
      <c r="BQ304" s="72">
        <f t="shared" si="914"/>
        <v>0</v>
      </c>
      <c r="BR304" s="73"/>
      <c r="BS304" s="79">
        <f t="shared" si="915"/>
        <v>0</v>
      </c>
      <c r="BT304" s="94"/>
      <c r="BU304" s="72">
        <f t="shared" si="916"/>
        <v>0</v>
      </c>
      <c r="BV304" s="73"/>
      <c r="BW304" s="72">
        <f t="shared" si="917"/>
        <v>0</v>
      </c>
      <c r="BX304" s="73"/>
      <c r="BY304" s="72">
        <f t="shared" si="918"/>
        <v>0</v>
      </c>
      <c r="BZ304" s="73"/>
      <c r="CA304" s="72">
        <f t="shared" si="919"/>
        <v>0</v>
      </c>
      <c r="CB304" s="95"/>
      <c r="CC304" s="73">
        <f t="shared" si="920"/>
        <v>0</v>
      </c>
      <c r="CD304" s="73"/>
      <c r="CE304" s="72">
        <f t="shared" si="921"/>
        <v>0</v>
      </c>
      <c r="CF304" s="73"/>
      <c r="CG304" s="72">
        <f t="shared" si="922"/>
        <v>0</v>
      </c>
      <c r="CH304" s="73"/>
      <c r="CI304" s="72">
        <f t="shared" si="923"/>
        <v>0</v>
      </c>
      <c r="CJ304" s="73"/>
      <c r="CK304" s="72">
        <f t="shared" si="924"/>
        <v>0</v>
      </c>
      <c r="CL304" s="73"/>
      <c r="CM304" s="72">
        <f t="shared" si="925"/>
        <v>0</v>
      </c>
      <c r="CN304" s="73"/>
      <c r="CO304" s="72">
        <f t="shared" si="926"/>
        <v>0</v>
      </c>
      <c r="CP304" s="73">
        <v>1</v>
      </c>
      <c r="CQ304" s="72">
        <f t="shared" si="927"/>
        <v>134690.77439999999</v>
      </c>
      <c r="CR304" s="73"/>
      <c r="CS304" s="72">
        <f t="shared" si="928"/>
        <v>0</v>
      </c>
      <c r="CT304" s="73"/>
      <c r="CU304" s="72">
        <f t="shared" si="929"/>
        <v>0</v>
      </c>
      <c r="CV304" s="93">
        <v>0</v>
      </c>
      <c r="CW304" s="72">
        <f t="shared" si="930"/>
        <v>0</v>
      </c>
      <c r="CX304" s="73"/>
      <c r="CY304" s="79">
        <f t="shared" si="931"/>
        <v>0</v>
      </c>
      <c r="CZ304" s="73"/>
      <c r="DA304" s="72">
        <f t="shared" si="932"/>
        <v>0</v>
      </c>
      <c r="DB304" s="95"/>
      <c r="DC304" s="72">
        <f t="shared" si="933"/>
        <v>0</v>
      </c>
      <c r="DD304" s="73"/>
      <c r="DE304" s="72">
        <f t="shared" si="934"/>
        <v>0</v>
      </c>
      <c r="DF304" s="73"/>
      <c r="DG304" s="72">
        <f t="shared" si="935"/>
        <v>0</v>
      </c>
      <c r="DH304" s="73"/>
      <c r="DI304" s="84">
        <f t="shared" si="936"/>
        <v>0</v>
      </c>
      <c r="DJ304" s="85">
        <f t="shared" si="885"/>
        <v>256</v>
      </c>
      <c r="DK304" s="84">
        <f t="shared" si="885"/>
        <v>29248930.838399999</v>
      </c>
    </row>
    <row r="305" spans="1:115" ht="30" customHeight="1" x14ac:dyDescent="0.25">
      <c r="A305" s="89"/>
      <c r="B305" s="90">
        <v>264</v>
      </c>
      <c r="C305" s="283" t="s">
        <v>802</v>
      </c>
      <c r="D305" s="65" t="s">
        <v>428</v>
      </c>
      <c r="E305" s="54">
        <v>23150</v>
      </c>
      <c r="F305" s="91">
        <v>1.08</v>
      </c>
      <c r="G305" s="67">
        <v>1</v>
      </c>
      <c r="H305" s="69">
        <v>1.4</v>
      </c>
      <c r="I305" s="69">
        <v>1.68</v>
      </c>
      <c r="J305" s="69">
        <v>2.23</v>
      </c>
      <c r="K305" s="70">
        <v>2.57</v>
      </c>
      <c r="L305" s="73">
        <v>48</v>
      </c>
      <c r="M305" s="72">
        <f t="shared" si="886"/>
        <v>1848147.84</v>
      </c>
      <c r="N305" s="73">
        <v>0</v>
      </c>
      <c r="O305" s="73">
        <f t="shared" si="887"/>
        <v>0</v>
      </c>
      <c r="P305" s="73">
        <v>0</v>
      </c>
      <c r="Q305" s="72">
        <f t="shared" si="888"/>
        <v>0</v>
      </c>
      <c r="R305" s="73"/>
      <c r="S305" s="72">
        <f t="shared" si="889"/>
        <v>0</v>
      </c>
      <c r="T305" s="73">
        <v>23</v>
      </c>
      <c r="U305" s="72">
        <f t="shared" si="890"/>
        <v>885570.84</v>
      </c>
      <c r="V305" s="73">
        <v>0</v>
      </c>
      <c r="W305" s="72">
        <f t="shared" si="891"/>
        <v>0</v>
      </c>
      <c r="X305" s="73"/>
      <c r="Y305" s="72">
        <f t="shared" si="892"/>
        <v>0</v>
      </c>
      <c r="Z305" s="73">
        <v>0</v>
      </c>
      <c r="AA305" s="72">
        <f t="shared" si="893"/>
        <v>0</v>
      </c>
      <c r="AB305" s="73">
        <v>10</v>
      </c>
      <c r="AC305" s="72">
        <f t="shared" si="894"/>
        <v>385030.80000000005</v>
      </c>
      <c r="AD305" s="73">
        <v>0</v>
      </c>
      <c r="AE305" s="72">
        <f t="shared" si="895"/>
        <v>0</v>
      </c>
      <c r="AF305" s="73"/>
      <c r="AG305" s="72">
        <f t="shared" si="896"/>
        <v>0</v>
      </c>
      <c r="AH305" s="73">
        <v>90</v>
      </c>
      <c r="AI305" s="72">
        <f t="shared" si="897"/>
        <v>3465277.2</v>
      </c>
      <c r="AJ305" s="73"/>
      <c r="AK305" s="73">
        <f t="shared" si="898"/>
        <v>0</v>
      </c>
      <c r="AL305" s="73">
        <v>0</v>
      </c>
      <c r="AM305" s="72">
        <f t="shared" si="899"/>
        <v>0</v>
      </c>
      <c r="AN305" s="93">
        <v>5</v>
      </c>
      <c r="AO305" s="72">
        <f t="shared" si="900"/>
        <v>231018.48000000004</v>
      </c>
      <c r="AP305" s="73"/>
      <c r="AQ305" s="79">
        <f t="shared" si="901"/>
        <v>0</v>
      </c>
      <c r="AR305" s="73"/>
      <c r="AS305" s="72">
        <f t="shared" si="902"/>
        <v>0</v>
      </c>
      <c r="AT305" s="73">
        <v>0</v>
      </c>
      <c r="AU305" s="73">
        <f t="shared" si="903"/>
        <v>0</v>
      </c>
      <c r="AV305" s="73"/>
      <c r="AW305" s="72">
        <f t="shared" si="904"/>
        <v>0</v>
      </c>
      <c r="AX305" s="73">
        <v>0</v>
      </c>
      <c r="AY305" s="72">
        <f t="shared" si="905"/>
        <v>0</v>
      </c>
      <c r="AZ305" s="73">
        <v>0</v>
      </c>
      <c r="BA305" s="72">
        <f t="shared" si="906"/>
        <v>0</v>
      </c>
      <c r="BB305" s="73">
        <v>0</v>
      </c>
      <c r="BC305" s="72">
        <f t="shared" si="907"/>
        <v>0</v>
      </c>
      <c r="BD305" s="73">
        <v>1</v>
      </c>
      <c r="BE305" s="72">
        <f t="shared" si="908"/>
        <v>44803.583999999995</v>
      </c>
      <c r="BF305" s="73">
        <v>96</v>
      </c>
      <c r="BG305" s="72">
        <f t="shared" si="909"/>
        <v>4032322.56</v>
      </c>
      <c r="BH305" s="73">
        <v>0</v>
      </c>
      <c r="BI305" s="72">
        <f t="shared" si="910"/>
        <v>0</v>
      </c>
      <c r="BJ305" s="73">
        <v>0</v>
      </c>
      <c r="BK305" s="72">
        <f t="shared" si="911"/>
        <v>0</v>
      </c>
      <c r="BL305" s="73"/>
      <c r="BM305" s="72">
        <f t="shared" si="912"/>
        <v>0</v>
      </c>
      <c r="BN305" s="73"/>
      <c r="BO305" s="72">
        <f t="shared" si="913"/>
        <v>0</v>
      </c>
      <c r="BP305" s="73">
        <v>2</v>
      </c>
      <c r="BQ305" s="72">
        <f t="shared" si="914"/>
        <v>107528.60160000001</v>
      </c>
      <c r="BR305" s="73">
        <v>4</v>
      </c>
      <c r="BS305" s="79">
        <f t="shared" si="915"/>
        <v>184814.78400000001</v>
      </c>
      <c r="BT305" s="94">
        <v>0</v>
      </c>
      <c r="BU305" s="72">
        <f t="shared" si="916"/>
        <v>0</v>
      </c>
      <c r="BV305" s="73">
        <v>0</v>
      </c>
      <c r="BW305" s="72">
        <f t="shared" si="917"/>
        <v>0</v>
      </c>
      <c r="BX305" s="73"/>
      <c r="BY305" s="72">
        <f t="shared" si="918"/>
        <v>0</v>
      </c>
      <c r="BZ305" s="73">
        <v>5</v>
      </c>
      <c r="CA305" s="72">
        <f t="shared" si="919"/>
        <v>210016.80000000002</v>
      </c>
      <c r="CB305" s="95"/>
      <c r="CC305" s="73">
        <f t="shared" si="920"/>
        <v>0</v>
      </c>
      <c r="CD305" s="73">
        <v>0</v>
      </c>
      <c r="CE305" s="72">
        <f t="shared" si="921"/>
        <v>0</v>
      </c>
      <c r="CF305" s="73"/>
      <c r="CG305" s="72">
        <f t="shared" si="922"/>
        <v>0</v>
      </c>
      <c r="CH305" s="73"/>
      <c r="CI305" s="72">
        <f t="shared" si="923"/>
        <v>0</v>
      </c>
      <c r="CJ305" s="73"/>
      <c r="CK305" s="72">
        <f t="shared" si="924"/>
        <v>0</v>
      </c>
      <c r="CL305" s="73">
        <v>7</v>
      </c>
      <c r="CM305" s="72">
        <f t="shared" si="925"/>
        <v>245019.59999999998</v>
      </c>
      <c r="CN305" s="73"/>
      <c r="CO305" s="72">
        <f t="shared" si="926"/>
        <v>0</v>
      </c>
      <c r="CP305" s="73">
        <v>4</v>
      </c>
      <c r="CQ305" s="72">
        <f t="shared" si="927"/>
        <v>186494.91840000002</v>
      </c>
      <c r="CR305" s="73"/>
      <c r="CS305" s="72">
        <f t="shared" si="928"/>
        <v>0</v>
      </c>
      <c r="CT305" s="73">
        <v>0</v>
      </c>
      <c r="CU305" s="72">
        <f t="shared" si="929"/>
        <v>0</v>
      </c>
      <c r="CV305" s="93"/>
      <c r="CW305" s="72">
        <f t="shared" si="930"/>
        <v>0</v>
      </c>
      <c r="CX305" s="73">
        <v>0</v>
      </c>
      <c r="CY305" s="79">
        <f t="shared" si="931"/>
        <v>0</v>
      </c>
      <c r="CZ305" s="73"/>
      <c r="DA305" s="72">
        <f t="shared" si="932"/>
        <v>0</v>
      </c>
      <c r="DB305" s="95"/>
      <c r="DC305" s="72">
        <f t="shared" si="933"/>
        <v>0</v>
      </c>
      <c r="DD305" s="73"/>
      <c r="DE305" s="72">
        <f t="shared" si="934"/>
        <v>0</v>
      </c>
      <c r="DF305" s="73"/>
      <c r="DG305" s="72">
        <f t="shared" si="935"/>
        <v>0</v>
      </c>
      <c r="DH305" s="73"/>
      <c r="DI305" s="84">
        <f t="shared" si="936"/>
        <v>0</v>
      </c>
      <c r="DJ305" s="85">
        <f t="shared" si="885"/>
        <v>295</v>
      </c>
      <c r="DK305" s="84">
        <f t="shared" si="885"/>
        <v>11826046.008000003</v>
      </c>
    </row>
    <row r="306" spans="1:115" ht="30" customHeight="1" x14ac:dyDescent="0.25">
      <c r="A306" s="89"/>
      <c r="B306" s="90">
        <v>265</v>
      </c>
      <c r="C306" s="283" t="s">
        <v>803</v>
      </c>
      <c r="D306" s="65" t="s">
        <v>429</v>
      </c>
      <c r="E306" s="54">
        <v>23150</v>
      </c>
      <c r="F306" s="91">
        <v>1.1200000000000001</v>
      </c>
      <c r="G306" s="67">
        <v>1</v>
      </c>
      <c r="H306" s="69">
        <v>1.4</v>
      </c>
      <c r="I306" s="69">
        <v>1.68</v>
      </c>
      <c r="J306" s="69">
        <v>2.23</v>
      </c>
      <c r="K306" s="70">
        <v>2.57</v>
      </c>
      <c r="L306" s="73">
        <v>88</v>
      </c>
      <c r="M306" s="72">
        <f t="shared" si="886"/>
        <v>3513762.56</v>
      </c>
      <c r="N306" s="73">
        <v>5</v>
      </c>
      <c r="O306" s="73">
        <f t="shared" si="887"/>
        <v>199645.6</v>
      </c>
      <c r="P306" s="73">
        <v>0</v>
      </c>
      <c r="Q306" s="72">
        <f t="shared" si="888"/>
        <v>0</v>
      </c>
      <c r="R306" s="73"/>
      <c r="S306" s="72">
        <f t="shared" si="889"/>
        <v>0</v>
      </c>
      <c r="T306" s="73">
        <v>5</v>
      </c>
      <c r="U306" s="72">
        <f t="shared" si="890"/>
        <v>199645.6</v>
      </c>
      <c r="V306" s="73">
        <v>0</v>
      </c>
      <c r="W306" s="72">
        <f t="shared" si="891"/>
        <v>0</v>
      </c>
      <c r="X306" s="73"/>
      <c r="Y306" s="72">
        <f t="shared" si="892"/>
        <v>0</v>
      </c>
      <c r="Z306" s="73">
        <v>0</v>
      </c>
      <c r="AA306" s="72">
        <f t="shared" si="893"/>
        <v>0</v>
      </c>
      <c r="AB306" s="73">
        <v>6</v>
      </c>
      <c r="AC306" s="72">
        <f t="shared" si="894"/>
        <v>239574.72000000006</v>
      </c>
      <c r="AD306" s="73">
        <v>0</v>
      </c>
      <c r="AE306" s="72">
        <f t="shared" si="895"/>
        <v>0</v>
      </c>
      <c r="AF306" s="73"/>
      <c r="AG306" s="72">
        <f t="shared" si="896"/>
        <v>0</v>
      </c>
      <c r="AH306" s="73">
        <v>154</v>
      </c>
      <c r="AI306" s="72">
        <f t="shared" si="897"/>
        <v>6149084.4800000014</v>
      </c>
      <c r="AJ306" s="73"/>
      <c r="AK306" s="73">
        <f t="shared" si="898"/>
        <v>0</v>
      </c>
      <c r="AL306" s="73"/>
      <c r="AM306" s="72">
        <f t="shared" si="899"/>
        <v>0</v>
      </c>
      <c r="AN306" s="93"/>
      <c r="AO306" s="72">
        <f t="shared" si="900"/>
        <v>0</v>
      </c>
      <c r="AP306" s="73"/>
      <c r="AQ306" s="79">
        <f t="shared" si="901"/>
        <v>0</v>
      </c>
      <c r="AR306" s="73"/>
      <c r="AS306" s="72">
        <f t="shared" si="902"/>
        <v>0</v>
      </c>
      <c r="AT306" s="73"/>
      <c r="AU306" s="73">
        <f t="shared" si="903"/>
        <v>0</v>
      </c>
      <c r="AV306" s="73"/>
      <c r="AW306" s="72">
        <f t="shared" si="904"/>
        <v>0</v>
      </c>
      <c r="AX306" s="73">
        <v>0</v>
      </c>
      <c r="AY306" s="72">
        <f t="shared" si="905"/>
        <v>0</v>
      </c>
      <c r="AZ306" s="73">
        <v>0</v>
      </c>
      <c r="BA306" s="72">
        <f t="shared" si="906"/>
        <v>0</v>
      </c>
      <c r="BB306" s="73">
        <v>0</v>
      </c>
      <c r="BC306" s="72">
        <f t="shared" si="907"/>
        <v>0</v>
      </c>
      <c r="BD306" s="73">
        <v>3</v>
      </c>
      <c r="BE306" s="72">
        <f t="shared" si="908"/>
        <v>139388.92800000001</v>
      </c>
      <c r="BF306" s="73">
        <v>98</v>
      </c>
      <c r="BG306" s="72">
        <f t="shared" si="909"/>
        <v>4268785.9200000009</v>
      </c>
      <c r="BH306" s="73">
        <v>0</v>
      </c>
      <c r="BI306" s="72">
        <f t="shared" si="910"/>
        <v>0</v>
      </c>
      <c r="BJ306" s="73">
        <v>0</v>
      </c>
      <c r="BK306" s="72">
        <f t="shared" si="911"/>
        <v>0</v>
      </c>
      <c r="BL306" s="73">
        <v>1</v>
      </c>
      <c r="BM306" s="72">
        <f t="shared" si="912"/>
        <v>43559.040000000001</v>
      </c>
      <c r="BN306" s="73"/>
      <c r="BO306" s="72">
        <f t="shared" si="913"/>
        <v>0</v>
      </c>
      <c r="BP306" s="73">
        <v>5</v>
      </c>
      <c r="BQ306" s="72">
        <f t="shared" si="914"/>
        <v>278777.85600000003</v>
      </c>
      <c r="BR306" s="73">
        <v>5</v>
      </c>
      <c r="BS306" s="79">
        <f t="shared" si="915"/>
        <v>239574.72000000003</v>
      </c>
      <c r="BT306" s="94">
        <v>0</v>
      </c>
      <c r="BU306" s="72">
        <f t="shared" si="916"/>
        <v>0</v>
      </c>
      <c r="BV306" s="73">
        <v>0</v>
      </c>
      <c r="BW306" s="72">
        <f t="shared" si="917"/>
        <v>0</v>
      </c>
      <c r="BX306" s="73"/>
      <c r="BY306" s="72">
        <f t="shared" si="918"/>
        <v>0</v>
      </c>
      <c r="BZ306" s="73">
        <v>8</v>
      </c>
      <c r="CA306" s="72">
        <f t="shared" si="919"/>
        <v>348472.32000000001</v>
      </c>
      <c r="CB306" s="95"/>
      <c r="CC306" s="73">
        <f t="shared" si="920"/>
        <v>0</v>
      </c>
      <c r="CD306" s="73">
        <v>0</v>
      </c>
      <c r="CE306" s="72">
        <f t="shared" si="921"/>
        <v>0</v>
      </c>
      <c r="CF306" s="73"/>
      <c r="CG306" s="72">
        <f t="shared" si="922"/>
        <v>0</v>
      </c>
      <c r="CH306" s="73"/>
      <c r="CI306" s="72">
        <f t="shared" si="923"/>
        <v>0</v>
      </c>
      <c r="CJ306" s="73">
        <v>2</v>
      </c>
      <c r="CK306" s="72">
        <f t="shared" si="924"/>
        <v>87118.080000000002</v>
      </c>
      <c r="CL306" s="73">
        <v>2</v>
      </c>
      <c r="CM306" s="72">
        <f t="shared" si="925"/>
        <v>72598.400000000009</v>
      </c>
      <c r="CN306" s="73"/>
      <c r="CO306" s="72">
        <f t="shared" si="926"/>
        <v>0</v>
      </c>
      <c r="CP306" s="73">
        <v>13</v>
      </c>
      <c r="CQ306" s="72">
        <f t="shared" si="927"/>
        <v>628556.94720000005</v>
      </c>
      <c r="CR306" s="73"/>
      <c r="CS306" s="72">
        <f t="shared" si="928"/>
        <v>0</v>
      </c>
      <c r="CT306" s="73">
        <v>0</v>
      </c>
      <c r="CU306" s="72">
        <f t="shared" si="929"/>
        <v>0</v>
      </c>
      <c r="CV306" s="93">
        <v>0</v>
      </c>
      <c r="CW306" s="72">
        <f t="shared" si="930"/>
        <v>0</v>
      </c>
      <c r="CX306" s="73">
        <v>0</v>
      </c>
      <c r="CY306" s="79">
        <f t="shared" si="931"/>
        <v>0</v>
      </c>
      <c r="CZ306" s="73">
        <v>1</v>
      </c>
      <c r="DA306" s="72">
        <f t="shared" si="932"/>
        <v>43559.040000000001</v>
      </c>
      <c r="DB306" s="95"/>
      <c r="DC306" s="72">
        <f t="shared" si="933"/>
        <v>0</v>
      </c>
      <c r="DD306" s="73"/>
      <c r="DE306" s="72">
        <f t="shared" si="934"/>
        <v>0</v>
      </c>
      <c r="DF306" s="73"/>
      <c r="DG306" s="72">
        <f t="shared" si="935"/>
        <v>0</v>
      </c>
      <c r="DH306" s="73"/>
      <c r="DI306" s="84">
        <f t="shared" si="936"/>
        <v>0</v>
      </c>
      <c r="DJ306" s="85">
        <f t="shared" si="885"/>
        <v>396</v>
      </c>
      <c r="DK306" s="84">
        <f t="shared" si="885"/>
        <v>16452104.211200003</v>
      </c>
    </row>
    <row r="307" spans="1:115" ht="30" customHeight="1" x14ac:dyDescent="0.25">
      <c r="A307" s="89"/>
      <c r="B307" s="90">
        <v>266</v>
      </c>
      <c r="C307" s="283" t="s">
        <v>804</v>
      </c>
      <c r="D307" s="65" t="s">
        <v>430</v>
      </c>
      <c r="E307" s="54">
        <v>23150</v>
      </c>
      <c r="F307" s="91">
        <v>1.62</v>
      </c>
      <c r="G307" s="137">
        <v>0.95</v>
      </c>
      <c r="H307" s="69">
        <v>1.4</v>
      </c>
      <c r="I307" s="69">
        <v>1.68</v>
      </c>
      <c r="J307" s="69">
        <v>2.23</v>
      </c>
      <c r="K307" s="70">
        <v>2.57</v>
      </c>
      <c r="L307" s="73">
        <v>180</v>
      </c>
      <c r="M307" s="72">
        <f t="shared" si="886"/>
        <v>9876040.0199999996</v>
      </c>
      <c r="N307" s="73">
        <v>0</v>
      </c>
      <c r="O307" s="73">
        <f t="shared" si="887"/>
        <v>0</v>
      </c>
      <c r="P307" s="73">
        <v>0</v>
      </c>
      <c r="Q307" s="72">
        <f t="shared" si="888"/>
        <v>0</v>
      </c>
      <c r="R307" s="73"/>
      <c r="S307" s="72">
        <f t="shared" si="889"/>
        <v>0</v>
      </c>
      <c r="T307" s="73">
        <v>24</v>
      </c>
      <c r="U307" s="72">
        <f t="shared" si="890"/>
        <v>1316805.3360000001</v>
      </c>
      <c r="V307" s="73">
        <v>0</v>
      </c>
      <c r="W307" s="72">
        <f t="shared" si="891"/>
        <v>0</v>
      </c>
      <c r="X307" s="73"/>
      <c r="Y307" s="72">
        <f t="shared" si="892"/>
        <v>0</v>
      </c>
      <c r="Z307" s="73">
        <v>0</v>
      </c>
      <c r="AA307" s="72">
        <f t="shared" si="893"/>
        <v>0</v>
      </c>
      <c r="AB307" s="73">
        <v>10</v>
      </c>
      <c r="AC307" s="72">
        <f t="shared" si="894"/>
        <v>548668.89</v>
      </c>
      <c r="AD307" s="73">
        <v>0</v>
      </c>
      <c r="AE307" s="72">
        <f t="shared" si="895"/>
        <v>0</v>
      </c>
      <c r="AF307" s="73"/>
      <c r="AG307" s="72">
        <f t="shared" si="896"/>
        <v>0</v>
      </c>
      <c r="AH307" s="73">
        <v>161</v>
      </c>
      <c r="AI307" s="72">
        <f t="shared" si="897"/>
        <v>8833569.1289999988</v>
      </c>
      <c r="AJ307" s="73"/>
      <c r="AK307" s="73">
        <f t="shared" si="898"/>
        <v>0</v>
      </c>
      <c r="AL307" s="73"/>
      <c r="AM307" s="72">
        <f t="shared" si="899"/>
        <v>0</v>
      </c>
      <c r="AN307" s="93">
        <v>2</v>
      </c>
      <c r="AO307" s="72">
        <f t="shared" si="900"/>
        <v>131680.5336</v>
      </c>
      <c r="AP307" s="73"/>
      <c r="AQ307" s="79">
        <f t="shared" si="901"/>
        <v>0</v>
      </c>
      <c r="AR307" s="73"/>
      <c r="AS307" s="72">
        <f t="shared" si="902"/>
        <v>0</v>
      </c>
      <c r="AT307" s="73">
        <v>2</v>
      </c>
      <c r="AU307" s="73">
        <f t="shared" si="903"/>
        <v>89782.182000000001</v>
      </c>
      <c r="AV307" s="73"/>
      <c r="AW307" s="72">
        <f t="shared" si="904"/>
        <v>0</v>
      </c>
      <c r="AX307" s="73">
        <v>0</v>
      </c>
      <c r="AY307" s="72">
        <f t="shared" si="905"/>
        <v>0</v>
      </c>
      <c r="AZ307" s="73">
        <v>0</v>
      </c>
      <c r="BA307" s="72">
        <f t="shared" si="906"/>
        <v>0</v>
      </c>
      <c r="BB307" s="73">
        <v>0</v>
      </c>
      <c r="BC307" s="72">
        <f t="shared" si="907"/>
        <v>0</v>
      </c>
      <c r="BD307" s="73"/>
      <c r="BE307" s="72">
        <f t="shared" si="908"/>
        <v>0</v>
      </c>
      <c r="BF307" s="73">
        <v>233</v>
      </c>
      <c r="BG307" s="72">
        <f t="shared" si="909"/>
        <v>13946165.603999998</v>
      </c>
      <c r="BH307" s="73">
        <v>0</v>
      </c>
      <c r="BI307" s="72">
        <f t="shared" si="910"/>
        <v>0</v>
      </c>
      <c r="BJ307" s="73">
        <v>0</v>
      </c>
      <c r="BK307" s="72">
        <f t="shared" si="911"/>
        <v>0</v>
      </c>
      <c r="BL307" s="73"/>
      <c r="BM307" s="72">
        <f t="shared" si="912"/>
        <v>0</v>
      </c>
      <c r="BN307" s="73"/>
      <c r="BO307" s="72">
        <f t="shared" si="913"/>
        <v>0</v>
      </c>
      <c r="BP307" s="73"/>
      <c r="BQ307" s="72">
        <f t="shared" si="914"/>
        <v>0</v>
      </c>
      <c r="BR307" s="73"/>
      <c r="BS307" s="79">
        <f t="shared" si="915"/>
        <v>0</v>
      </c>
      <c r="BT307" s="94">
        <v>0</v>
      </c>
      <c r="BU307" s="72">
        <f t="shared" si="916"/>
        <v>0</v>
      </c>
      <c r="BV307" s="73">
        <v>0</v>
      </c>
      <c r="BW307" s="72">
        <f t="shared" si="917"/>
        <v>0</v>
      </c>
      <c r="BX307" s="73">
        <v>0</v>
      </c>
      <c r="BY307" s="72">
        <f t="shared" si="918"/>
        <v>0</v>
      </c>
      <c r="BZ307" s="73"/>
      <c r="CA307" s="72">
        <f t="shared" si="919"/>
        <v>0</v>
      </c>
      <c r="CB307" s="95"/>
      <c r="CC307" s="73">
        <f t="shared" si="920"/>
        <v>0</v>
      </c>
      <c r="CD307" s="73">
        <v>0</v>
      </c>
      <c r="CE307" s="72">
        <f t="shared" si="921"/>
        <v>0</v>
      </c>
      <c r="CF307" s="73"/>
      <c r="CG307" s="72">
        <f t="shared" si="922"/>
        <v>0</v>
      </c>
      <c r="CH307" s="73"/>
      <c r="CI307" s="72">
        <f t="shared" si="923"/>
        <v>0</v>
      </c>
      <c r="CJ307" s="73"/>
      <c r="CK307" s="72">
        <f t="shared" si="924"/>
        <v>0</v>
      </c>
      <c r="CL307" s="73"/>
      <c r="CM307" s="72">
        <f t="shared" si="925"/>
        <v>0</v>
      </c>
      <c r="CN307" s="73"/>
      <c r="CO307" s="72">
        <f t="shared" si="926"/>
        <v>0</v>
      </c>
      <c r="CP307" s="73">
        <v>3</v>
      </c>
      <c r="CQ307" s="72">
        <f t="shared" si="927"/>
        <v>199316.44404000003</v>
      </c>
      <c r="CR307" s="73"/>
      <c r="CS307" s="72">
        <f t="shared" si="928"/>
        <v>0</v>
      </c>
      <c r="CT307" s="73">
        <v>0</v>
      </c>
      <c r="CU307" s="72">
        <f t="shared" si="929"/>
        <v>0</v>
      </c>
      <c r="CV307" s="93">
        <v>0</v>
      </c>
      <c r="CW307" s="72">
        <f t="shared" si="930"/>
        <v>0</v>
      </c>
      <c r="CX307" s="73">
        <v>0</v>
      </c>
      <c r="CY307" s="79">
        <f t="shared" si="931"/>
        <v>0</v>
      </c>
      <c r="CZ307" s="73"/>
      <c r="DA307" s="72">
        <f t="shared" si="932"/>
        <v>0</v>
      </c>
      <c r="DB307" s="95"/>
      <c r="DC307" s="72">
        <f t="shared" si="933"/>
        <v>0</v>
      </c>
      <c r="DD307" s="73"/>
      <c r="DE307" s="72">
        <f t="shared" si="934"/>
        <v>0</v>
      </c>
      <c r="DF307" s="73"/>
      <c r="DG307" s="72">
        <f t="shared" si="935"/>
        <v>0</v>
      </c>
      <c r="DH307" s="73"/>
      <c r="DI307" s="84">
        <f t="shared" si="936"/>
        <v>0</v>
      </c>
      <c r="DJ307" s="85">
        <f t="shared" si="885"/>
        <v>615</v>
      </c>
      <c r="DK307" s="84">
        <f t="shared" si="885"/>
        <v>34942028.138640001</v>
      </c>
    </row>
    <row r="308" spans="1:115" ht="30" customHeight="1" x14ac:dyDescent="0.25">
      <c r="A308" s="89"/>
      <c r="B308" s="90">
        <v>267</v>
      </c>
      <c r="C308" s="283" t="s">
        <v>805</v>
      </c>
      <c r="D308" s="65" t="s">
        <v>431</v>
      </c>
      <c r="E308" s="54">
        <v>23150</v>
      </c>
      <c r="F308" s="91">
        <v>1.95</v>
      </c>
      <c r="G308" s="67">
        <v>1</v>
      </c>
      <c r="H308" s="69">
        <v>1.4</v>
      </c>
      <c r="I308" s="69">
        <v>1.68</v>
      </c>
      <c r="J308" s="69">
        <v>2.23</v>
      </c>
      <c r="K308" s="70">
        <v>2.57</v>
      </c>
      <c r="L308" s="73">
        <v>35</v>
      </c>
      <c r="M308" s="72">
        <f t="shared" si="886"/>
        <v>2433180.75</v>
      </c>
      <c r="N308" s="73">
        <v>0</v>
      </c>
      <c r="O308" s="73">
        <f t="shared" si="887"/>
        <v>0</v>
      </c>
      <c r="P308" s="73">
        <v>0</v>
      </c>
      <c r="Q308" s="72">
        <f t="shared" si="888"/>
        <v>0</v>
      </c>
      <c r="R308" s="73"/>
      <c r="S308" s="72">
        <f t="shared" si="889"/>
        <v>0</v>
      </c>
      <c r="T308" s="73">
        <v>6</v>
      </c>
      <c r="U308" s="72">
        <f t="shared" si="890"/>
        <v>417116.7</v>
      </c>
      <c r="V308" s="73">
        <v>0</v>
      </c>
      <c r="W308" s="72">
        <f t="shared" si="891"/>
        <v>0</v>
      </c>
      <c r="X308" s="73"/>
      <c r="Y308" s="72">
        <f t="shared" si="892"/>
        <v>0</v>
      </c>
      <c r="Z308" s="73">
        <v>0</v>
      </c>
      <c r="AA308" s="72">
        <f t="shared" si="893"/>
        <v>0</v>
      </c>
      <c r="AB308" s="73">
        <v>3</v>
      </c>
      <c r="AC308" s="72">
        <f t="shared" si="894"/>
        <v>208558.35</v>
      </c>
      <c r="AD308" s="73">
        <v>0</v>
      </c>
      <c r="AE308" s="72">
        <f t="shared" si="895"/>
        <v>0</v>
      </c>
      <c r="AF308" s="73"/>
      <c r="AG308" s="72">
        <f t="shared" si="896"/>
        <v>0</v>
      </c>
      <c r="AH308" s="73">
        <v>121</v>
      </c>
      <c r="AI308" s="72">
        <f t="shared" si="897"/>
        <v>8411853.4499999993</v>
      </c>
      <c r="AJ308" s="73"/>
      <c r="AK308" s="73">
        <f t="shared" si="898"/>
        <v>0</v>
      </c>
      <c r="AL308" s="73"/>
      <c r="AM308" s="72">
        <f t="shared" si="899"/>
        <v>0</v>
      </c>
      <c r="AN308" s="92"/>
      <c r="AO308" s="72">
        <f t="shared" si="900"/>
        <v>0</v>
      </c>
      <c r="AP308" s="73">
        <v>0</v>
      </c>
      <c r="AQ308" s="79">
        <f t="shared" si="901"/>
        <v>0</v>
      </c>
      <c r="AR308" s="73"/>
      <c r="AS308" s="72">
        <f t="shared" si="902"/>
        <v>0</v>
      </c>
      <c r="AT308" s="73">
        <v>3</v>
      </c>
      <c r="AU308" s="73">
        <f t="shared" si="903"/>
        <v>170638.65</v>
      </c>
      <c r="AV308" s="73"/>
      <c r="AW308" s="72">
        <f t="shared" si="904"/>
        <v>0</v>
      </c>
      <c r="AX308" s="73">
        <v>0</v>
      </c>
      <c r="AY308" s="72">
        <f t="shared" si="905"/>
        <v>0</v>
      </c>
      <c r="AZ308" s="73">
        <v>0</v>
      </c>
      <c r="BA308" s="72">
        <f t="shared" si="906"/>
        <v>0</v>
      </c>
      <c r="BB308" s="73">
        <v>0</v>
      </c>
      <c r="BC308" s="72">
        <f t="shared" si="907"/>
        <v>0</v>
      </c>
      <c r="BD308" s="73"/>
      <c r="BE308" s="72">
        <f t="shared" si="908"/>
        <v>0</v>
      </c>
      <c r="BF308" s="73">
        <v>59</v>
      </c>
      <c r="BG308" s="72">
        <f t="shared" si="909"/>
        <v>4474524.5999999996</v>
      </c>
      <c r="BH308" s="73">
        <v>0</v>
      </c>
      <c r="BI308" s="72">
        <f t="shared" si="910"/>
        <v>0</v>
      </c>
      <c r="BJ308" s="73">
        <v>0</v>
      </c>
      <c r="BK308" s="72">
        <f t="shared" si="911"/>
        <v>0</v>
      </c>
      <c r="BL308" s="73"/>
      <c r="BM308" s="72">
        <f t="shared" si="912"/>
        <v>0</v>
      </c>
      <c r="BN308" s="73"/>
      <c r="BO308" s="72">
        <f t="shared" si="913"/>
        <v>0</v>
      </c>
      <c r="BP308" s="73"/>
      <c r="BQ308" s="72">
        <f t="shared" si="914"/>
        <v>0</v>
      </c>
      <c r="BR308" s="73">
        <v>1</v>
      </c>
      <c r="BS308" s="79">
        <f t="shared" si="915"/>
        <v>83423.34</v>
      </c>
      <c r="BT308" s="94">
        <v>0</v>
      </c>
      <c r="BU308" s="72">
        <f t="shared" si="916"/>
        <v>0</v>
      </c>
      <c r="BV308" s="73">
        <v>0</v>
      </c>
      <c r="BW308" s="72">
        <f t="shared" si="917"/>
        <v>0</v>
      </c>
      <c r="BX308" s="73">
        <v>0</v>
      </c>
      <c r="BY308" s="72">
        <f t="shared" si="918"/>
        <v>0</v>
      </c>
      <c r="BZ308" s="73"/>
      <c r="CA308" s="72">
        <f t="shared" si="919"/>
        <v>0</v>
      </c>
      <c r="CB308" s="95"/>
      <c r="CC308" s="73">
        <f t="shared" si="920"/>
        <v>0</v>
      </c>
      <c r="CD308" s="73">
        <v>0</v>
      </c>
      <c r="CE308" s="72">
        <f t="shared" si="921"/>
        <v>0</v>
      </c>
      <c r="CF308" s="73"/>
      <c r="CG308" s="72">
        <f t="shared" si="922"/>
        <v>0</v>
      </c>
      <c r="CH308" s="73"/>
      <c r="CI308" s="72">
        <f t="shared" si="923"/>
        <v>0</v>
      </c>
      <c r="CJ308" s="73"/>
      <c r="CK308" s="72">
        <f t="shared" si="924"/>
        <v>0</v>
      </c>
      <c r="CL308" s="73"/>
      <c r="CM308" s="72">
        <f t="shared" si="925"/>
        <v>0</v>
      </c>
      <c r="CN308" s="73"/>
      <c r="CO308" s="72">
        <f t="shared" si="926"/>
        <v>0</v>
      </c>
      <c r="CP308" s="73">
        <v>3</v>
      </c>
      <c r="CQ308" s="72">
        <f t="shared" si="927"/>
        <v>252545.20199999999</v>
      </c>
      <c r="CR308" s="73"/>
      <c r="CS308" s="72">
        <f t="shared" si="928"/>
        <v>0</v>
      </c>
      <c r="CT308" s="73">
        <v>0</v>
      </c>
      <c r="CU308" s="72">
        <f t="shared" si="929"/>
        <v>0</v>
      </c>
      <c r="CV308" s="93"/>
      <c r="CW308" s="72">
        <f t="shared" si="930"/>
        <v>0</v>
      </c>
      <c r="CX308" s="73">
        <v>0</v>
      </c>
      <c r="CY308" s="79">
        <f t="shared" si="931"/>
        <v>0</v>
      </c>
      <c r="CZ308" s="73"/>
      <c r="DA308" s="72">
        <f t="shared" si="932"/>
        <v>0</v>
      </c>
      <c r="DB308" s="95"/>
      <c r="DC308" s="72">
        <f t="shared" si="933"/>
        <v>0</v>
      </c>
      <c r="DD308" s="73"/>
      <c r="DE308" s="72">
        <f t="shared" si="934"/>
        <v>0</v>
      </c>
      <c r="DF308" s="73"/>
      <c r="DG308" s="72">
        <f t="shared" si="935"/>
        <v>0</v>
      </c>
      <c r="DH308" s="73"/>
      <c r="DI308" s="84">
        <f t="shared" si="936"/>
        <v>0</v>
      </c>
      <c r="DJ308" s="85">
        <f t="shared" si="885"/>
        <v>231</v>
      </c>
      <c r="DK308" s="84">
        <f t="shared" si="885"/>
        <v>16451841.041999999</v>
      </c>
    </row>
    <row r="309" spans="1:115" ht="30" customHeight="1" x14ac:dyDescent="0.25">
      <c r="A309" s="89"/>
      <c r="B309" s="90">
        <v>268</v>
      </c>
      <c r="C309" s="283" t="s">
        <v>806</v>
      </c>
      <c r="D309" s="65" t="s">
        <v>432</v>
      </c>
      <c r="E309" s="54">
        <v>23150</v>
      </c>
      <c r="F309" s="91">
        <v>2.14</v>
      </c>
      <c r="G309" s="137">
        <v>0.9</v>
      </c>
      <c r="H309" s="69">
        <v>1.4</v>
      </c>
      <c r="I309" s="69">
        <v>1.68</v>
      </c>
      <c r="J309" s="69">
        <v>2.23</v>
      </c>
      <c r="K309" s="70">
        <v>2.57</v>
      </c>
      <c r="L309" s="73">
        <v>245</v>
      </c>
      <c r="M309" s="72">
        <f t="shared" si="886"/>
        <v>16822637.370000001</v>
      </c>
      <c r="N309" s="73">
        <v>0</v>
      </c>
      <c r="O309" s="73">
        <f t="shared" si="887"/>
        <v>0</v>
      </c>
      <c r="P309" s="73">
        <v>0</v>
      </c>
      <c r="Q309" s="72">
        <f t="shared" si="888"/>
        <v>0</v>
      </c>
      <c r="R309" s="73"/>
      <c r="S309" s="72">
        <f t="shared" si="889"/>
        <v>0</v>
      </c>
      <c r="T309" s="73"/>
      <c r="U309" s="72">
        <f t="shared" si="890"/>
        <v>0</v>
      </c>
      <c r="V309" s="73"/>
      <c r="W309" s="72">
        <f t="shared" si="891"/>
        <v>0</v>
      </c>
      <c r="X309" s="73"/>
      <c r="Y309" s="72">
        <f t="shared" si="892"/>
        <v>0</v>
      </c>
      <c r="Z309" s="73"/>
      <c r="AA309" s="72">
        <f t="shared" si="893"/>
        <v>0</v>
      </c>
      <c r="AB309" s="73">
        <v>20</v>
      </c>
      <c r="AC309" s="72">
        <f t="shared" si="894"/>
        <v>1373276.52</v>
      </c>
      <c r="AD309" s="73"/>
      <c r="AE309" s="72">
        <f t="shared" si="895"/>
        <v>0</v>
      </c>
      <c r="AF309" s="75"/>
      <c r="AG309" s="72">
        <f t="shared" si="896"/>
        <v>0</v>
      </c>
      <c r="AH309" s="73">
        <v>161</v>
      </c>
      <c r="AI309" s="72">
        <f t="shared" si="897"/>
        <v>11054875.986000001</v>
      </c>
      <c r="AJ309" s="73"/>
      <c r="AK309" s="73">
        <f t="shared" si="898"/>
        <v>0</v>
      </c>
      <c r="AL309" s="73"/>
      <c r="AM309" s="72">
        <f t="shared" si="899"/>
        <v>0</v>
      </c>
      <c r="AN309" s="93"/>
      <c r="AO309" s="72">
        <f t="shared" si="900"/>
        <v>0</v>
      </c>
      <c r="AP309" s="73"/>
      <c r="AQ309" s="79">
        <f t="shared" si="901"/>
        <v>0</v>
      </c>
      <c r="AR309" s="73"/>
      <c r="AS309" s="72">
        <f t="shared" si="902"/>
        <v>0</v>
      </c>
      <c r="AT309" s="73"/>
      <c r="AU309" s="73">
        <f t="shared" si="903"/>
        <v>0</v>
      </c>
      <c r="AV309" s="73"/>
      <c r="AW309" s="72">
        <f t="shared" si="904"/>
        <v>0</v>
      </c>
      <c r="AX309" s="73"/>
      <c r="AY309" s="72">
        <f t="shared" si="905"/>
        <v>0</v>
      </c>
      <c r="AZ309" s="73"/>
      <c r="BA309" s="72">
        <f t="shared" si="906"/>
        <v>0</v>
      </c>
      <c r="BB309" s="73"/>
      <c r="BC309" s="72">
        <f t="shared" si="907"/>
        <v>0</v>
      </c>
      <c r="BD309" s="73"/>
      <c r="BE309" s="72">
        <f t="shared" si="908"/>
        <v>0</v>
      </c>
      <c r="BF309" s="73">
        <v>69</v>
      </c>
      <c r="BG309" s="72">
        <f t="shared" si="909"/>
        <v>5168513.4479999999</v>
      </c>
      <c r="BH309" s="73"/>
      <c r="BI309" s="72">
        <f t="shared" si="910"/>
        <v>0</v>
      </c>
      <c r="BJ309" s="73"/>
      <c r="BK309" s="72">
        <f t="shared" si="911"/>
        <v>0</v>
      </c>
      <c r="BL309" s="73"/>
      <c r="BM309" s="72">
        <f t="shared" si="912"/>
        <v>0</v>
      </c>
      <c r="BN309" s="73"/>
      <c r="BO309" s="72">
        <f t="shared" si="913"/>
        <v>0</v>
      </c>
      <c r="BP309" s="73"/>
      <c r="BQ309" s="72">
        <f t="shared" si="914"/>
        <v>0</v>
      </c>
      <c r="BR309" s="73"/>
      <c r="BS309" s="79">
        <f t="shared" si="915"/>
        <v>0</v>
      </c>
      <c r="BT309" s="94"/>
      <c r="BU309" s="72">
        <f t="shared" si="916"/>
        <v>0</v>
      </c>
      <c r="BV309" s="73"/>
      <c r="BW309" s="72">
        <f t="shared" si="917"/>
        <v>0</v>
      </c>
      <c r="BX309" s="73"/>
      <c r="BY309" s="72">
        <f t="shared" si="918"/>
        <v>0</v>
      </c>
      <c r="BZ309" s="73"/>
      <c r="CA309" s="72">
        <f t="shared" si="919"/>
        <v>0</v>
      </c>
      <c r="CB309" s="95"/>
      <c r="CC309" s="73">
        <f t="shared" si="920"/>
        <v>0</v>
      </c>
      <c r="CD309" s="73"/>
      <c r="CE309" s="72">
        <f t="shared" si="921"/>
        <v>0</v>
      </c>
      <c r="CF309" s="73"/>
      <c r="CG309" s="72">
        <f t="shared" si="922"/>
        <v>0</v>
      </c>
      <c r="CH309" s="73"/>
      <c r="CI309" s="72">
        <f t="shared" si="923"/>
        <v>0</v>
      </c>
      <c r="CJ309" s="73"/>
      <c r="CK309" s="72">
        <f t="shared" si="924"/>
        <v>0</v>
      </c>
      <c r="CL309" s="73"/>
      <c r="CM309" s="72">
        <f t="shared" si="925"/>
        <v>0</v>
      </c>
      <c r="CN309" s="73"/>
      <c r="CO309" s="72">
        <f t="shared" si="926"/>
        <v>0</v>
      </c>
      <c r="CP309" s="73"/>
      <c r="CQ309" s="72">
        <f t="shared" si="927"/>
        <v>0</v>
      </c>
      <c r="CR309" s="73"/>
      <c r="CS309" s="72">
        <f t="shared" si="928"/>
        <v>0</v>
      </c>
      <c r="CT309" s="73"/>
      <c r="CU309" s="72">
        <f t="shared" si="929"/>
        <v>0</v>
      </c>
      <c r="CV309" s="93">
        <v>0</v>
      </c>
      <c r="CW309" s="72">
        <f t="shared" si="930"/>
        <v>0</v>
      </c>
      <c r="CX309" s="73"/>
      <c r="CY309" s="79">
        <f t="shared" si="931"/>
        <v>0</v>
      </c>
      <c r="CZ309" s="73"/>
      <c r="DA309" s="72">
        <f t="shared" si="932"/>
        <v>0</v>
      </c>
      <c r="DB309" s="95"/>
      <c r="DC309" s="72">
        <f t="shared" si="933"/>
        <v>0</v>
      </c>
      <c r="DD309" s="73"/>
      <c r="DE309" s="72">
        <f t="shared" si="934"/>
        <v>0</v>
      </c>
      <c r="DF309" s="73"/>
      <c r="DG309" s="72">
        <f t="shared" si="935"/>
        <v>0</v>
      </c>
      <c r="DH309" s="73"/>
      <c r="DI309" s="84">
        <f t="shared" si="936"/>
        <v>0</v>
      </c>
      <c r="DJ309" s="85">
        <f t="shared" si="885"/>
        <v>495</v>
      </c>
      <c r="DK309" s="84">
        <f t="shared" si="885"/>
        <v>34419303.324000001</v>
      </c>
    </row>
    <row r="310" spans="1:115" ht="30" customHeight="1" x14ac:dyDescent="0.25">
      <c r="A310" s="89"/>
      <c r="B310" s="90">
        <v>269</v>
      </c>
      <c r="C310" s="283" t="s">
        <v>807</v>
      </c>
      <c r="D310" s="65" t="s">
        <v>433</v>
      </c>
      <c r="E310" s="54">
        <v>23150</v>
      </c>
      <c r="F310" s="91">
        <v>4.13</v>
      </c>
      <c r="G310" s="67">
        <v>1</v>
      </c>
      <c r="H310" s="69">
        <v>1.4</v>
      </c>
      <c r="I310" s="69">
        <v>1.68</v>
      </c>
      <c r="J310" s="69">
        <v>2.23</v>
      </c>
      <c r="K310" s="70">
        <v>2.57</v>
      </c>
      <c r="L310" s="73">
        <v>15</v>
      </c>
      <c r="M310" s="72">
        <f t="shared" si="886"/>
        <v>2208579.4499999997</v>
      </c>
      <c r="N310" s="73">
        <v>0</v>
      </c>
      <c r="O310" s="73">
        <f t="shared" si="887"/>
        <v>0</v>
      </c>
      <c r="P310" s="73">
        <v>0</v>
      </c>
      <c r="Q310" s="72">
        <f t="shared" si="888"/>
        <v>0</v>
      </c>
      <c r="R310" s="73"/>
      <c r="S310" s="72">
        <f t="shared" si="889"/>
        <v>0</v>
      </c>
      <c r="T310" s="73">
        <v>33</v>
      </c>
      <c r="U310" s="72">
        <f t="shared" si="890"/>
        <v>4858874.79</v>
      </c>
      <c r="V310" s="73"/>
      <c r="W310" s="72">
        <f t="shared" si="891"/>
        <v>0</v>
      </c>
      <c r="X310" s="73"/>
      <c r="Y310" s="72">
        <f t="shared" si="892"/>
        <v>0</v>
      </c>
      <c r="Z310" s="73"/>
      <c r="AA310" s="72">
        <f t="shared" si="893"/>
        <v>0</v>
      </c>
      <c r="AB310" s="73"/>
      <c r="AC310" s="72">
        <f t="shared" si="894"/>
        <v>0</v>
      </c>
      <c r="AD310" s="73"/>
      <c r="AE310" s="72">
        <f t="shared" si="895"/>
        <v>0</v>
      </c>
      <c r="AF310" s="75"/>
      <c r="AG310" s="72">
        <f t="shared" si="896"/>
        <v>0</v>
      </c>
      <c r="AH310" s="73">
        <v>10</v>
      </c>
      <c r="AI310" s="72">
        <f t="shared" si="897"/>
        <v>1472386.3</v>
      </c>
      <c r="AJ310" s="73"/>
      <c r="AK310" s="73">
        <f t="shared" si="898"/>
        <v>0</v>
      </c>
      <c r="AL310" s="73"/>
      <c r="AM310" s="72">
        <f t="shared" si="899"/>
        <v>0</v>
      </c>
      <c r="AN310" s="93">
        <v>4</v>
      </c>
      <c r="AO310" s="72">
        <f t="shared" si="900"/>
        <v>706745.424</v>
      </c>
      <c r="AP310" s="73"/>
      <c r="AQ310" s="79">
        <f t="shared" si="901"/>
        <v>0</v>
      </c>
      <c r="AR310" s="73"/>
      <c r="AS310" s="72">
        <f t="shared" si="902"/>
        <v>0</v>
      </c>
      <c r="AT310" s="73"/>
      <c r="AU310" s="73">
        <f t="shared" si="903"/>
        <v>0</v>
      </c>
      <c r="AV310" s="73"/>
      <c r="AW310" s="72">
        <f t="shared" si="904"/>
        <v>0</v>
      </c>
      <c r="AX310" s="73"/>
      <c r="AY310" s="72">
        <f t="shared" si="905"/>
        <v>0</v>
      </c>
      <c r="AZ310" s="73"/>
      <c r="BA310" s="72">
        <f t="shared" si="906"/>
        <v>0</v>
      </c>
      <c r="BB310" s="73"/>
      <c r="BC310" s="72">
        <f t="shared" si="907"/>
        <v>0</v>
      </c>
      <c r="BD310" s="73"/>
      <c r="BE310" s="72">
        <f t="shared" si="908"/>
        <v>0</v>
      </c>
      <c r="BF310" s="73"/>
      <c r="BG310" s="72">
        <f t="shared" si="909"/>
        <v>0</v>
      </c>
      <c r="BH310" s="73"/>
      <c r="BI310" s="72">
        <f t="shared" si="910"/>
        <v>0</v>
      </c>
      <c r="BJ310" s="73"/>
      <c r="BK310" s="72">
        <f t="shared" si="911"/>
        <v>0</v>
      </c>
      <c r="BL310" s="73"/>
      <c r="BM310" s="72">
        <f t="shared" si="912"/>
        <v>0</v>
      </c>
      <c r="BN310" s="73"/>
      <c r="BO310" s="72">
        <f t="shared" si="913"/>
        <v>0</v>
      </c>
      <c r="BP310" s="73"/>
      <c r="BQ310" s="72">
        <f t="shared" si="914"/>
        <v>0</v>
      </c>
      <c r="BR310" s="73"/>
      <c r="BS310" s="79">
        <f t="shared" si="915"/>
        <v>0</v>
      </c>
      <c r="BT310" s="94"/>
      <c r="BU310" s="72">
        <f t="shared" si="916"/>
        <v>0</v>
      </c>
      <c r="BV310" s="73"/>
      <c r="BW310" s="72">
        <f t="shared" si="917"/>
        <v>0</v>
      </c>
      <c r="BX310" s="73"/>
      <c r="BY310" s="72">
        <f t="shared" si="918"/>
        <v>0</v>
      </c>
      <c r="BZ310" s="73"/>
      <c r="CA310" s="72">
        <f t="shared" si="919"/>
        <v>0</v>
      </c>
      <c r="CB310" s="95"/>
      <c r="CC310" s="73">
        <f t="shared" si="920"/>
        <v>0</v>
      </c>
      <c r="CD310" s="73"/>
      <c r="CE310" s="72">
        <f t="shared" si="921"/>
        <v>0</v>
      </c>
      <c r="CF310" s="73"/>
      <c r="CG310" s="72">
        <f t="shared" si="922"/>
        <v>0</v>
      </c>
      <c r="CH310" s="73"/>
      <c r="CI310" s="72">
        <f t="shared" si="923"/>
        <v>0</v>
      </c>
      <c r="CJ310" s="73"/>
      <c r="CK310" s="72">
        <f t="shared" si="924"/>
        <v>0</v>
      </c>
      <c r="CL310" s="73"/>
      <c r="CM310" s="72">
        <f t="shared" si="925"/>
        <v>0</v>
      </c>
      <c r="CN310" s="73"/>
      <c r="CO310" s="72">
        <f t="shared" si="926"/>
        <v>0</v>
      </c>
      <c r="CP310" s="73"/>
      <c r="CQ310" s="72">
        <f t="shared" si="927"/>
        <v>0</v>
      </c>
      <c r="CR310" s="73"/>
      <c r="CS310" s="72">
        <f t="shared" si="928"/>
        <v>0</v>
      </c>
      <c r="CT310" s="73"/>
      <c r="CU310" s="72">
        <f t="shared" si="929"/>
        <v>0</v>
      </c>
      <c r="CV310" s="93">
        <v>0</v>
      </c>
      <c r="CW310" s="72">
        <f t="shared" si="930"/>
        <v>0</v>
      </c>
      <c r="CX310" s="73"/>
      <c r="CY310" s="79">
        <f t="shared" si="931"/>
        <v>0</v>
      </c>
      <c r="CZ310" s="73"/>
      <c r="DA310" s="72">
        <f t="shared" si="932"/>
        <v>0</v>
      </c>
      <c r="DB310" s="95"/>
      <c r="DC310" s="72">
        <f t="shared" si="933"/>
        <v>0</v>
      </c>
      <c r="DD310" s="73"/>
      <c r="DE310" s="72">
        <f t="shared" si="934"/>
        <v>0</v>
      </c>
      <c r="DF310" s="73"/>
      <c r="DG310" s="72">
        <f t="shared" si="935"/>
        <v>0</v>
      </c>
      <c r="DH310" s="73"/>
      <c r="DI310" s="84">
        <f t="shared" si="936"/>
        <v>0</v>
      </c>
      <c r="DJ310" s="85">
        <f t="shared" si="885"/>
        <v>62</v>
      </c>
      <c r="DK310" s="84">
        <f t="shared" si="885"/>
        <v>9246585.9640000015</v>
      </c>
    </row>
    <row r="311" spans="1:115" s="194" customFormat="1" ht="15.75" customHeight="1" x14ac:dyDescent="0.25">
      <c r="A311" s="89">
        <v>31</v>
      </c>
      <c r="B311" s="98"/>
      <c r="C311" s="98"/>
      <c r="D311" s="53" t="s">
        <v>434</v>
      </c>
      <c r="E311" s="54">
        <v>23150</v>
      </c>
      <c r="F311" s="145">
        <v>0.9</v>
      </c>
      <c r="G311" s="86">
        <v>1</v>
      </c>
      <c r="H311" s="87">
        <v>1.4</v>
      </c>
      <c r="I311" s="87">
        <v>1.68</v>
      </c>
      <c r="J311" s="87">
        <v>2.23</v>
      </c>
      <c r="K311" s="88">
        <v>2.57</v>
      </c>
      <c r="L311" s="59">
        <f>SUM(L312:L330)</f>
        <v>327</v>
      </c>
      <c r="M311" s="59">
        <f t="shared" ref="M311:BX311" si="937">SUM(M312:M330)</f>
        <v>18381679.583400004</v>
      </c>
      <c r="N311" s="59">
        <f t="shared" si="937"/>
        <v>703</v>
      </c>
      <c r="O311" s="59">
        <f t="shared" si="937"/>
        <v>31181805.548600003</v>
      </c>
      <c r="P311" s="59">
        <f t="shared" si="937"/>
        <v>719</v>
      </c>
      <c r="Q311" s="59">
        <f t="shared" si="937"/>
        <v>25260210.099599995</v>
      </c>
      <c r="R311" s="59">
        <f t="shared" si="937"/>
        <v>0</v>
      </c>
      <c r="S311" s="59">
        <f t="shared" si="937"/>
        <v>0</v>
      </c>
      <c r="T311" s="59">
        <f t="shared" si="937"/>
        <v>256</v>
      </c>
      <c r="U311" s="59">
        <f t="shared" si="937"/>
        <v>12755792.326200001</v>
      </c>
      <c r="V311" s="59">
        <f t="shared" si="937"/>
        <v>0</v>
      </c>
      <c r="W311" s="59">
        <f t="shared" si="937"/>
        <v>0</v>
      </c>
      <c r="X311" s="59">
        <f t="shared" si="937"/>
        <v>0</v>
      </c>
      <c r="Y311" s="59">
        <f t="shared" si="937"/>
        <v>0</v>
      </c>
      <c r="Z311" s="59">
        <f t="shared" si="937"/>
        <v>0</v>
      </c>
      <c r="AA311" s="59">
        <f t="shared" si="937"/>
        <v>0</v>
      </c>
      <c r="AB311" s="59">
        <f t="shared" si="937"/>
        <v>0</v>
      </c>
      <c r="AC311" s="59">
        <f t="shared" si="937"/>
        <v>0</v>
      </c>
      <c r="AD311" s="59">
        <f t="shared" si="937"/>
        <v>0</v>
      </c>
      <c r="AE311" s="59">
        <f t="shared" si="937"/>
        <v>0</v>
      </c>
      <c r="AF311" s="59">
        <f t="shared" si="937"/>
        <v>818</v>
      </c>
      <c r="AG311" s="59">
        <f t="shared" si="937"/>
        <v>19776640.986200001</v>
      </c>
      <c r="AH311" s="59">
        <f t="shared" si="937"/>
        <v>156</v>
      </c>
      <c r="AI311" s="59">
        <f t="shared" si="937"/>
        <v>5945841.3699999992</v>
      </c>
      <c r="AJ311" s="59">
        <f t="shared" si="937"/>
        <v>226</v>
      </c>
      <c r="AK311" s="59">
        <f t="shared" si="937"/>
        <v>7188538.0000000009</v>
      </c>
      <c r="AL311" s="59">
        <f t="shared" si="937"/>
        <v>1233</v>
      </c>
      <c r="AM311" s="59">
        <f t="shared" si="937"/>
        <v>42651012.141359992</v>
      </c>
      <c r="AN311" s="59">
        <f t="shared" si="937"/>
        <v>228</v>
      </c>
      <c r="AO311" s="59">
        <f t="shared" si="937"/>
        <v>11465609.73096</v>
      </c>
      <c r="AP311" s="59">
        <f t="shared" si="937"/>
        <v>50</v>
      </c>
      <c r="AQ311" s="59">
        <f t="shared" si="937"/>
        <v>1535845.08</v>
      </c>
      <c r="AR311" s="59">
        <f t="shared" si="937"/>
        <v>0</v>
      </c>
      <c r="AS311" s="59">
        <f t="shared" si="937"/>
        <v>0</v>
      </c>
      <c r="AT311" s="59">
        <f t="shared" si="937"/>
        <v>38</v>
      </c>
      <c r="AU311" s="59">
        <f t="shared" si="937"/>
        <v>1100902.8799999999</v>
      </c>
      <c r="AV311" s="59">
        <f>SUM(AV312:AV330)</f>
        <v>0</v>
      </c>
      <c r="AW311" s="59">
        <f>SUM(AW312:AW330)</f>
        <v>0</v>
      </c>
      <c r="AX311" s="59">
        <f t="shared" ref="AX311" si="938">SUM(AX312:AX330)</f>
        <v>0</v>
      </c>
      <c r="AY311" s="59">
        <f t="shared" si="937"/>
        <v>0</v>
      </c>
      <c r="AZ311" s="59">
        <f t="shared" si="937"/>
        <v>0</v>
      </c>
      <c r="BA311" s="59">
        <f t="shared" si="937"/>
        <v>0</v>
      </c>
      <c r="BB311" s="59">
        <f t="shared" si="937"/>
        <v>0</v>
      </c>
      <c r="BC311" s="59">
        <f t="shared" si="937"/>
        <v>0</v>
      </c>
      <c r="BD311" s="59">
        <f t="shared" si="937"/>
        <v>178</v>
      </c>
      <c r="BE311" s="59">
        <f t="shared" si="937"/>
        <v>5451763.8839999996</v>
      </c>
      <c r="BF311" s="59">
        <f t="shared" si="937"/>
        <v>246</v>
      </c>
      <c r="BG311" s="59">
        <f t="shared" si="937"/>
        <v>8395172.6711999997</v>
      </c>
      <c r="BH311" s="59">
        <f t="shared" si="937"/>
        <v>3</v>
      </c>
      <c r="BI311" s="59">
        <f t="shared" si="937"/>
        <v>88673.76</v>
      </c>
      <c r="BJ311" s="59">
        <f t="shared" si="937"/>
        <v>0</v>
      </c>
      <c r="BK311" s="59">
        <f t="shared" si="937"/>
        <v>0</v>
      </c>
      <c r="BL311" s="59">
        <f t="shared" si="937"/>
        <v>149</v>
      </c>
      <c r="BM311" s="59">
        <f t="shared" si="937"/>
        <v>5060238.1199999992</v>
      </c>
      <c r="BN311" s="59">
        <f t="shared" si="937"/>
        <v>63</v>
      </c>
      <c r="BO311" s="59">
        <f t="shared" si="937"/>
        <v>1714709.388</v>
      </c>
      <c r="BP311" s="59">
        <f t="shared" si="937"/>
        <v>224</v>
      </c>
      <c r="BQ311" s="59">
        <f t="shared" si="937"/>
        <v>8102448.1439999994</v>
      </c>
      <c r="BR311" s="59">
        <f t="shared" si="937"/>
        <v>132</v>
      </c>
      <c r="BS311" s="61">
        <f t="shared" si="937"/>
        <v>4209026.8063199995</v>
      </c>
      <c r="BT311" s="62">
        <f t="shared" si="937"/>
        <v>0</v>
      </c>
      <c r="BU311" s="59">
        <f t="shared" si="937"/>
        <v>0</v>
      </c>
      <c r="BV311" s="59">
        <f t="shared" si="937"/>
        <v>0</v>
      </c>
      <c r="BW311" s="59">
        <f t="shared" si="937"/>
        <v>0</v>
      </c>
      <c r="BX311" s="59">
        <f t="shared" si="937"/>
        <v>10</v>
      </c>
      <c r="BY311" s="59">
        <f t="shared" ref="BY311:DK311" si="939">SUM(BY312:BY330)</f>
        <v>385679</v>
      </c>
      <c r="BZ311" s="59">
        <f>SUM(BZ312:BZ330)</f>
        <v>93</v>
      </c>
      <c r="CA311" s="59">
        <f>SUM(CA312:CA330)</f>
        <v>3281318.04</v>
      </c>
      <c r="CB311" s="63">
        <f t="shared" si="939"/>
        <v>0</v>
      </c>
      <c r="CC311" s="59">
        <f t="shared" si="939"/>
        <v>0</v>
      </c>
      <c r="CD311" s="59">
        <f t="shared" si="939"/>
        <v>57</v>
      </c>
      <c r="CE311" s="59">
        <f t="shared" si="939"/>
        <v>1197160.58</v>
      </c>
      <c r="CF311" s="59">
        <f t="shared" si="939"/>
        <v>41</v>
      </c>
      <c r="CG311" s="59">
        <f t="shared" si="939"/>
        <v>1009895.6</v>
      </c>
      <c r="CH311" s="59">
        <f t="shared" si="939"/>
        <v>238</v>
      </c>
      <c r="CI311" s="59">
        <f t="shared" si="939"/>
        <v>5249966.2600000007</v>
      </c>
      <c r="CJ311" s="59">
        <f t="shared" si="939"/>
        <v>154</v>
      </c>
      <c r="CK311" s="59">
        <f t="shared" si="939"/>
        <v>4123783.5799999996</v>
      </c>
      <c r="CL311" s="59">
        <f t="shared" si="939"/>
        <v>160</v>
      </c>
      <c r="CM311" s="59">
        <f t="shared" si="939"/>
        <v>4918541.5999999996</v>
      </c>
      <c r="CN311" s="59">
        <f t="shared" si="939"/>
        <v>165</v>
      </c>
      <c r="CO311" s="59">
        <f>SUM(CO312:CO330)</f>
        <v>4757865.7840000009</v>
      </c>
      <c r="CP311" s="59">
        <f>SUM(CP312:CP330)</f>
        <v>410</v>
      </c>
      <c r="CQ311" s="59">
        <f>SUM(CQ312:CQ330)</f>
        <v>13767774.067152001</v>
      </c>
      <c r="CR311" s="59">
        <f>SUM(CR312:CR330)</f>
        <v>102</v>
      </c>
      <c r="CS311" s="59">
        <f>SUM(CS312:CS330)</f>
        <v>3296330.352</v>
      </c>
      <c r="CT311" s="59">
        <f t="shared" ref="CT311" si="940">SUM(CT312:CT330)</f>
        <v>0</v>
      </c>
      <c r="CU311" s="59">
        <f t="shared" si="939"/>
        <v>0</v>
      </c>
      <c r="CV311" s="59">
        <f t="shared" si="939"/>
        <v>5</v>
      </c>
      <c r="CW311" s="59">
        <f t="shared" si="939"/>
        <v>147789.6</v>
      </c>
      <c r="CX311" s="59">
        <f t="shared" si="939"/>
        <v>12</v>
      </c>
      <c r="CY311" s="59">
        <f t="shared" si="939"/>
        <v>354695.04</v>
      </c>
      <c r="CZ311" s="59">
        <f t="shared" si="939"/>
        <v>14</v>
      </c>
      <c r="DA311" s="59">
        <f t="shared" si="939"/>
        <v>390475.68</v>
      </c>
      <c r="DB311" s="59">
        <f t="shared" si="939"/>
        <v>50</v>
      </c>
      <c r="DC311" s="59">
        <f t="shared" si="939"/>
        <v>1015859.0399999999</v>
      </c>
      <c r="DD311" s="59">
        <f t="shared" si="939"/>
        <v>148</v>
      </c>
      <c r="DE311" s="59">
        <f t="shared" si="939"/>
        <v>5271421.68</v>
      </c>
      <c r="DF311" s="59">
        <f t="shared" si="939"/>
        <v>43</v>
      </c>
      <c r="DG311" s="59">
        <f t="shared" si="939"/>
        <v>1522819.5009999999</v>
      </c>
      <c r="DH311" s="59">
        <f t="shared" si="939"/>
        <v>102</v>
      </c>
      <c r="DI311" s="59">
        <f t="shared" si="939"/>
        <v>4459104.4313000003</v>
      </c>
      <c r="DJ311" s="59">
        <f t="shared" si="939"/>
        <v>7553</v>
      </c>
      <c r="DK311" s="59">
        <f t="shared" si="939"/>
        <v>265416390.35529199</v>
      </c>
    </row>
    <row r="312" spans="1:115" ht="30" customHeight="1" x14ac:dyDescent="0.25">
      <c r="A312" s="89"/>
      <c r="B312" s="90">
        <v>270</v>
      </c>
      <c r="C312" s="283" t="s">
        <v>808</v>
      </c>
      <c r="D312" s="65" t="s">
        <v>435</v>
      </c>
      <c r="E312" s="54">
        <v>23150</v>
      </c>
      <c r="F312" s="91">
        <v>0.61</v>
      </c>
      <c r="G312" s="67">
        <v>1</v>
      </c>
      <c r="H312" s="69">
        <v>1.4</v>
      </c>
      <c r="I312" s="69">
        <v>1.68</v>
      </c>
      <c r="J312" s="69">
        <v>2.23</v>
      </c>
      <c r="K312" s="70">
        <v>2.57</v>
      </c>
      <c r="L312" s="73">
        <v>10</v>
      </c>
      <c r="M312" s="72">
        <f>(L312*$E312*$F312*$G312*$H312*$M$10)</f>
        <v>217471.1</v>
      </c>
      <c r="N312" s="73">
        <v>9</v>
      </c>
      <c r="O312" s="73">
        <f>(N312*$E312*$F312*$G312*$H312*$O$10)</f>
        <v>195723.99000000002</v>
      </c>
      <c r="P312" s="73">
        <v>218</v>
      </c>
      <c r="Q312" s="72">
        <f>(P312*$E312*$F312*$G312*$H312*$Q$10)</f>
        <v>4740869.9800000004</v>
      </c>
      <c r="R312" s="73"/>
      <c r="S312" s="72">
        <f>(R312*$E312*$F312*$G312*$H312*$S$10)</f>
        <v>0</v>
      </c>
      <c r="T312" s="73"/>
      <c r="U312" s="72">
        <f>(T312*$E312*$F312*$G312*$H312*$U$10)</f>
        <v>0</v>
      </c>
      <c r="V312" s="73">
        <v>0</v>
      </c>
      <c r="W312" s="72">
        <f>(V312*$E312*$F312*$G312*$H312*$W$10)</f>
        <v>0</v>
      </c>
      <c r="X312" s="73"/>
      <c r="Y312" s="72">
        <f>(X312*$E312*$F312*$G312*$H312*$Y$10)</f>
        <v>0</v>
      </c>
      <c r="Z312" s="73">
        <v>0</v>
      </c>
      <c r="AA312" s="72">
        <f>(Z312*$E312*$F312*$G312*$H312*$AA$10)</f>
        <v>0</v>
      </c>
      <c r="AB312" s="73"/>
      <c r="AC312" s="72">
        <f>(AB312*$E312*$F312*$G312*$H312*$AC$10)</f>
        <v>0</v>
      </c>
      <c r="AD312" s="73">
        <v>0</v>
      </c>
      <c r="AE312" s="72">
        <f>(AD312*$E312*$F312*$G312*$H312*$AE$10)</f>
        <v>0</v>
      </c>
      <c r="AF312" s="73">
        <v>2</v>
      </c>
      <c r="AG312" s="72">
        <f>(AF312*$E312*$F312*$G312*$H312*$AG$10)</f>
        <v>43494.22</v>
      </c>
      <c r="AH312" s="73">
        <v>9</v>
      </c>
      <c r="AI312" s="72">
        <f>(AH312*$E312*$F312*$G312*$H312*$AI$10)</f>
        <v>195723.99000000002</v>
      </c>
      <c r="AJ312" s="73"/>
      <c r="AK312" s="73">
        <f>(AJ312*$E312*$F312*$G312*$H312*$AK$10)</f>
        <v>0</v>
      </c>
      <c r="AL312" s="73">
        <v>130</v>
      </c>
      <c r="AM312" s="72">
        <f>(AL312*$E312*$F312*$G312*$I312*$AM$10)</f>
        <v>3392549.16</v>
      </c>
      <c r="AN312" s="92"/>
      <c r="AO312" s="72">
        <f>(AN312*$E312*$F312*$G312*$I312*$AO$10)</f>
        <v>0</v>
      </c>
      <c r="AP312" s="73">
        <v>2</v>
      </c>
      <c r="AQ312" s="79">
        <f>(AP312*$E312*$F312*$G312*$I312*$AQ$10)</f>
        <v>52193.063999999998</v>
      </c>
      <c r="AR312" s="73"/>
      <c r="AS312" s="72">
        <f>(AR312*$E312*$F312*$G312*$H312*$AS$10)</f>
        <v>0</v>
      </c>
      <c r="AT312" s="73"/>
      <c r="AU312" s="73">
        <f>(AT312*$E312*$F312*$G312*$H312*$AU$10)</f>
        <v>0</v>
      </c>
      <c r="AV312" s="73"/>
      <c r="AW312" s="72">
        <f>(AV312*$E312*$F312*$G312*$H312*$AW$10)</f>
        <v>0</v>
      </c>
      <c r="AX312" s="73">
        <v>0</v>
      </c>
      <c r="AY312" s="72">
        <f>(AX312*$E312*$F312*$G312*$H312*$AY$10)</f>
        <v>0</v>
      </c>
      <c r="AZ312" s="73">
        <v>0</v>
      </c>
      <c r="BA312" s="72">
        <f>(AZ312*$E312*$F312*$G312*$H312*$BA$10)</f>
        <v>0</v>
      </c>
      <c r="BB312" s="73">
        <v>0</v>
      </c>
      <c r="BC312" s="72">
        <f>(BB312*$E312*$F312*$G312*$H312*$BC$10)</f>
        <v>0</v>
      </c>
      <c r="BD312" s="73">
        <v>20</v>
      </c>
      <c r="BE312" s="72">
        <f>(BD312*$E312*$F312*$G312*$H312*$BE$10)</f>
        <v>506114.56</v>
      </c>
      <c r="BF312" s="73">
        <v>2</v>
      </c>
      <c r="BG312" s="72">
        <f>(BF312*$E312*$F312*$G312*$I312*$BG$10)</f>
        <v>47448.24</v>
      </c>
      <c r="BH312" s="73"/>
      <c r="BI312" s="72">
        <f>(BH312*$E312*$F312*$G312*$I312*$BI$10)</f>
        <v>0</v>
      </c>
      <c r="BJ312" s="73">
        <v>0</v>
      </c>
      <c r="BK312" s="72">
        <f>(BJ312*$E312*$F312*$G312*$I312*$BK$10)</f>
        <v>0</v>
      </c>
      <c r="BL312" s="73">
        <v>30</v>
      </c>
      <c r="BM312" s="72">
        <f>(BL312*$E312*$F312*$G312*$I312*$BM$10)</f>
        <v>711723.6</v>
      </c>
      <c r="BN312" s="73">
        <v>9</v>
      </c>
      <c r="BO312" s="72">
        <f>(BN312*$E312*$F312*$G312*$I312*$BO$10)</f>
        <v>192165.372</v>
      </c>
      <c r="BP312" s="73">
        <v>12</v>
      </c>
      <c r="BQ312" s="72">
        <f>(BP312*$E312*$F312*$G312*$I312*$BQ$10)</f>
        <v>364402.48320000002</v>
      </c>
      <c r="BR312" s="73">
        <v>28</v>
      </c>
      <c r="BS312" s="79">
        <f>(BR312*$E312*$F312*$G312*$I312*$BS$10)</f>
        <v>730702.89600000007</v>
      </c>
      <c r="BT312" s="94">
        <v>0</v>
      </c>
      <c r="BU312" s="72">
        <f>(BT312*$E312*$F312*$G312*$H312*$BU$10)</f>
        <v>0</v>
      </c>
      <c r="BV312" s="73">
        <v>0</v>
      </c>
      <c r="BW312" s="72">
        <f>(BV312*$E312*$F312*$G312*$H312*$BW$10)</f>
        <v>0</v>
      </c>
      <c r="BX312" s="73">
        <v>0</v>
      </c>
      <c r="BY312" s="72">
        <f>(BX312*$E312*$F312*$G312*$H312*$BY$10)</f>
        <v>0</v>
      </c>
      <c r="BZ312" s="73">
        <v>3</v>
      </c>
      <c r="CA312" s="72">
        <f>(BZ312*$E312*$F312*$G312*$I312*$CA$10)</f>
        <v>71172.36</v>
      </c>
      <c r="CB312" s="95"/>
      <c r="CC312" s="73">
        <f>(CB312*$E312*$F312*$G312*$H312*$CC$10)</f>
        <v>0</v>
      </c>
      <c r="CD312" s="73"/>
      <c r="CE312" s="72">
        <f>(CD312*$E312*$F312*$G312*$H312*$CE$10)</f>
        <v>0</v>
      </c>
      <c r="CF312" s="73"/>
      <c r="CG312" s="72">
        <f>(CF312*$E312*$F312*$G312*$H312*$CG$10)</f>
        <v>0</v>
      </c>
      <c r="CH312" s="73"/>
      <c r="CI312" s="72">
        <f>(CH312*$E312*$F312*$G312*$H312*$CI$10)</f>
        <v>0</v>
      </c>
      <c r="CJ312" s="73">
        <v>2</v>
      </c>
      <c r="CK312" s="72">
        <f>(CJ312*$E312*$F312*$G312*$H312*$CK$10)</f>
        <v>47448.24</v>
      </c>
      <c r="CL312" s="73">
        <v>2</v>
      </c>
      <c r="CM312" s="72">
        <f>(CL312*$E312*$F312*$G312*$H312*$CM$10)</f>
        <v>39540.199999999997</v>
      </c>
      <c r="CN312" s="73">
        <v>30</v>
      </c>
      <c r="CO312" s="72">
        <f>(CN312*$E312*$F312*$G312*$H312*$CO$10)</f>
        <v>658344.33000000007</v>
      </c>
      <c r="CP312" s="73">
        <v>22</v>
      </c>
      <c r="CQ312" s="72">
        <f>(CP312*$E312*$F312*$G312*$I312*$CQ$10)</f>
        <v>579343.01040000003</v>
      </c>
      <c r="CR312" s="73"/>
      <c r="CS312" s="72">
        <f>(CR312*$E312*$F312*$G312*$I312*$CS$10)</f>
        <v>0</v>
      </c>
      <c r="CT312" s="73">
        <v>0</v>
      </c>
      <c r="CU312" s="72">
        <f>(CT312*$E312*$F312*$G312*$I312*$CU$10)</f>
        <v>0</v>
      </c>
      <c r="CV312" s="93">
        <v>0</v>
      </c>
      <c r="CW312" s="72">
        <f>(CV312*$E312*$F312*$G312*$I312*$CW$10)</f>
        <v>0</v>
      </c>
      <c r="CX312" s="73">
        <v>0</v>
      </c>
      <c r="CY312" s="79">
        <f>(CX312*$E312*$F312*$G312*$I312*$CY$10)</f>
        <v>0</v>
      </c>
      <c r="CZ312" s="73">
        <v>4</v>
      </c>
      <c r="DA312" s="72">
        <f>(CZ312*$E312*$F312*$G312*$I312*$DA$10)</f>
        <v>94896.48</v>
      </c>
      <c r="DB312" s="95">
        <v>2</v>
      </c>
      <c r="DC312" s="72">
        <f>(DB312*$E312*$F312*$G312*$I312*$DC$10)</f>
        <v>47448.24</v>
      </c>
      <c r="DD312" s="73">
        <v>3</v>
      </c>
      <c r="DE312" s="72">
        <f>(DD312*$E312*$F312*$G312*$I312*$DE$10)</f>
        <v>85406.831999999995</v>
      </c>
      <c r="DF312" s="73"/>
      <c r="DG312" s="72">
        <f>(DF312*$E312*$F312*$G312*$J312*$DG$10)</f>
        <v>0</v>
      </c>
      <c r="DH312" s="73">
        <v>2</v>
      </c>
      <c r="DI312" s="84">
        <f>(DH312*$E312*$F312*$G312*$K312*$DI$10)</f>
        <v>80568.806100000002</v>
      </c>
      <c r="DJ312" s="85">
        <f t="shared" ref="DJ312:DK330" si="941">SUM(L312,N312,P312,R312,T312,V312,X312,Z312,AB312,AD312,AF312,AH312,AN312,AR312,AT312,BX312,AJ312,AX312,AZ312,BB312,CN312,BD312,BF312,AL312,BJ312,AP312,CP312,BL312,CR312,BN312,BP312,BR312,BZ312,BT312,BV312,CB312,CD312,CF312,CH312,CJ312,CL312,CT312,CV312,BH312,AV312,CX312,CZ312,DB312,DD312,DF312,DH312)</f>
        <v>551</v>
      </c>
      <c r="DK312" s="84">
        <f t="shared" si="941"/>
        <v>13094751.1537</v>
      </c>
    </row>
    <row r="313" spans="1:115" ht="30" customHeight="1" x14ac:dyDescent="0.25">
      <c r="A313" s="89"/>
      <c r="B313" s="90">
        <v>271</v>
      </c>
      <c r="C313" s="283" t="s">
        <v>809</v>
      </c>
      <c r="D313" s="65" t="s">
        <v>436</v>
      </c>
      <c r="E313" s="54">
        <v>23150</v>
      </c>
      <c r="F313" s="91">
        <v>0.55000000000000004</v>
      </c>
      <c r="G313" s="67">
        <v>1</v>
      </c>
      <c r="H313" s="69">
        <v>1.4</v>
      </c>
      <c r="I313" s="69">
        <v>1.68</v>
      </c>
      <c r="J313" s="69">
        <v>2.23</v>
      </c>
      <c r="K313" s="70">
        <v>2.57</v>
      </c>
      <c r="L313" s="73">
        <v>0</v>
      </c>
      <c r="M313" s="72">
        <f>(L313*$E313*$F313*$G313*$H313)</f>
        <v>0</v>
      </c>
      <c r="N313" s="73">
        <v>16</v>
      </c>
      <c r="O313" s="73">
        <f>(N313*$E313*$F313*$G313*$H313)</f>
        <v>285208</v>
      </c>
      <c r="P313" s="73">
        <v>0</v>
      </c>
      <c r="Q313" s="72">
        <f>(P313*$E313*$F313*$G313*$H313)</f>
        <v>0</v>
      </c>
      <c r="R313" s="73"/>
      <c r="S313" s="72">
        <f>(R313*$E313*$F313*$G313*$H313)</f>
        <v>0</v>
      </c>
      <c r="T313" s="73">
        <v>14</v>
      </c>
      <c r="U313" s="72">
        <f>(T313*$E313*$F313*$G313*$H313)</f>
        <v>249556.99999999997</v>
      </c>
      <c r="V313" s="73">
        <v>0</v>
      </c>
      <c r="W313" s="72">
        <f>(V313*$E313*$F313*$G313*$H313)</f>
        <v>0</v>
      </c>
      <c r="X313" s="73"/>
      <c r="Y313" s="72">
        <f>(X313*$E313*$F313*$G313*$H313)</f>
        <v>0</v>
      </c>
      <c r="Z313" s="73">
        <v>0</v>
      </c>
      <c r="AA313" s="72">
        <f>(Z313*$E313*$F313*$G313*$H313)</f>
        <v>0</v>
      </c>
      <c r="AB313" s="73"/>
      <c r="AC313" s="72">
        <f>(AB313*$E313*$F313*$G313*$H313)</f>
        <v>0</v>
      </c>
      <c r="AD313" s="73">
        <v>0</v>
      </c>
      <c r="AE313" s="72">
        <f>(AD313*$E313*$F313*$G313*$H313)</f>
        <v>0</v>
      </c>
      <c r="AF313" s="73">
        <v>113</v>
      </c>
      <c r="AG313" s="72">
        <f>(AF313*$E313*$F313*$G313*$H313)</f>
        <v>2014281.4999999998</v>
      </c>
      <c r="AH313" s="73">
        <v>7</v>
      </c>
      <c r="AI313" s="72">
        <f>(AH313*$E313*$F313*$G313*$H313)</f>
        <v>124778.49999999999</v>
      </c>
      <c r="AJ313" s="73">
        <v>46</v>
      </c>
      <c r="AK313" s="73">
        <f>(AJ313*$E313*$F313*$G313*$H313)</f>
        <v>819973</v>
      </c>
      <c r="AL313" s="73">
        <v>60</v>
      </c>
      <c r="AM313" s="72">
        <f>(AL313*$E313*$F313*$G313*$I313)</f>
        <v>1283436.0000000002</v>
      </c>
      <c r="AN313" s="93">
        <v>13</v>
      </c>
      <c r="AO313" s="72">
        <f>(AN313*$E313*$F313*$G313*$I313)</f>
        <v>278077.8</v>
      </c>
      <c r="AP313" s="73">
        <v>3</v>
      </c>
      <c r="AQ313" s="79">
        <f>(AP313*$E313*$F313*$G313*$I313)</f>
        <v>64171.799999999996</v>
      </c>
      <c r="AR313" s="73"/>
      <c r="AS313" s="72">
        <f>(AR313*$E313*$F313*$G313*$H313)</f>
        <v>0</v>
      </c>
      <c r="AT313" s="73"/>
      <c r="AU313" s="73">
        <f>(AT313*$E313*$F313*$G313*$H313)</f>
        <v>0</v>
      </c>
      <c r="AV313" s="73"/>
      <c r="AW313" s="72">
        <f>(AV313*$E313*$F313*$G313*$H313)</f>
        <v>0</v>
      </c>
      <c r="AX313" s="73">
        <v>0</v>
      </c>
      <c r="AY313" s="72">
        <f>(AX313*$E313*$F313*$G313*$H313)</f>
        <v>0</v>
      </c>
      <c r="AZ313" s="73">
        <v>0</v>
      </c>
      <c r="BA313" s="72">
        <f>(AZ313*$E313*$F313*$G313*$H313)</f>
        <v>0</v>
      </c>
      <c r="BB313" s="73">
        <v>0</v>
      </c>
      <c r="BC313" s="72">
        <f>(BB313*$E313*$F313*$G313*$H313)</f>
        <v>0</v>
      </c>
      <c r="BD313" s="73">
        <v>20</v>
      </c>
      <c r="BE313" s="72">
        <f>(BD313*$E313*$F313*$G313*$H313)</f>
        <v>356510</v>
      </c>
      <c r="BF313" s="73">
        <v>2</v>
      </c>
      <c r="BG313" s="72">
        <f>(BF313*$E313*$F313*$G313*$I313)</f>
        <v>42781.200000000004</v>
      </c>
      <c r="BH313" s="73">
        <v>0</v>
      </c>
      <c r="BI313" s="72">
        <f>(BH313*$E313*$F313*$G313*$I313)</f>
        <v>0</v>
      </c>
      <c r="BJ313" s="73">
        <v>0</v>
      </c>
      <c r="BK313" s="72">
        <f>(BJ313*$E313*$F313*$G313*$I313)</f>
        <v>0</v>
      </c>
      <c r="BL313" s="73">
        <v>6</v>
      </c>
      <c r="BM313" s="72">
        <f>(BL313*$E313*$F313*$G313*$I313)</f>
        <v>128343.59999999999</v>
      </c>
      <c r="BN313" s="73"/>
      <c r="BO313" s="72">
        <f>(BN313*$E313*$F313*$G313*$I313)</f>
        <v>0</v>
      </c>
      <c r="BP313" s="73">
        <v>25</v>
      </c>
      <c r="BQ313" s="72">
        <f>(BP313*$E313*$F313*$G313*$I313)</f>
        <v>534765</v>
      </c>
      <c r="BR313" s="73"/>
      <c r="BS313" s="79">
        <f>(BR313*$E313*$F313*$G313*$I313)</f>
        <v>0</v>
      </c>
      <c r="BT313" s="94">
        <v>0</v>
      </c>
      <c r="BU313" s="72">
        <f>(BT313*$E313*$F313*$G313*$H313)</f>
        <v>0</v>
      </c>
      <c r="BV313" s="73">
        <v>0</v>
      </c>
      <c r="BW313" s="72">
        <f>(BV313*$E313*$F313*$G313*$H313)</f>
        <v>0</v>
      </c>
      <c r="BX313" s="73">
        <v>0</v>
      </c>
      <c r="BY313" s="72">
        <f>(BX313*$E313*$F313*$G313*$H313)</f>
        <v>0</v>
      </c>
      <c r="BZ313" s="73"/>
      <c r="CA313" s="72">
        <f>(BZ313*$E313*$F313*$G313*$I313)</f>
        <v>0</v>
      </c>
      <c r="CB313" s="95"/>
      <c r="CC313" s="73">
        <f>(CB313*$E313*$F313*$G313*$H313)</f>
        <v>0</v>
      </c>
      <c r="CD313" s="73">
        <v>30</v>
      </c>
      <c r="CE313" s="72">
        <f>(CD313*$E313*$F313*$G313*$H313)</f>
        <v>534765</v>
      </c>
      <c r="CF313" s="73"/>
      <c r="CG313" s="72">
        <f>(CF313*$E313*$F313*$G313*$H313)</f>
        <v>0</v>
      </c>
      <c r="CH313" s="73"/>
      <c r="CI313" s="72">
        <f>(CH313*$E313*$F313*$G313*$H313)</f>
        <v>0</v>
      </c>
      <c r="CJ313" s="73">
        <v>30</v>
      </c>
      <c r="CK313" s="72">
        <f>(CJ313*$E313*$F313*$G313*$H313)</f>
        <v>534765</v>
      </c>
      <c r="CL313" s="73">
        <v>4</v>
      </c>
      <c r="CM313" s="72">
        <f>(CL313*$E313*$F313*$G313*$H313)</f>
        <v>71302</v>
      </c>
      <c r="CN313" s="73">
        <v>10</v>
      </c>
      <c r="CO313" s="72">
        <f>(CN313*$E313*$F313*$G313*$H313)</f>
        <v>178255</v>
      </c>
      <c r="CP313" s="73">
        <v>42</v>
      </c>
      <c r="CQ313" s="72">
        <f>(CP313*$E313*$F313*$G313*$I313)</f>
        <v>898405.2</v>
      </c>
      <c r="CR313" s="73">
        <v>4</v>
      </c>
      <c r="CS313" s="72">
        <f>(CR313*$E313*$F313*$G313*$I313)</f>
        <v>85562.400000000009</v>
      </c>
      <c r="CT313" s="73">
        <v>0</v>
      </c>
      <c r="CU313" s="72">
        <f>(CT313*$E313*$F313*$G313*$I313)</f>
        <v>0</v>
      </c>
      <c r="CV313" s="93"/>
      <c r="CW313" s="72">
        <f>(CV313*$E313*$F313*$G313*$I313)</f>
        <v>0</v>
      </c>
      <c r="CX313" s="73">
        <v>0</v>
      </c>
      <c r="CY313" s="79">
        <f>(CX313*$E313*$F313*$G313*$I313)</f>
        <v>0</v>
      </c>
      <c r="CZ313" s="73"/>
      <c r="DA313" s="72">
        <f>(CZ313*$E313*$F313*$G313*$I313)</f>
        <v>0</v>
      </c>
      <c r="DB313" s="95">
        <v>3</v>
      </c>
      <c r="DC313" s="72">
        <f>(DB313*$E313*$F313*$G313*$I313)</f>
        <v>64171.799999999996</v>
      </c>
      <c r="DD313" s="73"/>
      <c r="DE313" s="72">
        <f>(DD313*$E313*$F313*$G313*$I313)</f>
        <v>0</v>
      </c>
      <c r="DF313" s="73">
        <v>6</v>
      </c>
      <c r="DG313" s="72">
        <f>(DF313*$E313*$F313*$G313*$J313)</f>
        <v>170360.85</v>
      </c>
      <c r="DH313" s="73">
        <v>2</v>
      </c>
      <c r="DI313" s="84">
        <f>(DH313*$E313*$F313*$G313*$K313)</f>
        <v>65445.05</v>
      </c>
      <c r="DJ313" s="85">
        <f t="shared" si="941"/>
        <v>456</v>
      </c>
      <c r="DK313" s="84">
        <f t="shared" si="941"/>
        <v>8784915.7000000011</v>
      </c>
    </row>
    <row r="314" spans="1:115" ht="30" customHeight="1" x14ac:dyDescent="0.25">
      <c r="A314" s="89"/>
      <c r="B314" s="90">
        <v>272</v>
      </c>
      <c r="C314" s="283" t="s">
        <v>810</v>
      </c>
      <c r="D314" s="65" t="s">
        <v>437</v>
      </c>
      <c r="E314" s="54">
        <v>23150</v>
      </c>
      <c r="F314" s="91">
        <v>0.71</v>
      </c>
      <c r="G314" s="67">
        <v>1</v>
      </c>
      <c r="H314" s="69">
        <v>1.4</v>
      </c>
      <c r="I314" s="69">
        <v>1.68</v>
      </c>
      <c r="J314" s="69">
        <v>2.23</v>
      </c>
      <c r="K314" s="70">
        <v>2.57</v>
      </c>
      <c r="L314" s="73">
        <v>50</v>
      </c>
      <c r="M314" s="72">
        <f t="shared" ref="M314:M322" si="942">(L314*$E314*$F314*$G314*$H314*$M$10)</f>
        <v>1265610.5</v>
      </c>
      <c r="N314" s="73">
        <f>65+60</f>
        <v>125</v>
      </c>
      <c r="O314" s="73">
        <f t="shared" ref="O314:O322" si="943">(N314*$E314*$F314*$G314*$H314*$O$10)</f>
        <v>3164026.2500000005</v>
      </c>
      <c r="P314" s="73">
        <v>76</v>
      </c>
      <c r="Q314" s="72">
        <f t="shared" ref="Q314:Q322" si="944">(P314*$E314*$F314*$G314*$H314*$Q$10)</f>
        <v>1923727.96</v>
      </c>
      <c r="R314" s="73"/>
      <c r="S314" s="72">
        <f t="shared" ref="S314:S322" si="945">(R314*$E314*$F314*$G314*$H314*$S$10)</f>
        <v>0</v>
      </c>
      <c r="T314" s="73">
        <v>2</v>
      </c>
      <c r="U314" s="72">
        <f t="shared" ref="U314:U322" si="946">(T314*$E314*$F314*$G314*$H314*$U$10)</f>
        <v>50624.42</v>
      </c>
      <c r="V314" s="73">
        <v>0</v>
      </c>
      <c r="W314" s="72">
        <f t="shared" ref="W314:W322" si="947">(V314*$E314*$F314*$G314*$H314*$W$10)</f>
        <v>0</v>
      </c>
      <c r="X314" s="73"/>
      <c r="Y314" s="72">
        <f t="shared" ref="Y314:Y322" si="948">(X314*$E314*$F314*$G314*$H314*$Y$10)</f>
        <v>0</v>
      </c>
      <c r="Z314" s="73">
        <v>0</v>
      </c>
      <c r="AA314" s="72">
        <f t="shared" ref="AA314:AA322" si="949">(Z314*$E314*$F314*$G314*$H314*$AA$10)</f>
        <v>0</v>
      </c>
      <c r="AB314" s="73"/>
      <c r="AC314" s="72">
        <f t="shared" ref="AC314:AC322" si="950">(AB314*$E314*$F314*$G314*$H314*$AC$10)</f>
        <v>0</v>
      </c>
      <c r="AD314" s="73">
        <v>0</v>
      </c>
      <c r="AE314" s="72">
        <f t="shared" ref="AE314:AE322" si="951">(AD314*$E314*$F314*$G314*$H314*$AE$10)</f>
        <v>0</v>
      </c>
      <c r="AF314" s="73">
        <v>630</v>
      </c>
      <c r="AG314" s="72">
        <f t="shared" ref="AG314:AG322" si="952">(AF314*$E314*$F314*$G314*$H314*$AG$10)</f>
        <v>15946692.300000001</v>
      </c>
      <c r="AH314" s="73">
        <v>29</v>
      </c>
      <c r="AI314" s="72">
        <f t="shared" ref="AI314:AI322" si="953">(AH314*$E314*$F314*$G314*$H314*$AI$10)</f>
        <v>734054.09</v>
      </c>
      <c r="AJ314" s="73">
        <v>69</v>
      </c>
      <c r="AK314" s="73">
        <f t="shared" ref="AK314:AK322" si="954">(AJ314*$E314*$F314*$G314*$H314*$AK$10)</f>
        <v>1746542.49</v>
      </c>
      <c r="AL314" s="73">
        <v>460</v>
      </c>
      <c r="AM314" s="72">
        <f t="shared" ref="AM314:AM322" si="955">(AL314*$E314*$F314*$G314*$I314*$AM$10)</f>
        <v>13972339.92</v>
      </c>
      <c r="AN314" s="93">
        <v>35</v>
      </c>
      <c r="AO314" s="72">
        <f t="shared" ref="AO314:AO322" si="956">(AN314*$E314*$F314*$G314*$I314*$AO$10)</f>
        <v>1063112.82</v>
      </c>
      <c r="AP314" s="73">
        <v>5</v>
      </c>
      <c r="AQ314" s="79">
        <f t="shared" ref="AQ314:AQ322" si="957">(AP314*$E314*$F314*$G314*$I314*$AQ$10)</f>
        <v>151873.26</v>
      </c>
      <c r="AR314" s="73"/>
      <c r="AS314" s="72">
        <f t="shared" ref="AS314:AS322" si="958">(AR314*$E314*$F314*$G314*$H314*$AS$10)</f>
        <v>0</v>
      </c>
      <c r="AT314" s="73">
        <v>20</v>
      </c>
      <c r="AU314" s="73">
        <f t="shared" ref="AU314:AU322" si="959">(AT314*$E314*$F314*$G314*$H314*$AU$10)</f>
        <v>414199.79999999993</v>
      </c>
      <c r="AV314" s="73"/>
      <c r="AW314" s="72">
        <f t="shared" ref="AW314:AW322" si="960">(AV314*$E314*$F314*$G314*$H314*$AW$10)</f>
        <v>0</v>
      </c>
      <c r="AX314" s="73">
        <v>0</v>
      </c>
      <c r="AY314" s="72">
        <f t="shared" ref="AY314:AY322" si="961">(AX314*$E314*$F314*$G314*$H314*$AY$10)</f>
        <v>0</v>
      </c>
      <c r="AZ314" s="73">
        <v>0</v>
      </c>
      <c r="BA314" s="72">
        <f t="shared" ref="BA314:BA322" si="962">(AZ314*$E314*$F314*$G314*$H314*$BA$10)</f>
        <v>0</v>
      </c>
      <c r="BB314" s="73">
        <v>0</v>
      </c>
      <c r="BC314" s="72">
        <f t="shared" ref="BC314:BC322" si="963">(BB314*$E314*$F314*$G314*$H314*$BC$10)</f>
        <v>0</v>
      </c>
      <c r="BD314" s="73">
        <v>35</v>
      </c>
      <c r="BE314" s="72">
        <f t="shared" ref="BE314:BE322" si="964">(BD314*$E314*$F314*$G314*$H314*$BE$10)</f>
        <v>1030897.28</v>
      </c>
      <c r="BF314" s="73">
        <v>69</v>
      </c>
      <c r="BG314" s="72">
        <f t="shared" ref="BG314:BG322" si="965">(BF314*$E314*$F314*$G314*$I314*$BG$10)</f>
        <v>1905319.0799999998</v>
      </c>
      <c r="BH314" s="73">
        <v>0</v>
      </c>
      <c r="BI314" s="72">
        <f t="shared" ref="BI314:BI322" si="966">(BH314*$E314*$F314*$G314*$I314*$BI$10)</f>
        <v>0</v>
      </c>
      <c r="BJ314" s="73">
        <v>0</v>
      </c>
      <c r="BK314" s="72">
        <f t="shared" ref="BK314:BK322" si="967">(BJ314*$E314*$F314*$G314*$I314*$BK$10)</f>
        <v>0</v>
      </c>
      <c r="BL314" s="73">
        <v>19</v>
      </c>
      <c r="BM314" s="72">
        <f t="shared" ref="BM314:BM322" si="968">(BL314*$E314*$F314*$G314*$I314*$BM$10)</f>
        <v>524653.07999999996</v>
      </c>
      <c r="BN314" s="73"/>
      <c r="BO314" s="72">
        <f t="shared" ref="BO314:BO322" si="969">(BN314*$E314*$F314*$G314*$I314*$BO$10)</f>
        <v>0</v>
      </c>
      <c r="BP314" s="73">
        <v>70</v>
      </c>
      <c r="BQ314" s="72">
        <f t="shared" ref="BQ314:BQ322" si="970">(BP314*$E314*$F314*$G314*$I314*$BQ$10)</f>
        <v>2474153.4720000001</v>
      </c>
      <c r="BR314" s="73">
        <v>19</v>
      </c>
      <c r="BS314" s="79">
        <f t="shared" ref="BS314:BS322" si="971">(BR314*$E314*$F314*$G314*$I314*$BS$10)</f>
        <v>577118.38800000004</v>
      </c>
      <c r="BT314" s="94">
        <v>0</v>
      </c>
      <c r="BU314" s="72">
        <f t="shared" ref="BU314:BU322" si="972">(BT314*$E314*$F314*$G314*$H314*$BU$10)</f>
        <v>0</v>
      </c>
      <c r="BV314" s="73">
        <v>0</v>
      </c>
      <c r="BW314" s="72">
        <f t="shared" ref="BW314:BW322" si="973">(BV314*$E314*$F314*$G314*$H314*$BW$10)</f>
        <v>0</v>
      </c>
      <c r="BX314" s="73">
        <v>0</v>
      </c>
      <c r="BY314" s="72">
        <f t="shared" ref="BY314:BY322" si="974">(BX314*$E314*$F314*$G314*$H314*$BY$10)</f>
        <v>0</v>
      </c>
      <c r="BZ314" s="73">
        <v>20</v>
      </c>
      <c r="CA314" s="72">
        <f t="shared" ref="CA314:CA322" si="975">(BZ314*$E314*$F314*$G314*$I314*$CA$10)</f>
        <v>552266.4</v>
      </c>
      <c r="CB314" s="95"/>
      <c r="CC314" s="73">
        <f t="shared" ref="CC314:CC322" si="976">(CB314*$E314*$F314*$G314*$H314*$CC$10)</f>
        <v>0</v>
      </c>
      <c r="CD314" s="73">
        <v>0</v>
      </c>
      <c r="CE314" s="72">
        <f t="shared" ref="CE314:CE322" si="977">(CD314*$E314*$F314*$G314*$H314*$CE$10)</f>
        <v>0</v>
      </c>
      <c r="CF314" s="73"/>
      <c r="CG314" s="72">
        <f t="shared" ref="CG314:CG322" si="978">(CF314*$E314*$F314*$G314*$H314*$CG$10)</f>
        <v>0</v>
      </c>
      <c r="CH314" s="73">
        <v>55</v>
      </c>
      <c r="CI314" s="72">
        <f t="shared" ref="CI314:CI322" si="979">(CH314*$E314*$F314*$G314*$H314*$CI$10)</f>
        <v>885927.35</v>
      </c>
      <c r="CJ314" s="73">
        <v>55</v>
      </c>
      <c r="CK314" s="72">
        <f t="shared" ref="CK314:CK322" si="980">(CJ314*$E314*$F314*$G314*$H314*$CK$10)</f>
        <v>1518732.5999999999</v>
      </c>
      <c r="CL314" s="73">
        <v>48</v>
      </c>
      <c r="CM314" s="72">
        <f t="shared" ref="CM314:CM322" si="981">(CL314*$E314*$F314*$G314*$H314*$CM$10)</f>
        <v>1104532.7999999998</v>
      </c>
      <c r="CN314" s="73">
        <v>30</v>
      </c>
      <c r="CO314" s="72">
        <f t="shared" ref="CO314:CO322" si="982">(CN314*$E314*$F314*$G314*$H314*$CO$10)</f>
        <v>766269.63000000012</v>
      </c>
      <c r="CP314" s="73">
        <v>115</v>
      </c>
      <c r="CQ314" s="72">
        <f t="shared" ref="CQ314:CQ322" si="983">(CP314*$E314*$F314*$G314*$I314*$CQ$10)</f>
        <v>3524840.298</v>
      </c>
      <c r="CR314" s="73">
        <v>17</v>
      </c>
      <c r="CS314" s="72">
        <f t="shared" ref="CS314:CS322" si="984">(CR314*$E314*$F314*$G314*$I314*$CS$10)</f>
        <v>563311.728</v>
      </c>
      <c r="CT314" s="73">
        <v>0</v>
      </c>
      <c r="CU314" s="72">
        <f t="shared" ref="CU314:CU322" si="985">(CT314*$E314*$F314*$G314*$I314*$CU$10)</f>
        <v>0</v>
      </c>
      <c r="CV314" s="93"/>
      <c r="CW314" s="72">
        <f t="shared" ref="CW314:CW322" si="986">(CV314*$E314*$F314*$G314*$I314*$CW$10)</f>
        <v>0</v>
      </c>
      <c r="CX314" s="73">
        <v>0</v>
      </c>
      <c r="CY314" s="79">
        <f t="shared" ref="CY314:CY322" si="987">(CX314*$E314*$F314*$G314*$I314*$CY$10)</f>
        <v>0</v>
      </c>
      <c r="CZ314" s="73"/>
      <c r="DA314" s="72">
        <f t="shared" ref="DA314:DA322" si="988">(CZ314*$E314*$F314*$G314*$I314*$DA$10)</f>
        <v>0</v>
      </c>
      <c r="DB314" s="95">
        <v>2</v>
      </c>
      <c r="DC314" s="72">
        <f t="shared" ref="DC314:DC322" si="989">(DB314*$E314*$F314*$G314*$I314*$DC$10)</f>
        <v>55226.64</v>
      </c>
      <c r="DD314" s="73">
        <v>11</v>
      </c>
      <c r="DE314" s="72">
        <f t="shared" ref="DE314:DE322" si="990">(DD314*$E314*$F314*$G314*$I314*$DE$10)</f>
        <v>364495.82399999996</v>
      </c>
      <c r="DF314" s="73">
        <v>9</v>
      </c>
      <c r="DG314" s="72">
        <f t="shared" ref="DG314:DG322" si="991">(DF314*$E314*$F314*$G314*$J314*$DG$10)</f>
        <v>395856.66599999997</v>
      </c>
      <c r="DH314" s="73">
        <v>16</v>
      </c>
      <c r="DI314" s="84">
        <f t="shared" ref="DI314:DI322" si="992">(DH314*$E314*$F314*$G314*$K314*$DI$10)</f>
        <v>750214.45680000004</v>
      </c>
      <c r="DJ314" s="85">
        <f t="shared" si="941"/>
        <v>2091</v>
      </c>
      <c r="DK314" s="84">
        <f t="shared" si="941"/>
        <v>57426619.502799995</v>
      </c>
    </row>
    <row r="315" spans="1:115" ht="30" customHeight="1" x14ac:dyDescent="0.25">
      <c r="A315" s="89"/>
      <c r="B315" s="90">
        <v>273</v>
      </c>
      <c r="C315" s="283" t="s">
        <v>811</v>
      </c>
      <c r="D315" s="65" t="s">
        <v>438</v>
      </c>
      <c r="E315" s="54">
        <v>23150</v>
      </c>
      <c r="F315" s="91">
        <v>1.38</v>
      </c>
      <c r="G315" s="67">
        <v>1</v>
      </c>
      <c r="H315" s="69">
        <v>1.4</v>
      </c>
      <c r="I315" s="69">
        <v>1.68</v>
      </c>
      <c r="J315" s="69">
        <v>2.23</v>
      </c>
      <c r="K315" s="70">
        <v>2.57</v>
      </c>
      <c r="L315" s="73">
        <v>8</v>
      </c>
      <c r="M315" s="72">
        <f t="shared" si="942"/>
        <v>393587.04</v>
      </c>
      <c r="N315" s="73">
        <v>2</v>
      </c>
      <c r="O315" s="73">
        <f t="shared" si="943"/>
        <v>98396.76</v>
      </c>
      <c r="P315" s="73">
        <v>7</v>
      </c>
      <c r="Q315" s="72">
        <f t="shared" si="944"/>
        <v>344388.65999999992</v>
      </c>
      <c r="R315" s="73"/>
      <c r="S315" s="72">
        <f t="shared" si="945"/>
        <v>0</v>
      </c>
      <c r="T315" s="73"/>
      <c r="U315" s="72">
        <f t="shared" si="946"/>
        <v>0</v>
      </c>
      <c r="V315" s="73">
        <v>0</v>
      </c>
      <c r="W315" s="72">
        <f t="shared" si="947"/>
        <v>0</v>
      </c>
      <c r="X315" s="73"/>
      <c r="Y315" s="72">
        <f t="shared" si="948"/>
        <v>0</v>
      </c>
      <c r="Z315" s="73">
        <v>0</v>
      </c>
      <c r="AA315" s="72">
        <f t="shared" si="949"/>
        <v>0</v>
      </c>
      <c r="AB315" s="73"/>
      <c r="AC315" s="72">
        <f t="shared" si="950"/>
        <v>0</v>
      </c>
      <c r="AD315" s="73">
        <v>0</v>
      </c>
      <c r="AE315" s="72">
        <f t="shared" si="951"/>
        <v>0</v>
      </c>
      <c r="AF315" s="73">
        <v>7</v>
      </c>
      <c r="AG315" s="72">
        <f t="shared" si="952"/>
        <v>344388.65999999992</v>
      </c>
      <c r="AH315" s="73"/>
      <c r="AI315" s="72">
        <f t="shared" si="953"/>
        <v>0</v>
      </c>
      <c r="AJ315" s="73"/>
      <c r="AK315" s="73">
        <f t="shared" si="954"/>
        <v>0</v>
      </c>
      <c r="AL315" s="73">
        <v>14</v>
      </c>
      <c r="AM315" s="72">
        <f t="shared" si="955"/>
        <v>826532.78399999987</v>
      </c>
      <c r="AN315" s="92"/>
      <c r="AO315" s="72">
        <f t="shared" si="956"/>
        <v>0</v>
      </c>
      <c r="AP315" s="73"/>
      <c r="AQ315" s="79">
        <f t="shared" si="957"/>
        <v>0</v>
      </c>
      <c r="AR315" s="73"/>
      <c r="AS315" s="72">
        <f t="shared" si="958"/>
        <v>0</v>
      </c>
      <c r="AT315" s="73"/>
      <c r="AU315" s="73">
        <f t="shared" si="959"/>
        <v>0</v>
      </c>
      <c r="AV315" s="73"/>
      <c r="AW315" s="72">
        <f t="shared" si="960"/>
        <v>0</v>
      </c>
      <c r="AX315" s="73">
        <v>0</v>
      </c>
      <c r="AY315" s="72">
        <f t="shared" si="961"/>
        <v>0</v>
      </c>
      <c r="AZ315" s="73">
        <v>0</v>
      </c>
      <c r="BA315" s="72">
        <f t="shared" si="962"/>
        <v>0</v>
      </c>
      <c r="BB315" s="73">
        <v>0</v>
      </c>
      <c r="BC315" s="72">
        <f t="shared" si="963"/>
        <v>0</v>
      </c>
      <c r="BD315" s="73"/>
      <c r="BE315" s="72">
        <f t="shared" si="964"/>
        <v>0</v>
      </c>
      <c r="BF315" s="73"/>
      <c r="BG315" s="72">
        <f t="shared" si="965"/>
        <v>0</v>
      </c>
      <c r="BH315" s="73">
        <v>0</v>
      </c>
      <c r="BI315" s="72">
        <f t="shared" si="966"/>
        <v>0</v>
      </c>
      <c r="BJ315" s="73">
        <v>0</v>
      </c>
      <c r="BK315" s="72">
        <f t="shared" si="967"/>
        <v>0</v>
      </c>
      <c r="BL315" s="73"/>
      <c r="BM315" s="72">
        <f t="shared" si="968"/>
        <v>0</v>
      </c>
      <c r="BN315" s="73"/>
      <c r="BO315" s="72">
        <f t="shared" si="969"/>
        <v>0</v>
      </c>
      <c r="BP315" s="73"/>
      <c r="BQ315" s="72">
        <f t="shared" si="970"/>
        <v>0</v>
      </c>
      <c r="BR315" s="73"/>
      <c r="BS315" s="79">
        <f t="shared" si="971"/>
        <v>0</v>
      </c>
      <c r="BT315" s="94">
        <v>0</v>
      </c>
      <c r="BU315" s="72">
        <f t="shared" si="972"/>
        <v>0</v>
      </c>
      <c r="BV315" s="73">
        <v>0</v>
      </c>
      <c r="BW315" s="72">
        <f t="shared" si="973"/>
        <v>0</v>
      </c>
      <c r="BX315" s="73">
        <v>0</v>
      </c>
      <c r="BY315" s="72">
        <f t="shared" si="974"/>
        <v>0</v>
      </c>
      <c r="BZ315" s="73"/>
      <c r="CA315" s="72">
        <f t="shared" si="975"/>
        <v>0</v>
      </c>
      <c r="CB315" s="95"/>
      <c r="CC315" s="73">
        <f t="shared" si="976"/>
        <v>0</v>
      </c>
      <c r="CD315" s="73">
        <v>0</v>
      </c>
      <c r="CE315" s="72">
        <f t="shared" si="977"/>
        <v>0</v>
      </c>
      <c r="CF315" s="73"/>
      <c r="CG315" s="72">
        <f t="shared" si="978"/>
        <v>0</v>
      </c>
      <c r="CH315" s="73"/>
      <c r="CI315" s="72">
        <f t="shared" si="979"/>
        <v>0</v>
      </c>
      <c r="CJ315" s="73"/>
      <c r="CK315" s="72">
        <f t="shared" si="980"/>
        <v>0</v>
      </c>
      <c r="CL315" s="73"/>
      <c r="CM315" s="72">
        <f t="shared" si="981"/>
        <v>0</v>
      </c>
      <c r="CN315" s="73"/>
      <c r="CO315" s="72">
        <f t="shared" si="982"/>
        <v>0</v>
      </c>
      <c r="CP315" s="73"/>
      <c r="CQ315" s="72">
        <f t="shared" si="983"/>
        <v>0</v>
      </c>
      <c r="CR315" s="73"/>
      <c r="CS315" s="72">
        <f t="shared" si="984"/>
        <v>0</v>
      </c>
      <c r="CT315" s="73">
        <v>0</v>
      </c>
      <c r="CU315" s="72">
        <f t="shared" si="985"/>
        <v>0</v>
      </c>
      <c r="CV315" s="93">
        <v>0</v>
      </c>
      <c r="CW315" s="72">
        <f t="shared" si="986"/>
        <v>0</v>
      </c>
      <c r="CX315" s="73">
        <v>0</v>
      </c>
      <c r="CY315" s="79">
        <f t="shared" si="987"/>
        <v>0</v>
      </c>
      <c r="CZ315" s="73"/>
      <c r="DA315" s="72">
        <f t="shared" si="988"/>
        <v>0</v>
      </c>
      <c r="DB315" s="95"/>
      <c r="DC315" s="72">
        <f t="shared" si="989"/>
        <v>0</v>
      </c>
      <c r="DD315" s="73"/>
      <c r="DE315" s="72">
        <f t="shared" si="990"/>
        <v>0</v>
      </c>
      <c r="DF315" s="73"/>
      <c r="DG315" s="72">
        <f t="shared" si="991"/>
        <v>0</v>
      </c>
      <c r="DH315" s="73"/>
      <c r="DI315" s="84">
        <f t="shared" si="992"/>
        <v>0</v>
      </c>
      <c r="DJ315" s="85">
        <f t="shared" si="941"/>
        <v>38</v>
      </c>
      <c r="DK315" s="84">
        <f t="shared" si="941"/>
        <v>2007293.9039999996</v>
      </c>
    </row>
    <row r="316" spans="1:115" ht="30" customHeight="1" x14ac:dyDescent="0.25">
      <c r="A316" s="89"/>
      <c r="B316" s="90">
        <v>274</v>
      </c>
      <c r="C316" s="283" t="s">
        <v>812</v>
      </c>
      <c r="D316" s="65" t="s">
        <v>439</v>
      </c>
      <c r="E316" s="54">
        <v>23150</v>
      </c>
      <c r="F316" s="91">
        <v>2.41</v>
      </c>
      <c r="G316" s="137">
        <v>0.82</v>
      </c>
      <c r="H316" s="69">
        <v>1.4</v>
      </c>
      <c r="I316" s="69">
        <v>1.68</v>
      </c>
      <c r="J316" s="69">
        <v>2.23</v>
      </c>
      <c r="K316" s="70">
        <v>2.57</v>
      </c>
      <c r="L316" s="73">
        <v>7</v>
      </c>
      <c r="M316" s="72">
        <f t="shared" si="942"/>
        <v>493174.54339999997</v>
      </c>
      <c r="N316" s="73">
        <v>153</v>
      </c>
      <c r="O316" s="73">
        <f t="shared" si="943"/>
        <v>10779386.4486</v>
      </c>
      <c r="P316" s="73">
        <v>108</v>
      </c>
      <c r="Q316" s="72">
        <f t="shared" si="944"/>
        <v>7608978.6695999987</v>
      </c>
      <c r="R316" s="73"/>
      <c r="S316" s="72">
        <f t="shared" si="945"/>
        <v>0</v>
      </c>
      <c r="T316" s="73">
        <v>1</v>
      </c>
      <c r="U316" s="72">
        <f t="shared" si="946"/>
        <v>70453.506200000003</v>
      </c>
      <c r="V316" s="73">
        <v>0</v>
      </c>
      <c r="W316" s="72">
        <f t="shared" si="947"/>
        <v>0</v>
      </c>
      <c r="X316" s="73"/>
      <c r="Y316" s="72">
        <f t="shared" si="948"/>
        <v>0</v>
      </c>
      <c r="Z316" s="73">
        <v>0</v>
      </c>
      <c r="AA316" s="72">
        <f t="shared" si="949"/>
        <v>0</v>
      </c>
      <c r="AB316" s="73"/>
      <c r="AC316" s="72">
        <f t="shared" si="950"/>
        <v>0</v>
      </c>
      <c r="AD316" s="73">
        <v>0</v>
      </c>
      <c r="AE316" s="72">
        <f t="shared" si="951"/>
        <v>0</v>
      </c>
      <c r="AF316" s="73">
        <v>1</v>
      </c>
      <c r="AG316" s="72">
        <f t="shared" si="952"/>
        <v>70453.506200000003</v>
      </c>
      <c r="AH316" s="73"/>
      <c r="AI316" s="72">
        <f t="shared" si="953"/>
        <v>0</v>
      </c>
      <c r="AJ316" s="73"/>
      <c r="AK316" s="73">
        <f t="shared" si="954"/>
        <v>0</v>
      </c>
      <c r="AL316" s="73">
        <v>19</v>
      </c>
      <c r="AM316" s="72">
        <f t="shared" si="955"/>
        <v>1606339.9413600001</v>
      </c>
      <c r="AN316" s="93">
        <v>9</v>
      </c>
      <c r="AO316" s="72">
        <f t="shared" si="956"/>
        <v>760897.86696000013</v>
      </c>
      <c r="AP316" s="73"/>
      <c r="AQ316" s="79">
        <f t="shared" si="957"/>
        <v>0</v>
      </c>
      <c r="AR316" s="73"/>
      <c r="AS316" s="72">
        <f t="shared" si="958"/>
        <v>0</v>
      </c>
      <c r="AT316" s="73"/>
      <c r="AU316" s="73">
        <f t="shared" si="959"/>
        <v>0</v>
      </c>
      <c r="AV316" s="73"/>
      <c r="AW316" s="72">
        <f t="shared" si="960"/>
        <v>0</v>
      </c>
      <c r="AX316" s="73">
        <v>0</v>
      </c>
      <c r="AY316" s="72">
        <f t="shared" si="961"/>
        <v>0</v>
      </c>
      <c r="AZ316" s="73">
        <v>0</v>
      </c>
      <c r="BA316" s="72">
        <f t="shared" si="962"/>
        <v>0</v>
      </c>
      <c r="BB316" s="73">
        <v>0</v>
      </c>
      <c r="BC316" s="72">
        <f t="shared" si="963"/>
        <v>0</v>
      </c>
      <c r="BD316" s="73"/>
      <c r="BE316" s="72">
        <f t="shared" si="964"/>
        <v>0</v>
      </c>
      <c r="BF316" s="73">
        <v>3</v>
      </c>
      <c r="BG316" s="72">
        <f t="shared" si="965"/>
        <v>230575.11119999998</v>
      </c>
      <c r="BH316" s="73">
        <v>0</v>
      </c>
      <c r="BI316" s="72">
        <f t="shared" si="966"/>
        <v>0</v>
      </c>
      <c r="BJ316" s="73">
        <v>0</v>
      </c>
      <c r="BK316" s="72">
        <f t="shared" si="967"/>
        <v>0</v>
      </c>
      <c r="BL316" s="73"/>
      <c r="BM316" s="72">
        <f t="shared" si="968"/>
        <v>0</v>
      </c>
      <c r="BN316" s="73"/>
      <c r="BO316" s="72">
        <f t="shared" si="969"/>
        <v>0</v>
      </c>
      <c r="BP316" s="73"/>
      <c r="BQ316" s="72">
        <f t="shared" si="970"/>
        <v>0</v>
      </c>
      <c r="BR316" s="73">
        <v>3</v>
      </c>
      <c r="BS316" s="79">
        <f t="shared" si="971"/>
        <v>253632.62231999999</v>
      </c>
      <c r="BT316" s="94">
        <v>0</v>
      </c>
      <c r="BU316" s="72">
        <f t="shared" si="972"/>
        <v>0</v>
      </c>
      <c r="BV316" s="73">
        <v>0</v>
      </c>
      <c r="BW316" s="72">
        <f t="shared" si="973"/>
        <v>0</v>
      </c>
      <c r="BX316" s="73">
        <v>0</v>
      </c>
      <c r="BY316" s="72">
        <f t="shared" si="974"/>
        <v>0</v>
      </c>
      <c r="BZ316" s="73"/>
      <c r="CA316" s="72">
        <f t="shared" si="975"/>
        <v>0</v>
      </c>
      <c r="CB316" s="95"/>
      <c r="CC316" s="73">
        <f t="shared" si="976"/>
        <v>0</v>
      </c>
      <c r="CD316" s="73">
        <v>0</v>
      </c>
      <c r="CE316" s="72">
        <f t="shared" si="977"/>
        <v>0</v>
      </c>
      <c r="CF316" s="73"/>
      <c r="CG316" s="72">
        <f t="shared" si="978"/>
        <v>0</v>
      </c>
      <c r="CH316" s="73"/>
      <c r="CI316" s="72">
        <f t="shared" si="979"/>
        <v>0</v>
      </c>
      <c r="CJ316" s="73"/>
      <c r="CK316" s="72">
        <f t="shared" si="980"/>
        <v>0</v>
      </c>
      <c r="CL316" s="73"/>
      <c r="CM316" s="72">
        <f t="shared" si="981"/>
        <v>0</v>
      </c>
      <c r="CN316" s="73"/>
      <c r="CO316" s="72">
        <f t="shared" si="982"/>
        <v>0</v>
      </c>
      <c r="CP316" s="73">
        <v>8</v>
      </c>
      <c r="CQ316" s="72">
        <f t="shared" si="983"/>
        <v>682502.32915200002</v>
      </c>
      <c r="CR316" s="73"/>
      <c r="CS316" s="72">
        <f t="shared" si="984"/>
        <v>0</v>
      </c>
      <c r="CT316" s="73">
        <v>0</v>
      </c>
      <c r="CU316" s="72">
        <f t="shared" si="985"/>
        <v>0</v>
      </c>
      <c r="CV316" s="93"/>
      <c r="CW316" s="72">
        <f t="shared" si="986"/>
        <v>0</v>
      </c>
      <c r="CX316" s="73">
        <v>0</v>
      </c>
      <c r="CY316" s="79">
        <f t="shared" si="987"/>
        <v>0</v>
      </c>
      <c r="CZ316" s="73"/>
      <c r="DA316" s="72">
        <f t="shared" si="988"/>
        <v>0</v>
      </c>
      <c r="DB316" s="95"/>
      <c r="DC316" s="72">
        <f t="shared" si="989"/>
        <v>0</v>
      </c>
      <c r="DD316" s="73"/>
      <c r="DE316" s="72">
        <f t="shared" si="990"/>
        <v>0</v>
      </c>
      <c r="DF316" s="73"/>
      <c r="DG316" s="72">
        <f t="shared" si="991"/>
        <v>0</v>
      </c>
      <c r="DH316" s="73"/>
      <c r="DI316" s="84">
        <f t="shared" si="992"/>
        <v>0</v>
      </c>
      <c r="DJ316" s="85">
        <f t="shared" si="941"/>
        <v>312</v>
      </c>
      <c r="DK316" s="84">
        <f t="shared" si="941"/>
        <v>22556394.544992004</v>
      </c>
    </row>
    <row r="317" spans="1:115" ht="30" customHeight="1" x14ac:dyDescent="0.25">
      <c r="A317" s="89"/>
      <c r="B317" s="90">
        <v>275</v>
      </c>
      <c r="C317" s="283" t="s">
        <v>813</v>
      </c>
      <c r="D317" s="65" t="s">
        <v>440</v>
      </c>
      <c r="E317" s="54">
        <v>23150</v>
      </c>
      <c r="F317" s="91">
        <v>1.43</v>
      </c>
      <c r="G317" s="67">
        <v>1</v>
      </c>
      <c r="H317" s="69">
        <v>1.4</v>
      </c>
      <c r="I317" s="69">
        <v>1.68</v>
      </c>
      <c r="J317" s="69">
        <v>2.23</v>
      </c>
      <c r="K317" s="70">
        <v>2.57</v>
      </c>
      <c r="L317" s="73">
        <v>12</v>
      </c>
      <c r="M317" s="72">
        <f t="shared" si="942"/>
        <v>611771.16</v>
      </c>
      <c r="N317" s="73">
        <v>3</v>
      </c>
      <c r="O317" s="73">
        <f t="shared" si="943"/>
        <v>152942.79</v>
      </c>
      <c r="P317" s="73">
        <v>15</v>
      </c>
      <c r="Q317" s="72">
        <f t="shared" si="944"/>
        <v>764713.95000000007</v>
      </c>
      <c r="R317" s="73"/>
      <c r="S317" s="72">
        <f t="shared" si="945"/>
        <v>0</v>
      </c>
      <c r="T317" s="73">
        <v>57</v>
      </c>
      <c r="U317" s="72">
        <f t="shared" si="946"/>
        <v>2905913.01</v>
      </c>
      <c r="V317" s="73">
        <v>0</v>
      </c>
      <c r="W317" s="72">
        <f t="shared" si="947"/>
        <v>0</v>
      </c>
      <c r="X317" s="73"/>
      <c r="Y317" s="72">
        <f t="shared" si="948"/>
        <v>0</v>
      </c>
      <c r="Z317" s="73">
        <v>0</v>
      </c>
      <c r="AA317" s="72">
        <f t="shared" si="949"/>
        <v>0</v>
      </c>
      <c r="AB317" s="73"/>
      <c r="AC317" s="72">
        <f t="shared" si="950"/>
        <v>0</v>
      </c>
      <c r="AD317" s="73">
        <v>0</v>
      </c>
      <c r="AE317" s="72">
        <f t="shared" si="951"/>
        <v>0</v>
      </c>
      <c r="AF317" s="73"/>
      <c r="AG317" s="72">
        <f t="shared" si="952"/>
        <v>0</v>
      </c>
      <c r="AH317" s="73"/>
      <c r="AI317" s="72">
        <f t="shared" si="953"/>
        <v>0</v>
      </c>
      <c r="AJ317" s="73">
        <v>3</v>
      </c>
      <c r="AK317" s="73">
        <f t="shared" si="954"/>
        <v>152942.79</v>
      </c>
      <c r="AL317" s="73">
        <v>2</v>
      </c>
      <c r="AM317" s="72">
        <f t="shared" si="955"/>
        <v>122354.232</v>
      </c>
      <c r="AN317" s="93">
        <v>18</v>
      </c>
      <c r="AO317" s="72">
        <f t="shared" si="956"/>
        <v>1101188.088</v>
      </c>
      <c r="AP317" s="73"/>
      <c r="AQ317" s="79">
        <f t="shared" si="957"/>
        <v>0</v>
      </c>
      <c r="AR317" s="73"/>
      <c r="AS317" s="72">
        <f t="shared" si="958"/>
        <v>0</v>
      </c>
      <c r="AT317" s="73"/>
      <c r="AU317" s="73">
        <f t="shared" si="959"/>
        <v>0</v>
      </c>
      <c r="AV317" s="73"/>
      <c r="AW317" s="72">
        <f t="shared" si="960"/>
        <v>0</v>
      </c>
      <c r="AX317" s="73">
        <v>0</v>
      </c>
      <c r="AY317" s="72">
        <f t="shared" si="961"/>
        <v>0</v>
      </c>
      <c r="AZ317" s="73">
        <v>0</v>
      </c>
      <c r="BA317" s="72">
        <f t="shared" si="962"/>
        <v>0</v>
      </c>
      <c r="BB317" s="73">
        <v>0</v>
      </c>
      <c r="BC317" s="72">
        <f t="shared" si="963"/>
        <v>0</v>
      </c>
      <c r="BD317" s="73"/>
      <c r="BE317" s="72">
        <f t="shared" si="964"/>
        <v>0</v>
      </c>
      <c r="BF317" s="73"/>
      <c r="BG317" s="72">
        <f t="shared" si="965"/>
        <v>0</v>
      </c>
      <c r="BH317" s="73">
        <v>0</v>
      </c>
      <c r="BI317" s="72">
        <f t="shared" si="966"/>
        <v>0</v>
      </c>
      <c r="BJ317" s="73">
        <v>0</v>
      </c>
      <c r="BK317" s="72">
        <f t="shared" si="967"/>
        <v>0</v>
      </c>
      <c r="BL317" s="73"/>
      <c r="BM317" s="72">
        <f t="shared" si="968"/>
        <v>0</v>
      </c>
      <c r="BN317" s="73"/>
      <c r="BO317" s="72">
        <f t="shared" si="969"/>
        <v>0</v>
      </c>
      <c r="BP317" s="73"/>
      <c r="BQ317" s="72">
        <f t="shared" si="970"/>
        <v>0</v>
      </c>
      <c r="BR317" s="73"/>
      <c r="BS317" s="79">
        <f t="shared" si="971"/>
        <v>0</v>
      </c>
      <c r="BT317" s="94">
        <v>0</v>
      </c>
      <c r="BU317" s="72">
        <f t="shared" si="972"/>
        <v>0</v>
      </c>
      <c r="BV317" s="73">
        <v>0</v>
      </c>
      <c r="BW317" s="72">
        <f t="shared" si="973"/>
        <v>0</v>
      </c>
      <c r="BX317" s="73">
        <v>0</v>
      </c>
      <c r="BY317" s="72">
        <f t="shared" si="974"/>
        <v>0</v>
      </c>
      <c r="BZ317" s="73"/>
      <c r="CA317" s="72">
        <f t="shared" si="975"/>
        <v>0</v>
      </c>
      <c r="CB317" s="95"/>
      <c r="CC317" s="73">
        <f t="shared" si="976"/>
        <v>0</v>
      </c>
      <c r="CD317" s="73">
        <v>0</v>
      </c>
      <c r="CE317" s="72">
        <f t="shared" si="977"/>
        <v>0</v>
      </c>
      <c r="CF317" s="73"/>
      <c r="CG317" s="72">
        <f t="shared" si="978"/>
        <v>0</v>
      </c>
      <c r="CH317" s="73"/>
      <c r="CI317" s="72">
        <f t="shared" si="979"/>
        <v>0</v>
      </c>
      <c r="CJ317" s="73"/>
      <c r="CK317" s="72">
        <f t="shared" si="980"/>
        <v>0</v>
      </c>
      <c r="CL317" s="73"/>
      <c r="CM317" s="72">
        <f t="shared" si="981"/>
        <v>0</v>
      </c>
      <c r="CN317" s="73"/>
      <c r="CO317" s="72">
        <f t="shared" si="982"/>
        <v>0</v>
      </c>
      <c r="CP317" s="73"/>
      <c r="CQ317" s="72">
        <f t="shared" si="983"/>
        <v>0</v>
      </c>
      <c r="CR317" s="73"/>
      <c r="CS317" s="72">
        <f t="shared" si="984"/>
        <v>0</v>
      </c>
      <c r="CT317" s="73">
        <v>0</v>
      </c>
      <c r="CU317" s="72">
        <f t="shared" si="985"/>
        <v>0</v>
      </c>
      <c r="CV317" s="93">
        <v>0</v>
      </c>
      <c r="CW317" s="72">
        <f t="shared" si="986"/>
        <v>0</v>
      </c>
      <c r="CX317" s="73">
        <v>0</v>
      </c>
      <c r="CY317" s="79">
        <f t="shared" si="987"/>
        <v>0</v>
      </c>
      <c r="CZ317" s="73">
        <v>0</v>
      </c>
      <c r="DA317" s="72">
        <f t="shared" si="988"/>
        <v>0</v>
      </c>
      <c r="DB317" s="95"/>
      <c r="DC317" s="72">
        <f t="shared" si="989"/>
        <v>0</v>
      </c>
      <c r="DD317" s="73"/>
      <c r="DE317" s="72">
        <f t="shared" si="990"/>
        <v>0</v>
      </c>
      <c r="DF317" s="73"/>
      <c r="DG317" s="72">
        <f t="shared" si="991"/>
        <v>0</v>
      </c>
      <c r="DH317" s="73"/>
      <c r="DI317" s="84">
        <f t="shared" si="992"/>
        <v>0</v>
      </c>
      <c r="DJ317" s="85">
        <f t="shared" si="941"/>
        <v>110</v>
      </c>
      <c r="DK317" s="84">
        <f t="shared" si="941"/>
        <v>5811826.0199999996</v>
      </c>
    </row>
    <row r="318" spans="1:115" ht="30" customHeight="1" x14ac:dyDescent="0.25">
      <c r="A318" s="89"/>
      <c r="B318" s="90">
        <v>276</v>
      </c>
      <c r="C318" s="283" t="s">
        <v>814</v>
      </c>
      <c r="D318" s="65" t="s">
        <v>441</v>
      </c>
      <c r="E318" s="54">
        <v>23150</v>
      </c>
      <c r="F318" s="91">
        <v>1.83</v>
      </c>
      <c r="G318" s="67">
        <v>1</v>
      </c>
      <c r="H318" s="69">
        <v>1.4</v>
      </c>
      <c r="I318" s="69">
        <v>1.68</v>
      </c>
      <c r="J318" s="69">
        <v>2.23</v>
      </c>
      <c r="K318" s="70">
        <v>2.57</v>
      </c>
      <c r="L318" s="73">
        <v>12</v>
      </c>
      <c r="M318" s="72">
        <f t="shared" si="942"/>
        <v>782895.96000000008</v>
      </c>
      <c r="N318" s="73">
        <v>5</v>
      </c>
      <c r="O318" s="73">
        <f t="shared" si="943"/>
        <v>326206.65000000002</v>
      </c>
      <c r="P318" s="73">
        <v>3</v>
      </c>
      <c r="Q318" s="72">
        <f t="shared" si="944"/>
        <v>195723.99000000002</v>
      </c>
      <c r="R318" s="73"/>
      <c r="S318" s="72">
        <f t="shared" si="945"/>
        <v>0</v>
      </c>
      <c r="T318" s="73">
        <v>3</v>
      </c>
      <c r="U318" s="72">
        <f t="shared" si="946"/>
        <v>195723.99000000002</v>
      </c>
      <c r="V318" s="73">
        <v>0</v>
      </c>
      <c r="W318" s="72">
        <f t="shared" si="947"/>
        <v>0</v>
      </c>
      <c r="X318" s="73"/>
      <c r="Y318" s="72">
        <f t="shared" si="948"/>
        <v>0</v>
      </c>
      <c r="Z318" s="73">
        <v>0</v>
      </c>
      <c r="AA318" s="72">
        <f t="shared" si="949"/>
        <v>0</v>
      </c>
      <c r="AB318" s="73"/>
      <c r="AC318" s="72">
        <f t="shared" si="950"/>
        <v>0</v>
      </c>
      <c r="AD318" s="73">
        <v>0</v>
      </c>
      <c r="AE318" s="72">
        <f t="shared" si="951"/>
        <v>0</v>
      </c>
      <c r="AF318" s="75"/>
      <c r="AG318" s="72">
        <f t="shared" si="952"/>
        <v>0</v>
      </c>
      <c r="AH318" s="73">
        <v>3</v>
      </c>
      <c r="AI318" s="72">
        <f t="shared" si="953"/>
        <v>195723.99000000002</v>
      </c>
      <c r="AJ318" s="73">
        <v>2</v>
      </c>
      <c r="AK318" s="73">
        <f t="shared" si="954"/>
        <v>130482.66</v>
      </c>
      <c r="AL318" s="73">
        <v>9</v>
      </c>
      <c r="AM318" s="72">
        <f t="shared" si="955"/>
        <v>704606.36400000006</v>
      </c>
      <c r="AN318" s="93">
        <v>6</v>
      </c>
      <c r="AO318" s="72">
        <f t="shared" si="956"/>
        <v>469737.576</v>
      </c>
      <c r="AP318" s="73"/>
      <c r="AQ318" s="79">
        <f t="shared" si="957"/>
        <v>0</v>
      </c>
      <c r="AR318" s="73"/>
      <c r="AS318" s="72">
        <f t="shared" si="958"/>
        <v>0</v>
      </c>
      <c r="AT318" s="73"/>
      <c r="AU318" s="73">
        <f t="shared" si="959"/>
        <v>0</v>
      </c>
      <c r="AV318" s="73"/>
      <c r="AW318" s="72">
        <f t="shared" si="960"/>
        <v>0</v>
      </c>
      <c r="AX318" s="73">
        <v>0</v>
      </c>
      <c r="AY318" s="72">
        <f t="shared" si="961"/>
        <v>0</v>
      </c>
      <c r="AZ318" s="73">
        <v>0</v>
      </c>
      <c r="BA318" s="72">
        <f t="shared" si="962"/>
        <v>0</v>
      </c>
      <c r="BB318" s="73">
        <v>0</v>
      </c>
      <c r="BC318" s="72">
        <f t="shared" si="963"/>
        <v>0</v>
      </c>
      <c r="BD318" s="73"/>
      <c r="BE318" s="72">
        <f t="shared" si="964"/>
        <v>0</v>
      </c>
      <c r="BF318" s="73">
        <v>5</v>
      </c>
      <c r="BG318" s="72">
        <f t="shared" si="965"/>
        <v>355861.8</v>
      </c>
      <c r="BH318" s="73">
        <v>0</v>
      </c>
      <c r="BI318" s="72">
        <f t="shared" si="966"/>
        <v>0</v>
      </c>
      <c r="BJ318" s="73">
        <v>0</v>
      </c>
      <c r="BK318" s="72">
        <f t="shared" si="967"/>
        <v>0</v>
      </c>
      <c r="BL318" s="73"/>
      <c r="BM318" s="72">
        <f t="shared" si="968"/>
        <v>0</v>
      </c>
      <c r="BN318" s="73"/>
      <c r="BO318" s="72">
        <f t="shared" si="969"/>
        <v>0</v>
      </c>
      <c r="BP318" s="73"/>
      <c r="BQ318" s="72">
        <f t="shared" si="970"/>
        <v>0</v>
      </c>
      <c r="BR318" s="73"/>
      <c r="BS318" s="79">
        <f t="shared" si="971"/>
        <v>0</v>
      </c>
      <c r="BT318" s="94">
        <v>0</v>
      </c>
      <c r="BU318" s="72">
        <f t="shared" si="972"/>
        <v>0</v>
      </c>
      <c r="BV318" s="73">
        <v>0</v>
      </c>
      <c r="BW318" s="72">
        <f t="shared" si="973"/>
        <v>0</v>
      </c>
      <c r="BX318" s="73">
        <v>0</v>
      </c>
      <c r="BY318" s="72">
        <f t="shared" si="974"/>
        <v>0</v>
      </c>
      <c r="BZ318" s="73"/>
      <c r="CA318" s="72">
        <f t="shared" si="975"/>
        <v>0</v>
      </c>
      <c r="CB318" s="95"/>
      <c r="CC318" s="73">
        <f t="shared" si="976"/>
        <v>0</v>
      </c>
      <c r="CD318" s="73">
        <v>0</v>
      </c>
      <c r="CE318" s="72">
        <f t="shared" si="977"/>
        <v>0</v>
      </c>
      <c r="CF318" s="73"/>
      <c r="CG318" s="72">
        <f t="shared" si="978"/>
        <v>0</v>
      </c>
      <c r="CH318" s="73"/>
      <c r="CI318" s="72">
        <f t="shared" si="979"/>
        <v>0</v>
      </c>
      <c r="CJ318" s="73"/>
      <c r="CK318" s="72">
        <f t="shared" si="980"/>
        <v>0</v>
      </c>
      <c r="CL318" s="73">
        <v>2</v>
      </c>
      <c r="CM318" s="72">
        <f t="shared" si="981"/>
        <v>118620.59999999999</v>
      </c>
      <c r="CN318" s="73"/>
      <c r="CO318" s="72">
        <f t="shared" si="982"/>
        <v>0</v>
      </c>
      <c r="CP318" s="73">
        <v>2</v>
      </c>
      <c r="CQ318" s="72">
        <f t="shared" si="983"/>
        <v>158002.63920000001</v>
      </c>
      <c r="CR318" s="73"/>
      <c r="CS318" s="72">
        <f t="shared" si="984"/>
        <v>0</v>
      </c>
      <c r="CT318" s="73">
        <v>0</v>
      </c>
      <c r="CU318" s="72">
        <f t="shared" si="985"/>
        <v>0</v>
      </c>
      <c r="CV318" s="93">
        <v>0</v>
      </c>
      <c r="CW318" s="72">
        <f t="shared" si="986"/>
        <v>0</v>
      </c>
      <c r="CX318" s="73">
        <v>0</v>
      </c>
      <c r="CY318" s="79">
        <f t="shared" si="987"/>
        <v>0</v>
      </c>
      <c r="CZ318" s="73">
        <v>0</v>
      </c>
      <c r="DA318" s="72">
        <f t="shared" si="988"/>
        <v>0</v>
      </c>
      <c r="DB318" s="95"/>
      <c r="DC318" s="72">
        <f t="shared" si="989"/>
        <v>0</v>
      </c>
      <c r="DD318" s="73"/>
      <c r="DE318" s="72">
        <f t="shared" si="990"/>
        <v>0</v>
      </c>
      <c r="DF318" s="73"/>
      <c r="DG318" s="72">
        <f t="shared" si="991"/>
        <v>0</v>
      </c>
      <c r="DH318" s="73"/>
      <c r="DI318" s="84">
        <f t="shared" si="992"/>
        <v>0</v>
      </c>
      <c r="DJ318" s="85">
        <f t="shared" si="941"/>
        <v>52</v>
      </c>
      <c r="DK318" s="84">
        <f t="shared" si="941"/>
        <v>3633586.2192000002</v>
      </c>
    </row>
    <row r="319" spans="1:115" ht="30" customHeight="1" x14ac:dyDescent="0.25">
      <c r="A319" s="89"/>
      <c r="B319" s="90">
        <v>277</v>
      </c>
      <c r="C319" s="283" t="s">
        <v>815</v>
      </c>
      <c r="D319" s="65" t="s">
        <v>442</v>
      </c>
      <c r="E319" s="54">
        <v>23150</v>
      </c>
      <c r="F319" s="91">
        <v>2.16</v>
      </c>
      <c r="G319" s="67">
        <v>1</v>
      </c>
      <c r="H319" s="69">
        <v>1.4</v>
      </c>
      <c r="I319" s="69">
        <v>1.68</v>
      </c>
      <c r="J319" s="69">
        <v>2.23</v>
      </c>
      <c r="K319" s="70">
        <v>2.57</v>
      </c>
      <c r="L319" s="73">
        <v>9</v>
      </c>
      <c r="M319" s="72">
        <f t="shared" si="942"/>
        <v>693055.44000000006</v>
      </c>
      <c r="N319" s="73"/>
      <c r="O319" s="73">
        <f t="shared" si="943"/>
        <v>0</v>
      </c>
      <c r="P319" s="73"/>
      <c r="Q319" s="72">
        <f t="shared" si="944"/>
        <v>0</v>
      </c>
      <c r="R319" s="73"/>
      <c r="S319" s="72">
        <f t="shared" si="945"/>
        <v>0</v>
      </c>
      <c r="T319" s="73">
        <v>6</v>
      </c>
      <c r="U319" s="72">
        <f t="shared" si="946"/>
        <v>462036.96</v>
      </c>
      <c r="V319" s="73">
        <v>0</v>
      </c>
      <c r="W319" s="72">
        <f t="shared" si="947"/>
        <v>0</v>
      </c>
      <c r="X319" s="73"/>
      <c r="Y319" s="72">
        <f t="shared" si="948"/>
        <v>0</v>
      </c>
      <c r="Z319" s="73">
        <v>0</v>
      </c>
      <c r="AA319" s="72">
        <f t="shared" si="949"/>
        <v>0</v>
      </c>
      <c r="AB319" s="73"/>
      <c r="AC319" s="72">
        <f t="shared" si="950"/>
        <v>0</v>
      </c>
      <c r="AD319" s="73">
        <v>0</v>
      </c>
      <c r="AE319" s="72">
        <f t="shared" si="951"/>
        <v>0</v>
      </c>
      <c r="AF319" s="75"/>
      <c r="AG319" s="72">
        <f t="shared" si="952"/>
        <v>0</v>
      </c>
      <c r="AH319" s="73"/>
      <c r="AI319" s="72">
        <f t="shared" si="953"/>
        <v>0</v>
      </c>
      <c r="AJ319" s="73"/>
      <c r="AK319" s="73">
        <f t="shared" si="954"/>
        <v>0</v>
      </c>
      <c r="AL319" s="73">
        <v>0</v>
      </c>
      <c r="AM319" s="72">
        <f t="shared" si="955"/>
        <v>0</v>
      </c>
      <c r="AN319" s="93"/>
      <c r="AO319" s="72">
        <f t="shared" si="956"/>
        <v>0</v>
      </c>
      <c r="AP319" s="73"/>
      <c r="AQ319" s="79">
        <f t="shared" si="957"/>
        <v>0</v>
      </c>
      <c r="AR319" s="73"/>
      <c r="AS319" s="72">
        <f t="shared" si="958"/>
        <v>0</v>
      </c>
      <c r="AT319" s="73">
        <v>0</v>
      </c>
      <c r="AU319" s="73">
        <f t="shared" si="959"/>
        <v>0</v>
      </c>
      <c r="AV319" s="73"/>
      <c r="AW319" s="72">
        <f t="shared" si="960"/>
        <v>0</v>
      </c>
      <c r="AX319" s="73">
        <v>0</v>
      </c>
      <c r="AY319" s="72">
        <f t="shared" si="961"/>
        <v>0</v>
      </c>
      <c r="AZ319" s="73">
        <v>0</v>
      </c>
      <c r="BA319" s="72">
        <f t="shared" si="962"/>
        <v>0</v>
      </c>
      <c r="BB319" s="73">
        <v>0</v>
      </c>
      <c r="BC319" s="72">
        <f t="shared" si="963"/>
        <v>0</v>
      </c>
      <c r="BD319" s="73"/>
      <c r="BE319" s="72">
        <f t="shared" si="964"/>
        <v>0</v>
      </c>
      <c r="BF319" s="73"/>
      <c r="BG319" s="72">
        <f t="shared" si="965"/>
        <v>0</v>
      </c>
      <c r="BH319" s="73">
        <v>0</v>
      </c>
      <c r="BI319" s="72">
        <f t="shared" si="966"/>
        <v>0</v>
      </c>
      <c r="BJ319" s="73">
        <v>0</v>
      </c>
      <c r="BK319" s="72">
        <f t="shared" si="967"/>
        <v>0</v>
      </c>
      <c r="BL319" s="73"/>
      <c r="BM319" s="72">
        <f t="shared" si="968"/>
        <v>0</v>
      </c>
      <c r="BN319" s="73"/>
      <c r="BO319" s="72">
        <f t="shared" si="969"/>
        <v>0</v>
      </c>
      <c r="BP319" s="73"/>
      <c r="BQ319" s="72">
        <f t="shared" si="970"/>
        <v>0</v>
      </c>
      <c r="BR319" s="73"/>
      <c r="BS319" s="79">
        <f t="shared" si="971"/>
        <v>0</v>
      </c>
      <c r="BT319" s="94">
        <v>0</v>
      </c>
      <c r="BU319" s="72">
        <f t="shared" si="972"/>
        <v>0</v>
      </c>
      <c r="BV319" s="73">
        <v>0</v>
      </c>
      <c r="BW319" s="72">
        <f t="shared" si="973"/>
        <v>0</v>
      </c>
      <c r="BX319" s="73">
        <v>0</v>
      </c>
      <c r="BY319" s="72">
        <f t="shared" si="974"/>
        <v>0</v>
      </c>
      <c r="BZ319" s="73"/>
      <c r="CA319" s="72">
        <f t="shared" si="975"/>
        <v>0</v>
      </c>
      <c r="CB319" s="95"/>
      <c r="CC319" s="73">
        <f t="shared" si="976"/>
        <v>0</v>
      </c>
      <c r="CD319" s="73">
        <v>0</v>
      </c>
      <c r="CE319" s="72">
        <f t="shared" si="977"/>
        <v>0</v>
      </c>
      <c r="CF319" s="73"/>
      <c r="CG319" s="72">
        <f t="shared" si="978"/>
        <v>0</v>
      </c>
      <c r="CH319" s="73"/>
      <c r="CI319" s="72">
        <f t="shared" si="979"/>
        <v>0</v>
      </c>
      <c r="CJ319" s="73"/>
      <c r="CK319" s="72">
        <f t="shared" si="980"/>
        <v>0</v>
      </c>
      <c r="CL319" s="73"/>
      <c r="CM319" s="72">
        <f t="shared" si="981"/>
        <v>0</v>
      </c>
      <c r="CN319" s="73"/>
      <c r="CO319" s="72">
        <f t="shared" si="982"/>
        <v>0</v>
      </c>
      <c r="CP319" s="73">
        <v>0</v>
      </c>
      <c r="CQ319" s="72">
        <f t="shared" si="983"/>
        <v>0</v>
      </c>
      <c r="CR319" s="73"/>
      <c r="CS319" s="72">
        <f t="shared" si="984"/>
        <v>0</v>
      </c>
      <c r="CT319" s="73">
        <v>0</v>
      </c>
      <c r="CU319" s="72">
        <f t="shared" si="985"/>
        <v>0</v>
      </c>
      <c r="CV319" s="93"/>
      <c r="CW319" s="72">
        <f t="shared" si="986"/>
        <v>0</v>
      </c>
      <c r="CX319" s="73">
        <v>0</v>
      </c>
      <c r="CY319" s="79">
        <f t="shared" si="987"/>
        <v>0</v>
      </c>
      <c r="CZ319" s="73">
        <v>0</v>
      </c>
      <c r="DA319" s="72">
        <f t="shared" si="988"/>
        <v>0</v>
      </c>
      <c r="DB319" s="95"/>
      <c r="DC319" s="72">
        <f t="shared" si="989"/>
        <v>0</v>
      </c>
      <c r="DD319" s="73"/>
      <c r="DE319" s="72">
        <f t="shared" si="990"/>
        <v>0</v>
      </c>
      <c r="DF319" s="73"/>
      <c r="DG319" s="72">
        <f t="shared" si="991"/>
        <v>0</v>
      </c>
      <c r="DH319" s="73"/>
      <c r="DI319" s="84">
        <f t="shared" si="992"/>
        <v>0</v>
      </c>
      <c r="DJ319" s="85">
        <f t="shared" si="941"/>
        <v>15</v>
      </c>
      <c r="DK319" s="84">
        <f t="shared" si="941"/>
        <v>1155092.4000000001</v>
      </c>
    </row>
    <row r="320" spans="1:115" ht="30" customHeight="1" x14ac:dyDescent="0.25">
      <c r="A320" s="89"/>
      <c r="B320" s="90">
        <v>278</v>
      </c>
      <c r="C320" s="283" t="s">
        <v>816</v>
      </c>
      <c r="D320" s="65" t="s">
        <v>443</v>
      </c>
      <c r="E320" s="54">
        <v>23150</v>
      </c>
      <c r="F320" s="91">
        <v>1.81</v>
      </c>
      <c r="G320" s="67">
        <v>1</v>
      </c>
      <c r="H320" s="69">
        <v>1.4</v>
      </c>
      <c r="I320" s="69">
        <v>1.68</v>
      </c>
      <c r="J320" s="69">
        <v>2.23</v>
      </c>
      <c r="K320" s="70">
        <v>2.57</v>
      </c>
      <c r="L320" s="73">
        <v>99</v>
      </c>
      <c r="M320" s="72">
        <f t="shared" si="942"/>
        <v>6388302.6899999995</v>
      </c>
      <c r="N320" s="73">
        <v>20</v>
      </c>
      <c r="O320" s="73">
        <f t="shared" si="943"/>
        <v>1290566.2000000002</v>
      </c>
      <c r="P320" s="73">
        <v>8</v>
      </c>
      <c r="Q320" s="72">
        <f t="shared" si="944"/>
        <v>516226.48000000004</v>
      </c>
      <c r="R320" s="73"/>
      <c r="S320" s="72">
        <f t="shared" si="945"/>
        <v>0</v>
      </c>
      <c r="T320" s="73">
        <v>46</v>
      </c>
      <c r="U320" s="72">
        <f t="shared" si="946"/>
        <v>2968302.26</v>
      </c>
      <c r="V320" s="73">
        <v>0</v>
      </c>
      <c r="W320" s="72">
        <f t="shared" si="947"/>
        <v>0</v>
      </c>
      <c r="X320" s="73"/>
      <c r="Y320" s="72">
        <f t="shared" si="948"/>
        <v>0</v>
      </c>
      <c r="Z320" s="73">
        <v>0</v>
      </c>
      <c r="AA320" s="72">
        <f t="shared" si="949"/>
        <v>0</v>
      </c>
      <c r="AB320" s="73"/>
      <c r="AC320" s="72">
        <f t="shared" si="950"/>
        <v>0</v>
      </c>
      <c r="AD320" s="73">
        <v>0</v>
      </c>
      <c r="AE320" s="72">
        <f t="shared" si="951"/>
        <v>0</v>
      </c>
      <c r="AF320" s="75"/>
      <c r="AG320" s="72">
        <f t="shared" si="952"/>
        <v>0</v>
      </c>
      <c r="AH320" s="73">
        <v>2</v>
      </c>
      <c r="AI320" s="72">
        <f t="shared" si="953"/>
        <v>129056.62000000001</v>
      </c>
      <c r="AJ320" s="73">
        <v>15</v>
      </c>
      <c r="AK320" s="73">
        <f t="shared" si="954"/>
        <v>967924.65</v>
      </c>
      <c r="AL320" s="73">
        <v>74</v>
      </c>
      <c r="AM320" s="72">
        <f t="shared" si="955"/>
        <v>5730113.9280000003</v>
      </c>
      <c r="AN320" s="93">
        <v>8</v>
      </c>
      <c r="AO320" s="72">
        <f t="shared" si="956"/>
        <v>619471.77600000007</v>
      </c>
      <c r="AP320" s="73">
        <v>3</v>
      </c>
      <c r="AQ320" s="79">
        <f t="shared" si="957"/>
        <v>232301.91600000003</v>
      </c>
      <c r="AR320" s="73"/>
      <c r="AS320" s="72">
        <f t="shared" si="958"/>
        <v>0</v>
      </c>
      <c r="AT320" s="73">
        <v>0</v>
      </c>
      <c r="AU320" s="73">
        <f t="shared" si="959"/>
        <v>0</v>
      </c>
      <c r="AV320" s="73"/>
      <c r="AW320" s="72">
        <f t="shared" si="960"/>
        <v>0</v>
      </c>
      <c r="AX320" s="73">
        <v>0</v>
      </c>
      <c r="AY320" s="72">
        <f t="shared" si="961"/>
        <v>0</v>
      </c>
      <c r="AZ320" s="73">
        <v>0</v>
      </c>
      <c r="BA320" s="72">
        <f t="shared" si="962"/>
        <v>0</v>
      </c>
      <c r="BB320" s="73">
        <v>0</v>
      </c>
      <c r="BC320" s="72">
        <f t="shared" si="963"/>
        <v>0</v>
      </c>
      <c r="BD320" s="73"/>
      <c r="BE320" s="72">
        <f t="shared" si="964"/>
        <v>0</v>
      </c>
      <c r="BF320" s="73">
        <v>5</v>
      </c>
      <c r="BG320" s="72">
        <f t="shared" si="965"/>
        <v>351972.6</v>
      </c>
      <c r="BH320" s="73">
        <v>0</v>
      </c>
      <c r="BI320" s="72">
        <f t="shared" si="966"/>
        <v>0</v>
      </c>
      <c r="BJ320" s="73">
        <v>0</v>
      </c>
      <c r="BK320" s="72">
        <f t="shared" si="967"/>
        <v>0</v>
      </c>
      <c r="BL320" s="73"/>
      <c r="BM320" s="72">
        <f t="shared" si="968"/>
        <v>0</v>
      </c>
      <c r="BN320" s="73"/>
      <c r="BO320" s="72">
        <f t="shared" si="969"/>
        <v>0</v>
      </c>
      <c r="BP320" s="73"/>
      <c r="BQ320" s="72">
        <f t="shared" si="970"/>
        <v>0</v>
      </c>
      <c r="BR320" s="73"/>
      <c r="BS320" s="79">
        <f t="shared" si="971"/>
        <v>0</v>
      </c>
      <c r="BT320" s="94">
        <v>0</v>
      </c>
      <c r="BU320" s="72">
        <f t="shared" si="972"/>
        <v>0</v>
      </c>
      <c r="BV320" s="73">
        <v>0</v>
      </c>
      <c r="BW320" s="72">
        <f t="shared" si="973"/>
        <v>0</v>
      </c>
      <c r="BX320" s="73">
        <v>0</v>
      </c>
      <c r="BY320" s="72">
        <f t="shared" si="974"/>
        <v>0</v>
      </c>
      <c r="BZ320" s="73"/>
      <c r="CA320" s="72">
        <f t="shared" si="975"/>
        <v>0</v>
      </c>
      <c r="CB320" s="95"/>
      <c r="CC320" s="73">
        <f t="shared" si="976"/>
        <v>0</v>
      </c>
      <c r="CD320" s="73">
        <v>0</v>
      </c>
      <c r="CE320" s="72">
        <f t="shared" si="977"/>
        <v>0</v>
      </c>
      <c r="CF320" s="73"/>
      <c r="CG320" s="72">
        <f t="shared" si="978"/>
        <v>0</v>
      </c>
      <c r="CH320" s="73"/>
      <c r="CI320" s="72">
        <f t="shared" si="979"/>
        <v>0</v>
      </c>
      <c r="CJ320" s="73"/>
      <c r="CK320" s="72">
        <f t="shared" si="980"/>
        <v>0</v>
      </c>
      <c r="CL320" s="73"/>
      <c r="CM320" s="72">
        <f t="shared" si="981"/>
        <v>0</v>
      </c>
      <c r="CN320" s="73"/>
      <c r="CO320" s="72">
        <f t="shared" si="982"/>
        <v>0</v>
      </c>
      <c r="CP320" s="73">
        <v>3</v>
      </c>
      <c r="CQ320" s="72">
        <f t="shared" si="983"/>
        <v>234413.75160000002</v>
      </c>
      <c r="CR320" s="73"/>
      <c r="CS320" s="72">
        <f t="shared" si="984"/>
        <v>0</v>
      </c>
      <c r="CT320" s="73">
        <v>0</v>
      </c>
      <c r="CU320" s="72">
        <f t="shared" si="985"/>
        <v>0</v>
      </c>
      <c r="CV320" s="93"/>
      <c r="CW320" s="72">
        <f t="shared" si="986"/>
        <v>0</v>
      </c>
      <c r="CX320" s="73">
        <v>0</v>
      </c>
      <c r="CY320" s="79">
        <f t="shared" si="987"/>
        <v>0</v>
      </c>
      <c r="CZ320" s="73">
        <v>0</v>
      </c>
      <c r="DA320" s="72">
        <f t="shared" si="988"/>
        <v>0</v>
      </c>
      <c r="DB320" s="95"/>
      <c r="DC320" s="72">
        <f t="shared" si="989"/>
        <v>0</v>
      </c>
      <c r="DD320" s="73"/>
      <c r="DE320" s="72">
        <f t="shared" si="990"/>
        <v>0</v>
      </c>
      <c r="DF320" s="73"/>
      <c r="DG320" s="72">
        <f t="shared" si="991"/>
        <v>0</v>
      </c>
      <c r="DH320" s="73"/>
      <c r="DI320" s="84">
        <f t="shared" si="992"/>
        <v>0</v>
      </c>
      <c r="DJ320" s="85">
        <f t="shared" si="941"/>
        <v>283</v>
      </c>
      <c r="DK320" s="84">
        <f t="shared" si="941"/>
        <v>19428652.871600002</v>
      </c>
    </row>
    <row r="321" spans="1:115" ht="30" customHeight="1" x14ac:dyDescent="0.25">
      <c r="A321" s="89"/>
      <c r="B321" s="90">
        <v>279</v>
      </c>
      <c r="C321" s="283" t="s">
        <v>817</v>
      </c>
      <c r="D321" s="65" t="s">
        <v>444</v>
      </c>
      <c r="E321" s="54">
        <v>23150</v>
      </c>
      <c r="F321" s="91">
        <v>2.67</v>
      </c>
      <c r="G321" s="67">
        <v>1</v>
      </c>
      <c r="H321" s="69">
        <v>1.4</v>
      </c>
      <c r="I321" s="69">
        <v>1.68</v>
      </c>
      <c r="J321" s="69">
        <v>2.23</v>
      </c>
      <c r="K321" s="70">
        <v>2.57</v>
      </c>
      <c r="L321" s="73">
        <v>1</v>
      </c>
      <c r="M321" s="72">
        <f t="shared" si="942"/>
        <v>95188.17</v>
      </c>
      <c r="N321" s="73"/>
      <c r="O321" s="73">
        <f t="shared" si="943"/>
        <v>0</v>
      </c>
      <c r="P321" s="73">
        <v>1</v>
      </c>
      <c r="Q321" s="72">
        <f t="shared" si="944"/>
        <v>95188.17</v>
      </c>
      <c r="R321" s="73"/>
      <c r="S321" s="72">
        <f t="shared" si="945"/>
        <v>0</v>
      </c>
      <c r="T321" s="73">
        <v>10</v>
      </c>
      <c r="U321" s="72">
        <f t="shared" si="946"/>
        <v>951881.70000000007</v>
      </c>
      <c r="V321" s="73">
        <v>0</v>
      </c>
      <c r="W321" s="72">
        <f t="shared" si="947"/>
        <v>0</v>
      </c>
      <c r="X321" s="73"/>
      <c r="Y321" s="72">
        <f t="shared" si="948"/>
        <v>0</v>
      </c>
      <c r="Z321" s="73">
        <v>0</v>
      </c>
      <c r="AA321" s="72">
        <f t="shared" si="949"/>
        <v>0</v>
      </c>
      <c r="AB321" s="73"/>
      <c r="AC321" s="72">
        <f t="shared" si="950"/>
        <v>0</v>
      </c>
      <c r="AD321" s="73">
        <v>0</v>
      </c>
      <c r="AE321" s="72">
        <f t="shared" si="951"/>
        <v>0</v>
      </c>
      <c r="AF321" s="75"/>
      <c r="AG321" s="72">
        <f t="shared" si="952"/>
        <v>0</v>
      </c>
      <c r="AH321" s="73"/>
      <c r="AI321" s="72">
        <f t="shared" si="953"/>
        <v>0</v>
      </c>
      <c r="AJ321" s="73"/>
      <c r="AK321" s="73">
        <f t="shared" si="954"/>
        <v>0</v>
      </c>
      <c r="AL321" s="73">
        <v>0</v>
      </c>
      <c r="AM321" s="72">
        <f t="shared" si="955"/>
        <v>0</v>
      </c>
      <c r="AN321" s="93">
        <v>2</v>
      </c>
      <c r="AO321" s="72">
        <f t="shared" si="956"/>
        <v>228451.60800000001</v>
      </c>
      <c r="AP321" s="73"/>
      <c r="AQ321" s="79">
        <f t="shared" si="957"/>
        <v>0</v>
      </c>
      <c r="AR321" s="73"/>
      <c r="AS321" s="72">
        <f t="shared" si="958"/>
        <v>0</v>
      </c>
      <c r="AT321" s="73"/>
      <c r="AU321" s="73">
        <f t="shared" si="959"/>
        <v>0</v>
      </c>
      <c r="AV321" s="73"/>
      <c r="AW321" s="72">
        <f t="shared" si="960"/>
        <v>0</v>
      </c>
      <c r="AX321" s="73">
        <v>0</v>
      </c>
      <c r="AY321" s="72">
        <f t="shared" si="961"/>
        <v>0</v>
      </c>
      <c r="AZ321" s="73">
        <v>0</v>
      </c>
      <c r="BA321" s="72">
        <f t="shared" si="962"/>
        <v>0</v>
      </c>
      <c r="BB321" s="73">
        <v>0</v>
      </c>
      <c r="BC321" s="72">
        <f t="shared" si="963"/>
        <v>0</v>
      </c>
      <c r="BD321" s="73"/>
      <c r="BE321" s="72">
        <f t="shared" si="964"/>
        <v>0</v>
      </c>
      <c r="BF321" s="73"/>
      <c r="BG321" s="72">
        <f t="shared" si="965"/>
        <v>0</v>
      </c>
      <c r="BH321" s="73">
        <v>0</v>
      </c>
      <c r="BI321" s="72">
        <f t="shared" si="966"/>
        <v>0</v>
      </c>
      <c r="BJ321" s="73">
        <v>0</v>
      </c>
      <c r="BK321" s="72">
        <f t="shared" si="967"/>
        <v>0</v>
      </c>
      <c r="BL321" s="73"/>
      <c r="BM321" s="72">
        <f t="shared" si="968"/>
        <v>0</v>
      </c>
      <c r="BN321" s="73"/>
      <c r="BO321" s="72">
        <f t="shared" si="969"/>
        <v>0</v>
      </c>
      <c r="BP321" s="73"/>
      <c r="BQ321" s="72">
        <f t="shared" si="970"/>
        <v>0</v>
      </c>
      <c r="BR321" s="73"/>
      <c r="BS321" s="79">
        <f t="shared" si="971"/>
        <v>0</v>
      </c>
      <c r="BT321" s="94">
        <v>0</v>
      </c>
      <c r="BU321" s="72">
        <f t="shared" si="972"/>
        <v>0</v>
      </c>
      <c r="BV321" s="73">
        <v>0</v>
      </c>
      <c r="BW321" s="72">
        <f t="shared" si="973"/>
        <v>0</v>
      </c>
      <c r="BX321" s="73">
        <v>0</v>
      </c>
      <c r="BY321" s="72">
        <f t="shared" si="974"/>
        <v>0</v>
      </c>
      <c r="BZ321" s="73"/>
      <c r="CA321" s="72">
        <f t="shared" si="975"/>
        <v>0</v>
      </c>
      <c r="CB321" s="95"/>
      <c r="CC321" s="73">
        <f t="shared" si="976"/>
        <v>0</v>
      </c>
      <c r="CD321" s="73"/>
      <c r="CE321" s="72">
        <f t="shared" si="977"/>
        <v>0</v>
      </c>
      <c r="CF321" s="73"/>
      <c r="CG321" s="72">
        <f t="shared" si="978"/>
        <v>0</v>
      </c>
      <c r="CH321" s="73"/>
      <c r="CI321" s="72">
        <f t="shared" si="979"/>
        <v>0</v>
      </c>
      <c r="CJ321" s="73"/>
      <c r="CK321" s="72">
        <f t="shared" si="980"/>
        <v>0</v>
      </c>
      <c r="CL321" s="73"/>
      <c r="CM321" s="72">
        <f t="shared" si="981"/>
        <v>0</v>
      </c>
      <c r="CN321" s="73"/>
      <c r="CO321" s="72">
        <f t="shared" si="982"/>
        <v>0</v>
      </c>
      <c r="CP321" s="73">
        <v>0</v>
      </c>
      <c r="CQ321" s="72">
        <f t="shared" si="983"/>
        <v>0</v>
      </c>
      <c r="CR321" s="73"/>
      <c r="CS321" s="72">
        <f t="shared" si="984"/>
        <v>0</v>
      </c>
      <c r="CT321" s="73">
        <v>0</v>
      </c>
      <c r="CU321" s="72">
        <f t="shared" si="985"/>
        <v>0</v>
      </c>
      <c r="CV321" s="93">
        <v>0</v>
      </c>
      <c r="CW321" s="72">
        <f t="shared" si="986"/>
        <v>0</v>
      </c>
      <c r="CX321" s="73">
        <v>0</v>
      </c>
      <c r="CY321" s="79">
        <f t="shared" si="987"/>
        <v>0</v>
      </c>
      <c r="CZ321" s="73">
        <v>0</v>
      </c>
      <c r="DA321" s="72">
        <f t="shared" si="988"/>
        <v>0</v>
      </c>
      <c r="DB321" s="95"/>
      <c r="DC321" s="72">
        <f t="shared" si="989"/>
        <v>0</v>
      </c>
      <c r="DD321" s="73"/>
      <c r="DE321" s="72">
        <f t="shared" si="990"/>
        <v>0</v>
      </c>
      <c r="DF321" s="73"/>
      <c r="DG321" s="72">
        <f t="shared" si="991"/>
        <v>0</v>
      </c>
      <c r="DH321" s="73"/>
      <c r="DI321" s="84">
        <f t="shared" si="992"/>
        <v>0</v>
      </c>
      <c r="DJ321" s="85">
        <f t="shared" si="941"/>
        <v>14</v>
      </c>
      <c r="DK321" s="84">
        <f t="shared" si="941"/>
        <v>1370709.648</v>
      </c>
    </row>
    <row r="322" spans="1:115" ht="45" customHeight="1" x14ac:dyDescent="0.25">
      <c r="A322" s="89"/>
      <c r="B322" s="90">
        <v>280</v>
      </c>
      <c r="C322" s="283" t="s">
        <v>818</v>
      </c>
      <c r="D322" s="65" t="s">
        <v>445</v>
      </c>
      <c r="E322" s="54">
        <v>23150</v>
      </c>
      <c r="F322" s="91">
        <v>0.73</v>
      </c>
      <c r="G322" s="67">
        <v>1</v>
      </c>
      <c r="H322" s="69">
        <v>1.4</v>
      </c>
      <c r="I322" s="69">
        <v>1.68</v>
      </c>
      <c r="J322" s="69">
        <v>2.23</v>
      </c>
      <c r="K322" s="70">
        <v>2.57</v>
      </c>
      <c r="L322" s="73">
        <v>1</v>
      </c>
      <c r="M322" s="72">
        <f t="shared" si="942"/>
        <v>26025.23</v>
      </c>
      <c r="N322" s="73">
        <v>7</v>
      </c>
      <c r="O322" s="73">
        <f t="shared" si="943"/>
        <v>182176.61</v>
      </c>
      <c r="P322" s="73">
        <v>3</v>
      </c>
      <c r="Q322" s="72">
        <f t="shared" si="944"/>
        <v>78075.69</v>
      </c>
      <c r="R322" s="73"/>
      <c r="S322" s="72">
        <f t="shared" si="945"/>
        <v>0</v>
      </c>
      <c r="T322" s="73"/>
      <c r="U322" s="72">
        <f t="shared" si="946"/>
        <v>0</v>
      </c>
      <c r="V322" s="73">
        <v>0</v>
      </c>
      <c r="W322" s="72">
        <f t="shared" si="947"/>
        <v>0</v>
      </c>
      <c r="X322" s="73"/>
      <c r="Y322" s="72">
        <f t="shared" si="948"/>
        <v>0</v>
      </c>
      <c r="Z322" s="73">
        <v>0</v>
      </c>
      <c r="AA322" s="72">
        <f t="shared" si="949"/>
        <v>0</v>
      </c>
      <c r="AB322" s="73"/>
      <c r="AC322" s="72">
        <f t="shared" si="950"/>
        <v>0</v>
      </c>
      <c r="AD322" s="73">
        <v>0</v>
      </c>
      <c r="AE322" s="72">
        <f t="shared" si="951"/>
        <v>0</v>
      </c>
      <c r="AF322" s="75"/>
      <c r="AG322" s="72">
        <f t="shared" si="952"/>
        <v>0</v>
      </c>
      <c r="AH322" s="73">
        <v>5</v>
      </c>
      <c r="AI322" s="72">
        <f t="shared" si="953"/>
        <v>130126.15</v>
      </c>
      <c r="AJ322" s="73">
        <v>12</v>
      </c>
      <c r="AK322" s="73">
        <f t="shared" si="954"/>
        <v>312302.76</v>
      </c>
      <c r="AL322" s="73">
        <v>12</v>
      </c>
      <c r="AM322" s="72">
        <f t="shared" si="955"/>
        <v>374763.31200000003</v>
      </c>
      <c r="AN322" s="92"/>
      <c r="AO322" s="72">
        <f t="shared" si="956"/>
        <v>0</v>
      </c>
      <c r="AP322" s="73"/>
      <c r="AQ322" s="79">
        <f t="shared" si="957"/>
        <v>0</v>
      </c>
      <c r="AR322" s="73"/>
      <c r="AS322" s="72">
        <f t="shared" si="958"/>
        <v>0</v>
      </c>
      <c r="AT322" s="73">
        <v>5</v>
      </c>
      <c r="AU322" s="73">
        <f t="shared" si="959"/>
        <v>106466.84999999999</v>
      </c>
      <c r="AV322" s="73"/>
      <c r="AW322" s="72">
        <f t="shared" si="960"/>
        <v>0</v>
      </c>
      <c r="AX322" s="73">
        <v>0</v>
      </c>
      <c r="AY322" s="72">
        <f t="shared" si="961"/>
        <v>0</v>
      </c>
      <c r="AZ322" s="73">
        <v>0</v>
      </c>
      <c r="BA322" s="72">
        <f t="shared" si="962"/>
        <v>0</v>
      </c>
      <c r="BB322" s="73">
        <v>0</v>
      </c>
      <c r="BC322" s="72">
        <f t="shared" si="963"/>
        <v>0</v>
      </c>
      <c r="BD322" s="73"/>
      <c r="BE322" s="72">
        <f t="shared" si="964"/>
        <v>0</v>
      </c>
      <c r="BF322" s="73">
        <v>3</v>
      </c>
      <c r="BG322" s="72">
        <f t="shared" si="965"/>
        <v>85173.48</v>
      </c>
      <c r="BH322" s="73">
        <v>0</v>
      </c>
      <c r="BI322" s="72">
        <f t="shared" si="966"/>
        <v>0</v>
      </c>
      <c r="BJ322" s="73">
        <v>0</v>
      </c>
      <c r="BK322" s="72">
        <f t="shared" si="967"/>
        <v>0</v>
      </c>
      <c r="BL322" s="73">
        <v>2</v>
      </c>
      <c r="BM322" s="72">
        <f t="shared" si="968"/>
        <v>56782.32</v>
      </c>
      <c r="BN322" s="73"/>
      <c r="BO322" s="72">
        <f t="shared" si="969"/>
        <v>0</v>
      </c>
      <c r="BP322" s="73">
        <v>3</v>
      </c>
      <c r="BQ322" s="72">
        <f t="shared" si="970"/>
        <v>109022.05439999999</v>
      </c>
      <c r="BR322" s="73"/>
      <c r="BS322" s="79">
        <f t="shared" si="971"/>
        <v>0</v>
      </c>
      <c r="BT322" s="94">
        <v>0</v>
      </c>
      <c r="BU322" s="72">
        <f t="shared" si="972"/>
        <v>0</v>
      </c>
      <c r="BV322" s="73">
        <v>0</v>
      </c>
      <c r="BW322" s="72">
        <f t="shared" si="973"/>
        <v>0</v>
      </c>
      <c r="BX322" s="73">
        <v>0</v>
      </c>
      <c r="BY322" s="72">
        <f t="shared" si="974"/>
        <v>0</v>
      </c>
      <c r="BZ322" s="73">
        <v>1</v>
      </c>
      <c r="CA322" s="72">
        <f t="shared" si="975"/>
        <v>28391.16</v>
      </c>
      <c r="CB322" s="95"/>
      <c r="CC322" s="73">
        <f t="shared" si="976"/>
        <v>0</v>
      </c>
      <c r="CD322" s="73"/>
      <c r="CE322" s="72">
        <f t="shared" si="977"/>
        <v>0</v>
      </c>
      <c r="CF322" s="73"/>
      <c r="CG322" s="72">
        <f t="shared" si="978"/>
        <v>0</v>
      </c>
      <c r="CH322" s="73">
        <v>30</v>
      </c>
      <c r="CI322" s="72">
        <f t="shared" si="979"/>
        <v>496845.3</v>
      </c>
      <c r="CJ322" s="73">
        <v>3</v>
      </c>
      <c r="CK322" s="72">
        <f t="shared" si="980"/>
        <v>85173.48</v>
      </c>
      <c r="CL322" s="73">
        <v>2</v>
      </c>
      <c r="CM322" s="72">
        <f t="shared" si="981"/>
        <v>47318.6</v>
      </c>
      <c r="CN322" s="73">
        <v>5</v>
      </c>
      <c r="CO322" s="72">
        <f t="shared" si="982"/>
        <v>131309.11499999999</v>
      </c>
      <c r="CP322" s="73">
        <v>5</v>
      </c>
      <c r="CQ322" s="72">
        <f t="shared" si="983"/>
        <v>157570.93799999999</v>
      </c>
      <c r="CR322" s="73"/>
      <c r="CS322" s="72">
        <f t="shared" si="984"/>
        <v>0</v>
      </c>
      <c r="CT322" s="73">
        <v>0</v>
      </c>
      <c r="CU322" s="72">
        <f t="shared" si="985"/>
        <v>0</v>
      </c>
      <c r="CV322" s="93"/>
      <c r="CW322" s="72">
        <f t="shared" si="986"/>
        <v>0</v>
      </c>
      <c r="CX322" s="73">
        <v>0</v>
      </c>
      <c r="CY322" s="79">
        <f t="shared" si="987"/>
        <v>0</v>
      </c>
      <c r="CZ322" s="73">
        <v>0</v>
      </c>
      <c r="DA322" s="72">
        <f t="shared" si="988"/>
        <v>0</v>
      </c>
      <c r="DB322" s="95">
        <v>2</v>
      </c>
      <c r="DC322" s="72">
        <f t="shared" si="989"/>
        <v>56782.32</v>
      </c>
      <c r="DD322" s="73"/>
      <c r="DE322" s="72">
        <f t="shared" si="990"/>
        <v>0</v>
      </c>
      <c r="DF322" s="73"/>
      <c r="DG322" s="72">
        <f t="shared" si="991"/>
        <v>0</v>
      </c>
      <c r="DH322" s="73">
        <v>1</v>
      </c>
      <c r="DI322" s="84">
        <f t="shared" si="992"/>
        <v>48209.203650000003</v>
      </c>
      <c r="DJ322" s="85">
        <f t="shared" si="941"/>
        <v>102</v>
      </c>
      <c r="DK322" s="84">
        <f t="shared" si="941"/>
        <v>2512514.5730500002</v>
      </c>
    </row>
    <row r="323" spans="1:115" ht="31.5" customHeight="1" x14ac:dyDescent="0.25">
      <c r="A323" s="89"/>
      <c r="B323" s="90">
        <v>281</v>
      </c>
      <c r="C323" s="283" t="s">
        <v>819</v>
      </c>
      <c r="D323" s="65" t="s">
        <v>446</v>
      </c>
      <c r="E323" s="54">
        <v>23150</v>
      </c>
      <c r="F323" s="91">
        <v>0.76</v>
      </c>
      <c r="G323" s="67">
        <v>1</v>
      </c>
      <c r="H323" s="69">
        <v>1.4</v>
      </c>
      <c r="I323" s="69">
        <v>1.68</v>
      </c>
      <c r="J323" s="69">
        <v>2.23</v>
      </c>
      <c r="K323" s="70">
        <v>2.57</v>
      </c>
      <c r="L323" s="73">
        <v>40</v>
      </c>
      <c r="M323" s="72">
        <f>(L323*$E323*$F323*$G323*$H323)</f>
        <v>985263.99999999988</v>
      </c>
      <c r="N323" s="73">
        <f>120+72</f>
        <v>192</v>
      </c>
      <c r="O323" s="73">
        <f>(N323*$E323*$F323*$G323*$H323)</f>
        <v>4729267.1999999993</v>
      </c>
      <c r="P323" s="73">
        <v>190</v>
      </c>
      <c r="Q323" s="72">
        <f>(P323*$E323*$F323*$G323*$H323)</f>
        <v>4680004</v>
      </c>
      <c r="R323" s="73"/>
      <c r="S323" s="72">
        <f>(R323*$E323*$F323*$G323*$H323)</f>
        <v>0</v>
      </c>
      <c r="T323" s="73"/>
      <c r="U323" s="72">
        <f>(T323*$E323*$F323*$G323*$H323)</f>
        <v>0</v>
      </c>
      <c r="V323" s="73">
        <v>0</v>
      </c>
      <c r="W323" s="72">
        <f>(V323*$E323*$F323*$G323*$H323)</f>
        <v>0</v>
      </c>
      <c r="X323" s="73"/>
      <c r="Y323" s="72">
        <f>(X323*$E323*$F323*$G323*$H323)</f>
        <v>0</v>
      </c>
      <c r="Z323" s="73">
        <v>0</v>
      </c>
      <c r="AA323" s="72">
        <f>(Z323*$E323*$F323*$G323*$H323)</f>
        <v>0</v>
      </c>
      <c r="AB323" s="73"/>
      <c r="AC323" s="72">
        <f>(AB323*$E323*$F323*$G323*$H323)</f>
        <v>0</v>
      </c>
      <c r="AD323" s="73">
        <v>0</v>
      </c>
      <c r="AE323" s="72">
        <f>(AD323*$E323*$F323*$G323*$H323)</f>
        <v>0</v>
      </c>
      <c r="AF323" s="73">
        <v>15</v>
      </c>
      <c r="AG323" s="72">
        <f>(AF323*$E323*$F323*$G323*$H323)</f>
        <v>369474</v>
      </c>
      <c r="AH323" s="73">
        <v>65</v>
      </c>
      <c r="AI323" s="72">
        <f>(AH323*$E323*$F323*$G323*$H323)</f>
        <v>1601054</v>
      </c>
      <c r="AJ323" s="73">
        <v>53</v>
      </c>
      <c r="AK323" s="73">
        <f>(AJ323*$E323*$F323*$G323*$H323)</f>
        <v>1305474.7999999998</v>
      </c>
      <c r="AL323" s="73">
        <f>262+28</f>
        <v>290</v>
      </c>
      <c r="AM323" s="72">
        <f>(AL323*$E323*$F323*$G323*$I323)</f>
        <v>8571796.7999999989</v>
      </c>
      <c r="AN323" s="93"/>
      <c r="AO323" s="72">
        <f>(AN323*$E323*$F323*$G323*$I323)</f>
        <v>0</v>
      </c>
      <c r="AP323" s="73">
        <v>22</v>
      </c>
      <c r="AQ323" s="79">
        <f>(AP323*$E323*$F323*$G323*$I323)</f>
        <v>650274.24</v>
      </c>
      <c r="AR323" s="73"/>
      <c r="AS323" s="72">
        <f>(AR323*$E323*$F323*$G323*$H323)</f>
        <v>0</v>
      </c>
      <c r="AT323" s="73">
        <v>5</v>
      </c>
      <c r="AU323" s="73">
        <f>(AT323*$E323*$F323*$G323*$H323)</f>
        <v>123157.99999999999</v>
      </c>
      <c r="AV323" s="73"/>
      <c r="AW323" s="72">
        <f>(AV323*$E323*$F323*$G323*$H323)</f>
        <v>0</v>
      </c>
      <c r="AX323" s="73">
        <v>0</v>
      </c>
      <c r="AY323" s="72">
        <f>(AX323*$E323*$F323*$G323*$H323)</f>
        <v>0</v>
      </c>
      <c r="AZ323" s="73">
        <v>0</v>
      </c>
      <c r="BA323" s="72">
        <f>(AZ323*$E323*$F323*$G323*$H323)</f>
        <v>0</v>
      </c>
      <c r="BB323" s="73">
        <v>0</v>
      </c>
      <c r="BC323" s="72">
        <f>(BB323*$E323*$F323*$G323*$H323)</f>
        <v>0</v>
      </c>
      <c r="BD323" s="73">
        <v>71</v>
      </c>
      <c r="BE323" s="72">
        <f>(BD323*$E323*$F323*$G323*$H323)</f>
        <v>1748843.5999999999</v>
      </c>
      <c r="BF323" s="73">
        <v>77</v>
      </c>
      <c r="BG323" s="72">
        <f>(BF323*$E323*$F323*$G323*$I323)</f>
        <v>2275959.84</v>
      </c>
      <c r="BH323" s="73">
        <v>3</v>
      </c>
      <c r="BI323" s="72">
        <f>(BH323*$E323*$F323*$G323*$I323)</f>
        <v>88673.76</v>
      </c>
      <c r="BJ323" s="73">
        <v>0</v>
      </c>
      <c r="BK323" s="72">
        <f>(BJ323*$E323*$F323*$G323*$I323)</f>
        <v>0</v>
      </c>
      <c r="BL323" s="73">
        <v>55</v>
      </c>
      <c r="BM323" s="72">
        <f>(BL323*$E323*$F323*$G323*$I323)</f>
        <v>1625685.5999999999</v>
      </c>
      <c r="BN323" s="73">
        <v>33</v>
      </c>
      <c r="BO323" s="72">
        <f>(BN323*$E323*$F323*$G323*$I323)</f>
        <v>975411.36</v>
      </c>
      <c r="BP323" s="73">
        <v>60</v>
      </c>
      <c r="BQ323" s="72">
        <f>(BP323*$E323*$F323*$G323*$I323)</f>
        <v>1773475.2</v>
      </c>
      <c r="BR323" s="73">
        <v>40</v>
      </c>
      <c r="BS323" s="79">
        <f>(BR323*$E323*$F323*$G323*$I323)</f>
        <v>1182316.8</v>
      </c>
      <c r="BT323" s="94">
        <v>0</v>
      </c>
      <c r="BU323" s="72">
        <f>(BT323*$E323*$F323*$G323*$H323)</f>
        <v>0</v>
      </c>
      <c r="BV323" s="73">
        <v>0</v>
      </c>
      <c r="BW323" s="72">
        <f>(BV323*$E323*$F323*$G323*$H323)</f>
        <v>0</v>
      </c>
      <c r="BX323" s="73">
        <v>0</v>
      </c>
      <c r="BY323" s="72">
        <f>(BX323*$E323*$F323*$G323*$H323)</f>
        <v>0</v>
      </c>
      <c r="BZ323" s="73">
        <v>54</v>
      </c>
      <c r="CA323" s="72">
        <f>(BZ323*$E323*$F323*$G323*$I323)</f>
        <v>1596127.68</v>
      </c>
      <c r="CB323" s="95"/>
      <c r="CC323" s="73">
        <f>(CB323*$E323*$F323*$G323*$H323)</f>
        <v>0</v>
      </c>
      <c r="CD323" s="73">
        <v>20</v>
      </c>
      <c r="CE323" s="72">
        <f>(CD323*$E323*$F323*$G323*$H323)</f>
        <v>492631.99999999994</v>
      </c>
      <c r="CF323" s="73">
        <v>41</v>
      </c>
      <c r="CG323" s="72">
        <f>(CF323*$E323*$F323*$G323*$H323)</f>
        <v>1009895.6</v>
      </c>
      <c r="CH323" s="73">
        <v>145</v>
      </c>
      <c r="CI323" s="72">
        <f>(CH323*$E323*$F323*$G323*$H323)</f>
        <v>3571582</v>
      </c>
      <c r="CJ323" s="73">
        <v>39</v>
      </c>
      <c r="CK323" s="72">
        <f>(CJ323*$E323*$F323*$G323*$H323)</f>
        <v>960632.39999999991</v>
      </c>
      <c r="CL323" s="73">
        <v>66</v>
      </c>
      <c r="CM323" s="72">
        <f>(CL323*$E323*$F323*$G323*$H323)</f>
        <v>1625685.5999999999</v>
      </c>
      <c r="CN323" s="73">
        <v>44</v>
      </c>
      <c r="CO323" s="72">
        <f>(CN323*$E323*$F323*$G323*$H323)</f>
        <v>1083790.3999999999</v>
      </c>
      <c r="CP323" s="73">
        <v>147</v>
      </c>
      <c r="CQ323" s="72">
        <f>(CP323*$E323*$F323*$G323*$I323)</f>
        <v>4345014.24</v>
      </c>
      <c r="CR323" s="73">
        <v>65</v>
      </c>
      <c r="CS323" s="72">
        <f>(CR323*$E323*$F323*$G323*$I323)</f>
        <v>1921264.7999999998</v>
      </c>
      <c r="CT323" s="73"/>
      <c r="CU323" s="72">
        <f>(CT323*$E323*$F323*$G323*$I323)</f>
        <v>0</v>
      </c>
      <c r="CV323" s="93">
        <v>5</v>
      </c>
      <c r="CW323" s="72">
        <f>(CV323*$E323*$F323*$G323*$I323)</f>
        <v>147789.6</v>
      </c>
      <c r="CX323" s="73">
        <v>12</v>
      </c>
      <c r="CY323" s="79">
        <f>(CX323*$E323*$F323*$G323*$I323)</f>
        <v>354695.04</v>
      </c>
      <c r="CZ323" s="73">
        <v>10</v>
      </c>
      <c r="DA323" s="72">
        <f>(CZ323*$E323*$F323*$G323*$I323)</f>
        <v>295579.2</v>
      </c>
      <c r="DB323" s="95">
        <v>10</v>
      </c>
      <c r="DC323" s="72">
        <f>(DB323*$E323*$F323*$G323*$I323)</f>
        <v>295579.2</v>
      </c>
      <c r="DD323" s="73">
        <v>122</v>
      </c>
      <c r="DE323" s="72">
        <f>(DD323*$E323*$F323*$G323*$I323)</f>
        <v>3606066.2399999998</v>
      </c>
      <c r="DF323" s="73">
        <v>18</v>
      </c>
      <c r="DG323" s="72">
        <f>(DF323*$E323*$F323*$G323*$J323)</f>
        <v>706223.16</v>
      </c>
      <c r="DH323" s="73">
        <v>52</v>
      </c>
      <c r="DI323" s="84">
        <f>(DH323*$E323*$F323*$G323*$K323)</f>
        <v>2351262.1599999997</v>
      </c>
      <c r="DJ323" s="85">
        <f t="shared" si="941"/>
        <v>2061</v>
      </c>
      <c r="DK323" s="84">
        <f t="shared" si="941"/>
        <v>57049952.519999996</v>
      </c>
    </row>
    <row r="324" spans="1:115" ht="15.75" customHeight="1" x14ac:dyDescent="0.25">
      <c r="A324" s="89"/>
      <c r="B324" s="90">
        <v>282</v>
      </c>
      <c r="C324" s="283" t="s">
        <v>820</v>
      </c>
      <c r="D324" s="65" t="s">
        <v>447</v>
      </c>
      <c r="E324" s="54">
        <v>23150</v>
      </c>
      <c r="F324" s="91">
        <v>2.42</v>
      </c>
      <c r="G324" s="67">
        <v>1</v>
      </c>
      <c r="H324" s="69">
        <v>1.4</v>
      </c>
      <c r="I324" s="69">
        <v>1.68</v>
      </c>
      <c r="J324" s="69">
        <v>2.23</v>
      </c>
      <c r="K324" s="70">
        <v>2.57</v>
      </c>
      <c r="L324" s="73">
        <v>2</v>
      </c>
      <c r="M324" s="72">
        <f>(L324*$E324*$F324*$G324*$H324*$M$10)</f>
        <v>172550.84</v>
      </c>
      <c r="N324" s="73">
        <v>3</v>
      </c>
      <c r="O324" s="73">
        <f>(N324*$E324*$F324*$G324*$H324*$O$10)</f>
        <v>258826.26</v>
      </c>
      <c r="P324" s="73">
        <v>12</v>
      </c>
      <c r="Q324" s="72">
        <f>(P324*$E324*$F324*$G324*$H324*$Q$10)</f>
        <v>1035305.04</v>
      </c>
      <c r="R324" s="73"/>
      <c r="S324" s="72">
        <f>(R324*$E324*$F324*$G324*$H324*$S$10)</f>
        <v>0</v>
      </c>
      <c r="T324" s="73"/>
      <c r="U324" s="72">
        <f>(T324*$E324*$F324*$G324*$H324*$U$10)</f>
        <v>0</v>
      </c>
      <c r="V324" s="73">
        <v>0</v>
      </c>
      <c r="W324" s="72">
        <f>(V324*$E324*$F324*$G324*$H324*$W$10)</f>
        <v>0</v>
      </c>
      <c r="X324" s="73"/>
      <c r="Y324" s="72">
        <f>(X324*$E324*$F324*$G324*$H324*$Y$10)</f>
        <v>0</v>
      </c>
      <c r="Z324" s="73">
        <v>0</v>
      </c>
      <c r="AA324" s="72">
        <f>(Z324*$E324*$F324*$G324*$H324*$AA$10)</f>
        <v>0</v>
      </c>
      <c r="AB324" s="73"/>
      <c r="AC324" s="72">
        <f>(AB324*$E324*$F324*$G324*$H324*$AC$10)</f>
        <v>0</v>
      </c>
      <c r="AD324" s="73">
        <v>0</v>
      </c>
      <c r="AE324" s="72">
        <f>(AD324*$E324*$F324*$G324*$H324*$AE$10)</f>
        <v>0</v>
      </c>
      <c r="AF324" s="75"/>
      <c r="AG324" s="72">
        <f>(AF324*$E324*$F324*$G324*$H324*$AG$10)</f>
        <v>0</v>
      </c>
      <c r="AH324" s="73">
        <v>8</v>
      </c>
      <c r="AI324" s="72">
        <f>(AH324*$E324*$F324*$G324*$H324*$AI$10)</f>
        <v>690203.36</v>
      </c>
      <c r="AJ324" s="73"/>
      <c r="AK324" s="73">
        <f>(AJ324*$E324*$F324*$G324*$H324*$AK$10)</f>
        <v>0</v>
      </c>
      <c r="AL324" s="73">
        <v>14</v>
      </c>
      <c r="AM324" s="72">
        <f>(AL324*$E324*$F324*$G324*$I324*$AM$10)</f>
        <v>1449427.0560000001</v>
      </c>
      <c r="AN324" s="93"/>
      <c r="AO324" s="72">
        <f>(AN324*$E324*$F324*$G324*$I324*$AO$10)</f>
        <v>0</v>
      </c>
      <c r="AP324" s="73">
        <v>1</v>
      </c>
      <c r="AQ324" s="79">
        <f>(AP324*$E324*$F324*$G324*$I324*$AQ$10)</f>
        <v>103530.504</v>
      </c>
      <c r="AR324" s="73"/>
      <c r="AS324" s="72">
        <f>(AR324*$E324*$F324*$G324*$H324*$AS$10)</f>
        <v>0</v>
      </c>
      <c r="AT324" s="73">
        <v>5</v>
      </c>
      <c r="AU324" s="73">
        <f>(AT324*$E324*$F324*$G324*$H324*$AU$10)</f>
        <v>352944.9</v>
      </c>
      <c r="AV324" s="73"/>
      <c r="AW324" s="72">
        <f>(AV324*$E324*$F324*$G324*$H324*$AW$10)</f>
        <v>0</v>
      </c>
      <c r="AX324" s="73">
        <v>0</v>
      </c>
      <c r="AY324" s="72">
        <f>(AX324*$E324*$F324*$G324*$H324*$AY$10)</f>
        <v>0</v>
      </c>
      <c r="AZ324" s="73">
        <v>0</v>
      </c>
      <c r="BA324" s="72">
        <f>(AZ324*$E324*$F324*$G324*$H324*$BA$10)</f>
        <v>0</v>
      </c>
      <c r="BB324" s="73">
        <v>0</v>
      </c>
      <c r="BC324" s="72">
        <f>(BB324*$E324*$F324*$G324*$H324*$BC$10)</f>
        <v>0</v>
      </c>
      <c r="BD324" s="73"/>
      <c r="BE324" s="72">
        <f>(BD324*$E324*$F324*$G324*$H324*$BE$10)</f>
        <v>0</v>
      </c>
      <c r="BF324" s="73">
        <v>3</v>
      </c>
      <c r="BG324" s="72">
        <f>(BF324*$E324*$F324*$G324*$I324*$BG$10)</f>
        <v>282355.92</v>
      </c>
      <c r="BH324" s="73"/>
      <c r="BI324" s="72">
        <f>(BH324*$E324*$F324*$G324*$I324*$BI$10)</f>
        <v>0</v>
      </c>
      <c r="BJ324" s="73">
        <v>0</v>
      </c>
      <c r="BK324" s="72">
        <f>(BJ324*$E324*$F324*$G324*$I324*$BK$10)</f>
        <v>0</v>
      </c>
      <c r="BL324" s="73">
        <v>3</v>
      </c>
      <c r="BM324" s="72">
        <f>(BL324*$E324*$F324*$G324*$I324*$BM$10)</f>
        <v>282355.92</v>
      </c>
      <c r="BN324" s="73"/>
      <c r="BO324" s="72">
        <f>(BN324*$E324*$F324*$G324*$I324*$BO$10)</f>
        <v>0</v>
      </c>
      <c r="BP324" s="73">
        <v>15</v>
      </c>
      <c r="BQ324" s="72">
        <f>(BP324*$E324*$F324*$G324*$I324*$BQ$10)</f>
        <v>1807077.8879999998</v>
      </c>
      <c r="BR324" s="73"/>
      <c r="BS324" s="79">
        <f>(BR324*$E324*$F324*$G324*$I324*$BS$10)</f>
        <v>0</v>
      </c>
      <c r="BT324" s="94">
        <v>0</v>
      </c>
      <c r="BU324" s="72">
        <f>(BT324*$E324*$F324*$G324*$H324*$BU$10)</f>
        <v>0</v>
      </c>
      <c r="BV324" s="73">
        <v>0</v>
      </c>
      <c r="BW324" s="72">
        <f>(BV324*$E324*$F324*$G324*$H324*$BW$10)</f>
        <v>0</v>
      </c>
      <c r="BX324" s="73">
        <v>0</v>
      </c>
      <c r="BY324" s="72">
        <f>(BX324*$E324*$F324*$G324*$H324*$BY$10)</f>
        <v>0</v>
      </c>
      <c r="BZ324" s="73">
        <v>1</v>
      </c>
      <c r="CA324" s="72">
        <f>(BZ324*$E324*$F324*$G324*$I324*$CA$10)</f>
        <v>94118.64</v>
      </c>
      <c r="CB324" s="95"/>
      <c r="CC324" s="73">
        <f>(CB324*$E324*$F324*$G324*$H324*$CC$10)</f>
        <v>0</v>
      </c>
      <c r="CD324" s="73">
        <v>2</v>
      </c>
      <c r="CE324" s="72">
        <f>(CD324*$E324*$F324*$G324*$H324*$CE$10)</f>
        <v>109805.07999999999</v>
      </c>
      <c r="CF324" s="73"/>
      <c r="CG324" s="72">
        <f>(CF324*$E324*$F324*$G324*$H324*$CG$10)</f>
        <v>0</v>
      </c>
      <c r="CH324" s="73"/>
      <c r="CI324" s="72">
        <f>(CH324*$E324*$F324*$G324*$H324*$CI$10)</f>
        <v>0</v>
      </c>
      <c r="CJ324" s="73">
        <v>2</v>
      </c>
      <c r="CK324" s="72">
        <f>(CJ324*$E324*$F324*$G324*$H324*$CK$10)</f>
        <v>188237.28</v>
      </c>
      <c r="CL324" s="73">
        <v>7</v>
      </c>
      <c r="CM324" s="72">
        <f>(CL324*$E324*$F324*$G324*$H324*$CM$10)</f>
        <v>549025.4</v>
      </c>
      <c r="CN324" s="73">
        <v>6</v>
      </c>
      <c r="CO324" s="72">
        <f>(CN324*$E324*$F324*$G324*$H324*$CO$10)</f>
        <v>522358.45199999999</v>
      </c>
      <c r="CP324" s="73">
        <v>0</v>
      </c>
      <c r="CQ324" s="72">
        <f>(CP324*$E324*$F324*$G324*$I324*$CQ$10)</f>
        <v>0</v>
      </c>
      <c r="CR324" s="73">
        <v>2</v>
      </c>
      <c r="CS324" s="72">
        <f>(CR324*$E324*$F324*$G324*$I324*$CS$10)</f>
        <v>225884.736</v>
      </c>
      <c r="CT324" s="73">
        <v>0</v>
      </c>
      <c r="CU324" s="72">
        <f>(CT324*$E324*$F324*$G324*$I324*$CU$10)</f>
        <v>0</v>
      </c>
      <c r="CV324" s="93"/>
      <c r="CW324" s="72">
        <f>(CV324*$E324*$F324*$G324*$I324*$CW$10)</f>
        <v>0</v>
      </c>
      <c r="CX324" s="73">
        <v>0</v>
      </c>
      <c r="CY324" s="79">
        <f>(CX324*$E324*$F324*$G324*$I324*$CY$10)</f>
        <v>0</v>
      </c>
      <c r="CZ324" s="73"/>
      <c r="DA324" s="72">
        <f>(CZ324*$E324*$F324*$G324*$I324*$DA$10)</f>
        <v>0</v>
      </c>
      <c r="DB324" s="95"/>
      <c r="DC324" s="72">
        <f>(DB324*$E324*$F324*$G324*$I324*$DC$10)</f>
        <v>0</v>
      </c>
      <c r="DD324" s="73">
        <v>3</v>
      </c>
      <c r="DE324" s="72">
        <f>(DD324*$E324*$F324*$G324*$I324*$DE$10)</f>
        <v>338827.10399999999</v>
      </c>
      <c r="DF324" s="73"/>
      <c r="DG324" s="72">
        <f>(DF324*$E324*$F324*$G324*$J324*$DG$10)</f>
        <v>0</v>
      </c>
      <c r="DH324" s="73">
        <v>3</v>
      </c>
      <c r="DI324" s="84">
        <f>(DH324*$E324*$F324*$G324*$K324*$DI$10)</f>
        <v>479450.4363</v>
      </c>
      <c r="DJ324" s="85">
        <f t="shared" si="941"/>
        <v>92</v>
      </c>
      <c r="DK324" s="84">
        <f t="shared" si="941"/>
        <v>8942284.8162999991</v>
      </c>
    </row>
    <row r="325" spans="1:115" ht="15.75" customHeight="1" x14ac:dyDescent="0.25">
      <c r="A325" s="89"/>
      <c r="B325" s="90">
        <v>283</v>
      </c>
      <c r="C325" s="283" t="s">
        <v>821</v>
      </c>
      <c r="D325" s="65" t="s">
        <v>448</v>
      </c>
      <c r="E325" s="54">
        <v>23150</v>
      </c>
      <c r="F325" s="91">
        <v>3.51</v>
      </c>
      <c r="G325" s="67">
        <v>1</v>
      </c>
      <c r="H325" s="69">
        <v>1.4</v>
      </c>
      <c r="I325" s="69">
        <v>1.68</v>
      </c>
      <c r="J325" s="69">
        <v>2.23</v>
      </c>
      <c r="K325" s="70">
        <v>2.57</v>
      </c>
      <c r="L325" s="73">
        <v>42</v>
      </c>
      <c r="M325" s="72">
        <f>(L325*$E325*$F325*$G325*$H325*$M$10)</f>
        <v>5255670.42</v>
      </c>
      <c r="N325" s="73">
        <v>58</v>
      </c>
      <c r="O325" s="73">
        <f>(N325*$E325*$F325*$G325*$H325*$O$10)</f>
        <v>7257830.5800000001</v>
      </c>
      <c r="P325" s="73">
        <v>15</v>
      </c>
      <c r="Q325" s="72">
        <f>(P325*$E325*$F325*$G325*$H325*$Q$10)</f>
        <v>1877025.1500000001</v>
      </c>
      <c r="R325" s="73"/>
      <c r="S325" s="72">
        <f>(R325*$E325*$F325*$G325*$H325*$S$10)</f>
        <v>0</v>
      </c>
      <c r="T325" s="73"/>
      <c r="U325" s="72">
        <f>(T325*$E325*$F325*$G325*$H325*$U$10)</f>
        <v>0</v>
      </c>
      <c r="V325" s="73"/>
      <c r="W325" s="72">
        <f>(V325*$E325*$F325*$G325*$H325*$W$10)</f>
        <v>0</v>
      </c>
      <c r="X325" s="73"/>
      <c r="Y325" s="72">
        <f>(X325*$E325*$F325*$G325*$H325*$Y$10)</f>
        <v>0</v>
      </c>
      <c r="Z325" s="73"/>
      <c r="AA325" s="72">
        <f>(Z325*$E325*$F325*$G325*$H325*$AA$10)</f>
        <v>0</v>
      </c>
      <c r="AB325" s="73"/>
      <c r="AC325" s="72">
        <f>(AB325*$E325*$F325*$G325*$H325*$AC$10)</f>
        <v>0</v>
      </c>
      <c r="AD325" s="73"/>
      <c r="AE325" s="72">
        <f>(AD325*$E325*$F325*$G325*$H325*$AE$10)</f>
        <v>0</v>
      </c>
      <c r="AF325" s="75"/>
      <c r="AG325" s="72">
        <f>(AF325*$E325*$F325*$G325*$H325*$AG$10)</f>
        <v>0</v>
      </c>
      <c r="AH325" s="73">
        <v>15</v>
      </c>
      <c r="AI325" s="72">
        <f>(AH325*$E325*$F325*$G325*$H325*$AI$10)</f>
        <v>1877025.1500000001</v>
      </c>
      <c r="AJ325" s="73">
        <v>12</v>
      </c>
      <c r="AK325" s="73">
        <f>(AJ325*$E325*$F325*$G325*$H325*$AK$10)</f>
        <v>1501620.1199999999</v>
      </c>
      <c r="AL325" s="73">
        <v>5</v>
      </c>
      <c r="AM325" s="72">
        <f>(AL325*$E325*$F325*$G325*$I325*$AM$10)</f>
        <v>750810.06</v>
      </c>
      <c r="AN325" s="93"/>
      <c r="AO325" s="72">
        <f>(AN325*$E325*$F325*$G325*$I325*$AO$10)</f>
        <v>0</v>
      </c>
      <c r="AP325" s="73"/>
      <c r="AQ325" s="79">
        <f>(AP325*$E325*$F325*$G325*$I325*$AQ$10)</f>
        <v>0</v>
      </c>
      <c r="AR325" s="73"/>
      <c r="AS325" s="72">
        <f>(AR325*$E325*$F325*$G325*$H325*$AS$10)</f>
        <v>0</v>
      </c>
      <c r="AT325" s="73"/>
      <c r="AU325" s="73">
        <f>(AT325*$E325*$F325*$G325*$H325*$AU$10)</f>
        <v>0</v>
      </c>
      <c r="AV325" s="73"/>
      <c r="AW325" s="72">
        <f>(AV325*$E325*$F325*$G325*$H325*$AW$10)</f>
        <v>0</v>
      </c>
      <c r="AX325" s="73"/>
      <c r="AY325" s="72">
        <f>(AX325*$E325*$F325*$G325*$H325*$AY$10)</f>
        <v>0</v>
      </c>
      <c r="AZ325" s="73"/>
      <c r="BA325" s="72">
        <f>(AZ325*$E325*$F325*$G325*$H325*$BA$10)</f>
        <v>0</v>
      </c>
      <c r="BB325" s="73"/>
      <c r="BC325" s="72">
        <f>(BB325*$E325*$F325*$G325*$H325*$BC$10)</f>
        <v>0</v>
      </c>
      <c r="BD325" s="73">
        <v>10</v>
      </c>
      <c r="BE325" s="72">
        <f>(BD325*$E325*$F325*$G325*$H325*$BE$10)</f>
        <v>1456116.48</v>
      </c>
      <c r="BF325" s="73">
        <v>14</v>
      </c>
      <c r="BG325" s="72">
        <f>(BF325*$E325*$F325*$G325*$I325*$BG$10)</f>
        <v>1911152.88</v>
      </c>
      <c r="BH325" s="73"/>
      <c r="BI325" s="72">
        <f>(BH325*$E325*$F325*$G325*$I325*$BI$10)</f>
        <v>0</v>
      </c>
      <c r="BJ325" s="73"/>
      <c r="BK325" s="72">
        <f>(BJ325*$E325*$F325*$G325*$I325*$BK$10)</f>
        <v>0</v>
      </c>
      <c r="BL325" s="73">
        <v>10</v>
      </c>
      <c r="BM325" s="72">
        <f>(BL325*$E325*$F325*$G325*$I325*$BM$10)</f>
        <v>1365109.2</v>
      </c>
      <c r="BN325" s="73">
        <v>2</v>
      </c>
      <c r="BO325" s="72">
        <f>(BN325*$E325*$F325*$G325*$I325*$BO$10)</f>
        <v>245719.65599999999</v>
      </c>
      <c r="BP325" s="73">
        <v>1</v>
      </c>
      <c r="BQ325" s="72">
        <f>(BP325*$E325*$F325*$G325*$I325*$BQ$10)</f>
        <v>174733.97759999998</v>
      </c>
      <c r="BR325" s="73">
        <v>4</v>
      </c>
      <c r="BS325" s="79">
        <f>(BR325*$E325*$F325*$G325*$I325*$BS$10)</f>
        <v>600648.04799999995</v>
      </c>
      <c r="BT325" s="94"/>
      <c r="BU325" s="72">
        <f>(BT325*$E325*$F325*$G325*$H325*$BU$10)</f>
        <v>0</v>
      </c>
      <c r="BV325" s="73"/>
      <c r="BW325" s="72">
        <f>(BV325*$E325*$F325*$G325*$H325*$BW$10)</f>
        <v>0</v>
      </c>
      <c r="BX325" s="73"/>
      <c r="BY325" s="72">
        <f>(BX325*$E325*$F325*$G325*$H325*$BY$10)</f>
        <v>0</v>
      </c>
      <c r="BZ325" s="73">
        <v>6</v>
      </c>
      <c r="CA325" s="72">
        <f>(BZ325*$E325*$F325*$G325*$I325*$CA$10)</f>
        <v>819065.5199999999</v>
      </c>
      <c r="CB325" s="95"/>
      <c r="CC325" s="73">
        <f>(CB325*$E325*$F325*$G325*$H325*$CC$10)</f>
        <v>0</v>
      </c>
      <c r="CD325" s="73"/>
      <c r="CE325" s="72">
        <f>(CD325*$E325*$F325*$G325*$H325*$CE$10)</f>
        <v>0</v>
      </c>
      <c r="CF325" s="73"/>
      <c r="CG325" s="72">
        <f>(CF325*$E325*$F325*$G325*$H325*$CG$10)</f>
        <v>0</v>
      </c>
      <c r="CH325" s="73">
        <v>3</v>
      </c>
      <c r="CI325" s="72">
        <f>(CH325*$E325*$F325*$G325*$H325*$CI$10)</f>
        <v>238894.10999999993</v>
      </c>
      <c r="CJ325" s="73">
        <v>4</v>
      </c>
      <c r="CK325" s="72">
        <f>(CJ325*$E325*$F325*$G325*$H325*$CK$10)</f>
        <v>546043.67999999993</v>
      </c>
      <c r="CL325" s="73">
        <v>9</v>
      </c>
      <c r="CM325" s="72">
        <f>(CL325*$E325*$F325*$G325*$H325*$CM$10)</f>
        <v>1023831.8999999999</v>
      </c>
      <c r="CN325" s="73">
        <v>7</v>
      </c>
      <c r="CO325" s="72">
        <f>(CN325*$E325*$F325*$G325*$H325*$CO$10)</f>
        <v>883908.20700000005</v>
      </c>
      <c r="CP325" s="73">
        <v>16</v>
      </c>
      <c r="CQ325" s="72">
        <f>(CP325*$E325*$F325*$G325*$I325*$CQ$10)</f>
        <v>2424433.9391999999</v>
      </c>
      <c r="CR325" s="73">
        <v>2</v>
      </c>
      <c r="CS325" s="72">
        <f>(CR325*$E325*$F325*$G325*$I325*$CS$10)</f>
        <v>327626.20799999993</v>
      </c>
      <c r="CT325" s="73"/>
      <c r="CU325" s="72">
        <f>(CT325*$E325*$F325*$G325*$I325*$CU$10)</f>
        <v>0</v>
      </c>
      <c r="CV325" s="93"/>
      <c r="CW325" s="72">
        <f>(CV325*$E325*$F325*$G325*$I325*$CW$10)</f>
        <v>0</v>
      </c>
      <c r="CX325" s="73"/>
      <c r="CY325" s="79">
        <f>(CX325*$E325*$F325*$G325*$I325*$CY$10)</f>
        <v>0</v>
      </c>
      <c r="CZ325" s="73"/>
      <c r="DA325" s="72">
        <f>(CZ325*$E325*$F325*$G325*$I325*$DA$10)</f>
        <v>0</v>
      </c>
      <c r="DB325" s="95"/>
      <c r="DC325" s="72">
        <f>(DB325*$E325*$F325*$G325*$I325*$DC$10)</f>
        <v>0</v>
      </c>
      <c r="DD325" s="73">
        <v>5</v>
      </c>
      <c r="DE325" s="72">
        <f>(DD325*$E325*$F325*$G325*$I325*$DE$10)</f>
        <v>819065.5199999999</v>
      </c>
      <c r="DF325" s="73"/>
      <c r="DG325" s="72">
        <f>(DF325*$E325*$F325*$G325*$J325*$DG$10)</f>
        <v>0</v>
      </c>
      <c r="DH325" s="73"/>
      <c r="DI325" s="84">
        <f>(DH325*$E325*$F325*$G325*$K325*$DI$10)</f>
        <v>0</v>
      </c>
      <c r="DJ325" s="85">
        <f t="shared" si="941"/>
        <v>240</v>
      </c>
      <c r="DK325" s="84">
        <f t="shared" si="941"/>
        <v>31356330.805799995</v>
      </c>
    </row>
    <row r="326" spans="1:115" ht="15.75" customHeight="1" x14ac:dyDescent="0.25">
      <c r="A326" s="89"/>
      <c r="B326" s="90">
        <v>284</v>
      </c>
      <c r="C326" s="283" t="s">
        <v>822</v>
      </c>
      <c r="D326" s="65" t="s">
        <v>449</v>
      </c>
      <c r="E326" s="54">
        <v>23150</v>
      </c>
      <c r="F326" s="91">
        <v>4.0199999999999996</v>
      </c>
      <c r="G326" s="67">
        <v>1</v>
      </c>
      <c r="H326" s="69">
        <v>1.4</v>
      </c>
      <c r="I326" s="69">
        <v>1.68</v>
      </c>
      <c r="J326" s="69">
        <v>2.23</v>
      </c>
      <c r="K326" s="70">
        <v>2.57</v>
      </c>
      <c r="L326" s="73">
        <v>1</v>
      </c>
      <c r="M326" s="72">
        <f>(L326*$E326*$F326*$G326*$H326*$M$10)</f>
        <v>143317.01999999999</v>
      </c>
      <c r="N326" s="73">
        <v>3</v>
      </c>
      <c r="O326" s="73">
        <f>(N326*$E326*$F326*$G326*$H326*$O$10)</f>
        <v>429951.05999999994</v>
      </c>
      <c r="P326" s="73">
        <v>0</v>
      </c>
      <c r="Q326" s="72">
        <f>(P326*$E326*$F326*$G326*$H326*$Q$10)</f>
        <v>0</v>
      </c>
      <c r="R326" s="73"/>
      <c r="S326" s="72">
        <f>(R326*$E326*$F326*$G326*$H326*$S$10)</f>
        <v>0</v>
      </c>
      <c r="T326" s="73"/>
      <c r="U326" s="72">
        <f>(T326*$E326*$F326*$G326*$H326*$U$10)</f>
        <v>0</v>
      </c>
      <c r="V326" s="73"/>
      <c r="W326" s="72">
        <f>(V326*$E326*$F326*$G326*$H326*$W$10)</f>
        <v>0</v>
      </c>
      <c r="X326" s="73"/>
      <c r="Y326" s="72">
        <f>(X326*$E326*$F326*$G326*$H326*$Y$10)</f>
        <v>0</v>
      </c>
      <c r="Z326" s="73"/>
      <c r="AA326" s="72">
        <f>(Z326*$E326*$F326*$G326*$H326*$AA$10)</f>
        <v>0</v>
      </c>
      <c r="AB326" s="73"/>
      <c r="AC326" s="72">
        <f>(AB326*$E326*$F326*$G326*$H326*$AC$10)</f>
        <v>0</v>
      </c>
      <c r="AD326" s="73"/>
      <c r="AE326" s="72">
        <f>(AD326*$E326*$F326*$G326*$H326*$AE$10)</f>
        <v>0</v>
      </c>
      <c r="AF326" s="75"/>
      <c r="AG326" s="72">
        <f>(AF326*$E326*$F326*$G326*$H326*$AG$10)</f>
        <v>0</v>
      </c>
      <c r="AH326" s="73"/>
      <c r="AI326" s="72">
        <f>(AH326*$E326*$F326*$G326*$H326*$AI$10)</f>
        <v>0</v>
      </c>
      <c r="AJ326" s="73"/>
      <c r="AK326" s="73">
        <f>(AJ326*$E326*$F326*$G326*$H326*$AK$10)</f>
        <v>0</v>
      </c>
      <c r="AL326" s="73">
        <v>2</v>
      </c>
      <c r="AM326" s="72">
        <f>(AL326*$E326*$F326*$G326*$I326*$AM$10)</f>
        <v>343960.84799999994</v>
      </c>
      <c r="AN326" s="93"/>
      <c r="AO326" s="72">
        <f>(AN326*$E326*$F326*$G326*$I326*$AO$10)</f>
        <v>0</v>
      </c>
      <c r="AP326" s="73"/>
      <c r="AQ326" s="79">
        <f>(AP326*$E326*$F326*$G326*$I326*$AQ$10)</f>
        <v>0</v>
      </c>
      <c r="AR326" s="73"/>
      <c r="AS326" s="72">
        <f>(AR326*$E326*$F326*$G326*$H326*$AS$10)</f>
        <v>0</v>
      </c>
      <c r="AT326" s="73"/>
      <c r="AU326" s="73">
        <f>(AT326*$E326*$F326*$G326*$H326*$AU$10)</f>
        <v>0</v>
      </c>
      <c r="AV326" s="73"/>
      <c r="AW326" s="72">
        <f>(AV326*$E326*$F326*$G326*$H326*$AW$10)</f>
        <v>0</v>
      </c>
      <c r="AX326" s="73"/>
      <c r="AY326" s="72">
        <f>(AX326*$E326*$F326*$G326*$H326*$AY$10)</f>
        <v>0</v>
      </c>
      <c r="AZ326" s="73"/>
      <c r="BA326" s="72">
        <f>(AZ326*$E326*$F326*$G326*$H326*$BA$10)</f>
        <v>0</v>
      </c>
      <c r="BB326" s="73"/>
      <c r="BC326" s="72">
        <f>(BB326*$E326*$F326*$G326*$H326*$BC$10)</f>
        <v>0</v>
      </c>
      <c r="BD326" s="73">
        <v>0</v>
      </c>
      <c r="BE326" s="72">
        <f>(BD326*$E326*$F326*$G326*$H326*$BE$10)</f>
        <v>0</v>
      </c>
      <c r="BF326" s="73"/>
      <c r="BG326" s="72">
        <f>(BF326*$E326*$F326*$G326*$I326*$BG$10)</f>
        <v>0</v>
      </c>
      <c r="BH326" s="73"/>
      <c r="BI326" s="72">
        <f>(BH326*$E326*$F326*$G326*$I326*$BI$10)</f>
        <v>0</v>
      </c>
      <c r="BJ326" s="73"/>
      <c r="BK326" s="72">
        <f>(BJ326*$E326*$F326*$G326*$I326*$BK$10)</f>
        <v>0</v>
      </c>
      <c r="BL326" s="73"/>
      <c r="BM326" s="72">
        <f>(BL326*$E326*$F326*$G326*$I326*$BM$10)</f>
        <v>0</v>
      </c>
      <c r="BN326" s="73"/>
      <c r="BO326" s="72">
        <f>(BN326*$E326*$F326*$G326*$I326*$BO$10)</f>
        <v>0</v>
      </c>
      <c r="BP326" s="73"/>
      <c r="BQ326" s="72">
        <f>(BP326*$E326*$F326*$G326*$I326*$BQ$10)</f>
        <v>0</v>
      </c>
      <c r="BR326" s="73"/>
      <c r="BS326" s="79">
        <f>(BR326*$E326*$F326*$G326*$I326*$BS$10)</f>
        <v>0</v>
      </c>
      <c r="BT326" s="94"/>
      <c r="BU326" s="72">
        <f>(BT326*$E326*$F326*$G326*$H326*$BU$10)</f>
        <v>0</v>
      </c>
      <c r="BV326" s="73"/>
      <c r="BW326" s="72">
        <f>(BV326*$E326*$F326*$G326*$H326*$BW$10)</f>
        <v>0</v>
      </c>
      <c r="BX326" s="73"/>
      <c r="BY326" s="72">
        <f>(BX326*$E326*$F326*$G326*$H326*$BY$10)</f>
        <v>0</v>
      </c>
      <c r="BZ326" s="73"/>
      <c r="CA326" s="72">
        <f>(BZ326*$E326*$F326*$G326*$I326*$CA$10)</f>
        <v>0</v>
      </c>
      <c r="CB326" s="95"/>
      <c r="CC326" s="73">
        <f>(CB326*$E326*$F326*$G326*$H326*$CC$10)</f>
        <v>0</v>
      </c>
      <c r="CD326" s="73"/>
      <c r="CE326" s="72">
        <f>(CD326*$E326*$F326*$G326*$H326*$CE$10)</f>
        <v>0</v>
      </c>
      <c r="CF326" s="73"/>
      <c r="CG326" s="72">
        <f>(CF326*$E326*$F326*$G326*$H326*$CG$10)</f>
        <v>0</v>
      </c>
      <c r="CH326" s="73"/>
      <c r="CI326" s="72">
        <f>(CH326*$E326*$F326*$G326*$H326*$CI$10)</f>
        <v>0</v>
      </c>
      <c r="CJ326" s="73"/>
      <c r="CK326" s="72">
        <f>(CJ326*$E326*$F326*$G326*$H326*$CK$10)</f>
        <v>0</v>
      </c>
      <c r="CL326" s="73"/>
      <c r="CM326" s="72">
        <f>(CL326*$E326*$F326*$G326*$H326*$CM$10)</f>
        <v>0</v>
      </c>
      <c r="CN326" s="73"/>
      <c r="CO326" s="72">
        <f>(CN326*$E326*$F326*$G326*$H326*$CO$10)</f>
        <v>0</v>
      </c>
      <c r="CP326" s="73"/>
      <c r="CQ326" s="72">
        <f>(CP326*$E326*$F326*$G326*$I326*$CQ$10)</f>
        <v>0</v>
      </c>
      <c r="CR326" s="73"/>
      <c r="CS326" s="72">
        <f>(CR326*$E326*$F326*$G326*$I326*$CS$10)</f>
        <v>0</v>
      </c>
      <c r="CT326" s="73"/>
      <c r="CU326" s="72">
        <f>(CT326*$E326*$F326*$G326*$I326*$CU$10)</f>
        <v>0</v>
      </c>
      <c r="CV326" s="93">
        <v>0</v>
      </c>
      <c r="CW326" s="72">
        <f>(CV326*$E326*$F326*$G326*$I326*$CW$10)</f>
        <v>0</v>
      </c>
      <c r="CX326" s="73"/>
      <c r="CY326" s="79">
        <f>(CX326*$E326*$F326*$G326*$I326*$CY$10)</f>
        <v>0</v>
      </c>
      <c r="CZ326" s="73"/>
      <c r="DA326" s="72">
        <f>(CZ326*$E326*$F326*$G326*$I326*$DA$10)</f>
        <v>0</v>
      </c>
      <c r="DB326" s="95"/>
      <c r="DC326" s="72">
        <f>(DB326*$E326*$F326*$G326*$I326*$DC$10)</f>
        <v>0</v>
      </c>
      <c r="DD326" s="73"/>
      <c r="DE326" s="72">
        <f>(DD326*$E326*$F326*$G326*$I326*$DE$10)</f>
        <v>0</v>
      </c>
      <c r="DF326" s="73"/>
      <c r="DG326" s="72">
        <f>(DF326*$E326*$F326*$G326*$J326*$DG$10)</f>
        <v>0</v>
      </c>
      <c r="DH326" s="73"/>
      <c r="DI326" s="84">
        <f>(DH326*$E326*$F326*$G326*$K326*$DI$10)</f>
        <v>0</v>
      </c>
      <c r="DJ326" s="85">
        <f t="shared" si="941"/>
        <v>6</v>
      </c>
      <c r="DK326" s="84">
        <f t="shared" si="941"/>
        <v>917228.92799999984</v>
      </c>
    </row>
    <row r="327" spans="1:115" ht="30" customHeight="1" x14ac:dyDescent="0.25">
      <c r="A327" s="89"/>
      <c r="B327" s="90">
        <v>285</v>
      </c>
      <c r="C327" s="283" t="s">
        <v>823</v>
      </c>
      <c r="D327" s="65" t="s">
        <v>450</v>
      </c>
      <c r="E327" s="54">
        <v>23150</v>
      </c>
      <c r="F327" s="91">
        <v>0.84</v>
      </c>
      <c r="G327" s="67">
        <v>1</v>
      </c>
      <c r="H327" s="69">
        <v>1.4</v>
      </c>
      <c r="I327" s="69">
        <v>1.68</v>
      </c>
      <c r="J327" s="69">
        <v>2.23</v>
      </c>
      <c r="K327" s="70">
        <v>2.57</v>
      </c>
      <c r="L327" s="73">
        <v>20</v>
      </c>
      <c r="M327" s="72">
        <f>(L327*$E327*$F327*$G327*$H327*$M$10)</f>
        <v>598936.80000000005</v>
      </c>
      <c r="N327" s="73">
        <v>39</v>
      </c>
      <c r="O327" s="73">
        <f>(N327*$E327*$F327*$G327*$H327*$O$10)</f>
        <v>1167926.76</v>
      </c>
      <c r="P327" s="73">
        <v>4</v>
      </c>
      <c r="Q327" s="72">
        <f>(P327*$E327*$F327*$G327*$H327*$Q$10)</f>
        <v>119787.36</v>
      </c>
      <c r="R327" s="73"/>
      <c r="S327" s="72">
        <f>(R327*$E327*$F327*$G327*$H327*$S$10)</f>
        <v>0</v>
      </c>
      <c r="T327" s="73">
        <v>5</v>
      </c>
      <c r="U327" s="72">
        <f>(T327*$E327*$F327*$G327*$H327*$U$10)</f>
        <v>149734.20000000001</v>
      </c>
      <c r="V327" s="73">
        <v>0</v>
      </c>
      <c r="W327" s="72">
        <f>(V327*$E327*$F327*$G327*$H327*$W$10)</f>
        <v>0</v>
      </c>
      <c r="X327" s="73"/>
      <c r="Y327" s="72">
        <f>(X327*$E327*$F327*$G327*$H327*$Y$10)</f>
        <v>0</v>
      </c>
      <c r="Z327" s="73">
        <v>0</v>
      </c>
      <c r="AA327" s="72">
        <f>(Z327*$E327*$F327*$G327*$H327*$AA$10)</f>
        <v>0</v>
      </c>
      <c r="AB327" s="73"/>
      <c r="AC327" s="72">
        <f>(AB327*$E327*$F327*$G327*$H327*$AC$10)</f>
        <v>0</v>
      </c>
      <c r="AD327" s="73">
        <v>0</v>
      </c>
      <c r="AE327" s="72">
        <f>(AD327*$E327*$F327*$G327*$H327*$AE$10)</f>
        <v>0</v>
      </c>
      <c r="AF327" s="73">
        <v>20</v>
      </c>
      <c r="AG327" s="72">
        <f>(AF327*$E327*$F327*$G327*$H327*$AG$10)</f>
        <v>598936.80000000005</v>
      </c>
      <c r="AH327" s="73">
        <v>3</v>
      </c>
      <c r="AI327" s="72">
        <f>(AH327*$E327*$F327*$G327*$H327*$AI$10)</f>
        <v>89840.52</v>
      </c>
      <c r="AJ327" s="73">
        <v>1</v>
      </c>
      <c r="AK327" s="73">
        <f>(AJ327*$E327*$F327*$G327*$H327*$AK$10)</f>
        <v>29946.84</v>
      </c>
      <c r="AL327" s="73">
        <v>67</v>
      </c>
      <c r="AM327" s="72">
        <f>(AL327*$E327*$F327*$G327*$I327*$AM$10)</f>
        <v>2407725.9359999998</v>
      </c>
      <c r="AN327" s="93">
        <v>2</v>
      </c>
      <c r="AO327" s="72">
        <f>(AN327*$E327*$F327*$G327*$I327*$AO$10)</f>
        <v>71872.415999999997</v>
      </c>
      <c r="AP327" s="73"/>
      <c r="AQ327" s="79">
        <f>(AP327*$E327*$F327*$G327*$I327*$AQ$10)</f>
        <v>0</v>
      </c>
      <c r="AR327" s="73"/>
      <c r="AS327" s="72">
        <f>(AR327*$E327*$F327*$G327*$H327*$AS$10)</f>
        <v>0</v>
      </c>
      <c r="AT327" s="73"/>
      <c r="AU327" s="73">
        <f>(AT327*$E327*$F327*$G327*$H327*$AU$10)</f>
        <v>0</v>
      </c>
      <c r="AV327" s="73"/>
      <c r="AW327" s="72">
        <f>(AV327*$E327*$F327*$G327*$H327*$AW$10)</f>
        <v>0</v>
      </c>
      <c r="AX327" s="73">
        <v>0</v>
      </c>
      <c r="AY327" s="72">
        <f>(AX327*$E327*$F327*$G327*$H327*$AY$10)</f>
        <v>0</v>
      </c>
      <c r="AZ327" s="73">
        <v>0</v>
      </c>
      <c r="BA327" s="72">
        <f>(AZ327*$E327*$F327*$G327*$H327*$BA$10)</f>
        <v>0</v>
      </c>
      <c r="BB327" s="73">
        <v>0</v>
      </c>
      <c r="BC327" s="72">
        <f>(BB327*$E327*$F327*$G327*$H327*$BC$10)</f>
        <v>0</v>
      </c>
      <c r="BD327" s="73">
        <v>2</v>
      </c>
      <c r="BE327" s="72">
        <f>(BD327*$E327*$F327*$G327*$H327*$BE$10)</f>
        <v>69694.463999999993</v>
      </c>
      <c r="BF327" s="73"/>
      <c r="BG327" s="72">
        <f>(BF327*$E327*$F327*$G327*$I327*$BG$10)</f>
        <v>0</v>
      </c>
      <c r="BH327" s="73">
        <v>0</v>
      </c>
      <c r="BI327" s="72">
        <f>(BH327*$E327*$F327*$G327*$I327*$BI$10)</f>
        <v>0</v>
      </c>
      <c r="BJ327" s="73">
        <v>0</v>
      </c>
      <c r="BK327" s="72">
        <f>(BJ327*$E327*$F327*$G327*$I327*$BK$10)</f>
        <v>0</v>
      </c>
      <c r="BL327" s="73"/>
      <c r="BM327" s="72">
        <f>(BL327*$E327*$F327*$G327*$I327*$BM$10)</f>
        <v>0</v>
      </c>
      <c r="BN327" s="73"/>
      <c r="BO327" s="72">
        <f>(BN327*$E327*$F327*$G327*$I327*$BO$10)</f>
        <v>0</v>
      </c>
      <c r="BP327" s="73">
        <v>7</v>
      </c>
      <c r="BQ327" s="72">
        <f>(BP327*$E327*$F327*$G327*$I327*$BQ$10)</f>
        <v>292716.7488</v>
      </c>
      <c r="BR327" s="73">
        <v>4</v>
      </c>
      <c r="BS327" s="79">
        <f>(BR327*$E327*$F327*$G327*$I327*$BS$10)</f>
        <v>143744.83199999999</v>
      </c>
      <c r="BT327" s="94">
        <v>0</v>
      </c>
      <c r="BU327" s="72">
        <f>(BT327*$E327*$F327*$G327*$H327*$BU$10)</f>
        <v>0</v>
      </c>
      <c r="BV327" s="73">
        <v>0</v>
      </c>
      <c r="BW327" s="72">
        <f>(BV327*$E327*$F327*$G327*$H327*$BW$10)</f>
        <v>0</v>
      </c>
      <c r="BX327" s="73">
        <v>0</v>
      </c>
      <c r="BY327" s="72">
        <f>(BX327*$E327*$F327*$G327*$H327*$BY$10)</f>
        <v>0</v>
      </c>
      <c r="BZ327" s="73"/>
      <c r="CA327" s="72">
        <f>(BZ327*$E327*$F327*$G327*$I327*$CA$10)</f>
        <v>0</v>
      </c>
      <c r="CB327" s="95"/>
      <c r="CC327" s="73">
        <f>(CB327*$E327*$F327*$G327*$H327*$CC$10)</f>
        <v>0</v>
      </c>
      <c r="CD327" s="73"/>
      <c r="CE327" s="72">
        <f>(CD327*$E327*$F327*$G327*$H327*$CE$10)</f>
        <v>0</v>
      </c>
      <c r="CF327" s="73"/>
      <c r="CG327" s="72">
        <f>(CF327*$E327*$F327*$G327*$H327*$CG$10)</f>
        <v>0</v>
      </c>
      <c r="CH327" s="73"/>
      <c r="CI327" s="72">
        <f>(CH327*$E327*$F327*$G327*$H327*$CI$10)</f>
        <v>0</v>
      </c>
      <c r="CJ327" s="73"/>
      <c r="CK327" s="72">
        <f>(CJ327*$E327*$F327*$G327*$H327*$CK$10)</f>
        <v>0</v>
      </c>
      <c r="CL327" s="73">
        <v>3</v>
      </c>
      <c r="CM327" s="72">
        <f>(CL327*$E327*$F327*$G327*$H327*$CM$10)</f>
        <v>81673.2</v>
      </c>
      <c r="CN327" s="73"/>
      <c r="CO327" s="72">
        <f>(CN327*$E327*$F327*$G327*$H327*$CO$10)</f>
        <v>0</v>
      </c>
      <c r="CP327" s="73">
        <v>2</v>
      </c>
      <c r="CQ327" s="72">
        <f>(CP327*$E327*$F327*$G327*$I327*$CQ$10)</f>
        <v>72525.801600000006</v>
      </c>
      <c r="CR327" s="73"/>
      <c r="CS327" s="72">
        <f>(CR327*$E327*$F327*$G327*$I327*$CS$10)</f>
        <v>0</v>
      </c>
      <c r="CT327" s="73">
        <v>0</v>
      </c>
      <c r="CU327" s="72">
        <f>(CT327*$E327*$F327*$G327*$I327*$CU$10)</f>
        <v>0</v>
      </c>
      <c r="CV327" s="93"/>
      <c r="CW327" s="72">
        <f>(CV327*$E327*$F327*$G327*$I327*$CW$10)</f>
        <v>0</v>
      </c>
      <c r="CX327" s="73">
        <v>0</v>
      </c>
      <c r="CY327" s="79">
        <f>(CX327*$E327*$F327*$G327*$I327*$CY$10)</f>
        <v>0</v>
      </c>
      <c r="CZ327" s="73"/>
      <c r="DA327" s="72">
        <f>(CZ327*$E327*$F327*$G327*$I327*$DA$10)</f>
        <v>0</v>
      </c>
      <c r="DB327" s="95"/>
      <c r="DC327" s="72">
        <f>(DB327*$E327*$F327*$G327*$I327*$DC$10)</f>
        <v>0</v>
      </c>
      <c r="DD327" s="73"/>
      <c r="DE327" s="72">
        <f>(DD327*$E327*$F327*$G327*$I327*$DE$10)</f>
        <v>0</v>
      </c>
      <c r="DF327" s="73"/>
      <c r="DG327" s="72">
        <f>(DF327*$E327*$F327*$G327*$J327*$DG$10)</f>
        <v>0</v>
      </c>
      <c r="DH327" s="73"/>
      <c r="DI327" s="84">
        <f>(DH327*$E327*$F327*$G327*$K327*$DI$10)</f>
        <v>0</v>
      </c>
      <c r="DJ327" s="85">
        <f t="shared" si="941"/>
        <v>179</v>
      </c>
      <c r="DK327" s="84">
        <f t="shared" si="941"/>
        <v>5895062.6784000006</v>
      </c>
    </row>
    <row r="328" spans="1:115" ht="49.5" customHeight="1" x14ac:dyDescent="0.25">
      <c r="A328" s="89"/>
      <c r="B328" s="90">
        <v>286</v>
      </c>
      <c r="C328" s="283" t="s">
        <v>824</v>
      </c>
      <c r="D328" s="65" t="s">
        <v>451</v>
      </c>
      <c r="E328" s="54">
        <v>23150</v>
      </c>
      <c r="F328" s="91">
        <v>0.5</v>
      </c>
      <c r="G328" s="67">
        <v>1</v>
      </c>
      <c r="H328" s="69">
        <v>1.4</v>
      </c>
      <c r="I328" s="69">
        <v>1.68</v>
      </c>
      <c r="J328" s="69">
        <v>2.23</v>
      </c>
      <c r="K328" s="70">
        <v>2.57</v>
      </c>
      <c r="L328" s="73">
        <v>2</v>
      </c>
      <c r="M328" s="72">
        <f>(L328*$E328*$F328*$G328*$H328*$M$10)</f>
        <v>35651</v>
      </c>
      <c r="N328" s="73">
        <v>3</v>
      </c>
      <c r="O328" s="73">
        <f>(N328*$E328*$F328*$G328*$H328*$O$10)</f>
        <v>53476.500000000007</v>
      </c>
      <c r="P328" s="73">
        <v>46</v>
      </c>
      <c r="Q328" s="72">
        <f>(P328*$E328*$F328*$G328*$H328*$Q$10)</f>
        <v>819973.00000000012</v>
      </c>
      <c r="R328" s="73"/>
      <c r="S328" s="72">
        <f>(R328*$E328*$F328*$G328*$H328*$S$10)</f>
        <v>0</v>
      </c>
      <c r="T328" s="73"/>
      <c r="U328" s="72">
        <f>(T328*$E328*$F328*$G328*$H328*$U$10)</f>
        <v>0</v>
      </c>
      <c r="V328" s="73">
        <v>0</v>
      </c>
      <c r="W328" s="72">
        <f>(V328*$E328*$F328*$G328*$H328*$W$10)</f>
        <v>0</v>
      </c>
      <c r="X328" s="73"/>
      <c r="Y328" s="72">
        <f>(X328*$E328*$F328*$G328*$H328*$Y$10)</f>
        <v>0</v>
      </c>
      <c r="Z328" s="73">
        <v>0</v>
      </c>
      <c r="AA328" s="72">
        <f>(Z328*$E328*$F328*$G328*$H328*$AA$10)</f>
        <v>0</v>
      </c>
      <c r="AB328" s="73"/>
      <c r="AC328" s="72">
        <f>(AB328*$E328*$F328*$G328*$H328*$AC$10)</f>
        <v>0</v>
      </c>
      <c r="AD328" s="73"/>
      <c r="AE328" s="72">
        <f>(AD328*$E328*$F328*$G328*$H328*$AE$10)</f>
        <v>0</v>
      </c>
      <c r="AF328" s="73">
        <v>5</v>
      </c>
      <c r="AG328" s="72">
        <f>(AF328*$E328*$F328*$G328*$H328*$AG$10)</f>
        <v>89127.5</v>
      </c>
      <c r="AH328" s="73">
        <v>10</v>
      </c>
      <c r="AI328" s="72">
        <f>(AH328*$E328*$F328*$G328*$H328*$AI$10)</f>
        <v>178255</v>
      </c>
      <c r="AJ328" s="73">
        <v>6</v>
      </c>
      <c r="AK328" s="73">
        <f>(AJ328*$E328*$F328*$G328*$H328*$AK$10)</f>
        <v>106953.00000000001</v>
      </c>
      <c r="AL328" s="73">
        <v>5</v>
      </c>
      <c r="AM328" s="72">
        <f>(AL328*$E328*$F328*$G328*$I328*$AM$10)</f>
        <v>106953.00000000001</v>
      </c>
      <c r="AN328" s="93"/>
      <c r="AO328" s="72">
        <f>(AN328*$E328*$F328*$G328*$I328*$AO$10)</f>
        <v>0</v>
      </c>
      <c r="AP328" s="73">
        <v>1</v>
      </c>
      <c r="AQ328" s="79">
        <f>(AP328*$E328*$F328*$G328*$I328*$AQ$10)</f>
        <v>21390.600000000002</v>
      </c>
      <c r="AR328" s="73"/>
      <c r="AS328" s="72">
        <f>(AR328*$E328*$F328*$G328*$H328*$AS$10)</f>
        <v>0</v>
      </c>
      <c r="AT328" s="73"/>
      <c r="AU328" s="73">
        <f>(AT328*$E328*$F328*$G328*$H328*$AU$10)</f>
        <v>0</v>
      </c>
      <c r="AV328" s="73"/>
      <c r="AW328" s="72">
        <f>(AV328*$E328*$F328*$G328*$H328*$AW$10)</f>
        <v>0</v>
      </c>
      <c r="AX328" s="73">
        <v>0</v>
      </c>
      <c r="AY328" s="72">
        <f>(AX328*$E328*$F328*$G328*$H328*$AY$10)</f>
        <v>0</v>
      </c>
      <c r="AZ328" s="73">
        <v>0</v>
      </c>
      <c r="BA328" s="72">
        <f>(AZ328*$E328*$F328*$G328*$H328*$BA$10)</f>
        <v>0</v>
      </c>
      <c r="BB328" s="73">
        <v>0</v>
      </c>
      <c r="BC328" s="72">
        <f>(BB328*$E328*$F328*$G328*$H328*$BC$10)</f>
        <v>0</v>
      </c>
      <c r="BD328" s="73">
        <v>5</v>
      </c>
      <c r="BE328" s="72">
        <f>(BD328*$E328*$F328*$G328*$H328*$BE$10)</f>
        <v>103712</v>
      </c>
      <c r="BF328" s="73"/>
      <c r="BG328" s="72">
        <f>(BF328*$E328*$F328*$G328*$I328*$BG$10)</f>
        <v>0</v>
      </c>
      <c r="BH328" s="73">
        <v>0</v>
      </c>
      <c r="BI328" s="72">
        <f>(BH328*$E328*$F328*$G328*$I328*$BI$10)</f>
        <v>0</v>
      </c>
      <c r="BJ328" s="73">
        <v>0</v>
      </c>
      <c r="BK328" s="72">
        <f>(BJ328*$E328*$F328*$G328*$I328*$BK$10)</f>
        <v>0</v>
      </c>
      <c r="BL328" s="73">
        <v>4</v>
      </c>
      <c r="BM328" s="72">
        <f>(BL328*$E328*$F328*$G328*$I328*$BM$10)</f>
        <v>77784</v>
      </c>
      <c r="BN328" s="73">
        <v>9</v>
      </c>
      <c r="BO328" s="72">
        <f>(BN328*$E328*$F328*$G328*$I328*$BO$10)</f>
        <v>157512.6</v>
      </c>
      <c r="BP328" s="73">
        <v>12</v>
      </c>
      <c r="BQ328" s="72">
        <f>(BP328*$E328*$F328*$G328*$I328*$BQ$10)</f>
        <v>298690.56</v>
      </c>
      <c r="BR328" s="73">
        <v>7</v>
      </c>
      <c r="BS328" s="79">
        <f>(BR328*$E328*$F328*$G328*$I328*$BS$10)</f>
        <v>149734.20000000001</v>
      </c>
      <c r="BT328" s="94">
        <v>0</v>
      </c>
      <c r="BU328" s="72">
        <f>(BT328*$E328*$F328*$G328*$H328*$BU$10)</f>
        <v>0</v>
      </c>
      <c r="BV328" s="73">
        <v>0</v>
      </c>
      <c r="BW328" s="72">
        <f>(BV328*$E328*$F328*$G328*$H328*$BW$10)</f>
        <v>0</v>
      </c>
      <c r="BX328" s="73">
        <v>0</v>
      </c>
      <c r="BY328" s="72">
        <f>(BX328*$E328*$F328*$G328*$H328*$BY$10)</f>
        <v>0</v>
      </c>
      <c r="BZ328" s="73">
        <v>1</v>
      </c>
      <c r="CA328" s="72">
        <f>(BZ328*$E328*$F328*$G328*$I328*$CA$10)</f>
        <v>19446</v>
      </c>
      <c r="CB328" s="95"/>
      <c r="CC328" s="73">
        <f>(CB328*$E328*$F328*$G328*$H328*$CC$10)</f>
        <v>0</v>
      </c>
      <c r="CD328" s="73"/>
      <c r="CE328" s="72">
        <f>(CD328*$E328*$F328*$G328*$H328*$CE$10)</f>
        <v>0</v>
      </c>
      <c r="CF328" s="73"/>
      <c r="CG328" s="72">
        <f>(CF328*$E328*$F328*$G328*$H328*$CG$10)</f>
        <v>0</v>
      </c>
      <c r="CH328" s="73">
        <v>5</v>
      </c>
      <c r="CI328" s="72">
        <f>(CH328*$E328*$F328*$G328*$H328*$CI$10)</f>
        <v>56717.5</v>
      </c>
      <c r="CJ328" s="73">
        <v>2</v>
      </c>
      <c r="CK328" s="72">
        <f>(CJ328*$E328*$F328*$G328*$H328*$CK$10)</f>
        <v>38891.999999999993</v>
      </c>
      <c r="CL328" s="73"/>
      <c r="CM328" s="72">
        <f>(CL328*$E328*$F328*$G328*$H328*$CM$10)</f>
        <v>0</v>
      </c>
      <c r="CN328" s="73">
        <v>23</v>
      </c>
      <c r="CO328" s="72">
        <f>(CN328*$E328*$F328*$G328*$H328*$CO$10)</f>
        <v>413713.65</v>
      </c>
      <c r="CP328" s="73"/>
      <c r="CQ328" s="72">
        <f>(CP328*$E328*$F328*$G328*$I328*$CQ$10)</f>
        <v>0</v>
      </c>
      <c r="CR328" s="73"/>
      <c r="CS328" s="72">
        <f>(CR328*$E328*$F328*$G328*$I328*$CS$10)</f>
        <v>0</v>
      </c>
      <c r="CT328" s="73">
        <v>0</v>
      </c>
      <c r="CU328" s="72">
        <f>(CT328*$E328*$F328*$G328*$I328*$CU$10)</f>
        <v>0</v>
      </c>
      <c r="CV328" s="93"/>
      <c r="CW328" s="72">
        <f>(CV328*$E328*$F328*$G328*$I328*$CW$10)</f>
        <v>0</v>
      </c>
      <c r="CX328" s="73">
        <v>0</v>
      </c>
      <c r="CY328" s="79">
        <f>(CX328*$E328*$F328*$G328*$I328*$CY$10)</f>
        <v>0</v>
      </c>
      <c r="CZ328" s="73"/>
      <c r="DA328" s="72">
        <f>(CZ328*$E328*$F328*$G328*$I328*$DA$10)</f>
        <v>0</v>
      </c>
      <c r="DB328" s="95">
        <v>10</v>
      </c>
      <c r="DC328" s="72">
        <f>(DB328*$E328*$F328*$G328*$I328*$DC$10)</f>
        <v>194460</v>
      </c>
      <c r="DD328" s="73"/>
      <c r="DE328" s="72">
        <f>(DD328*$E328*$F328*$G328*$I328*$DE$10)</f>
        <v>0</v>
      </c>
      <c r="DF328" s="73">
        <v>5</v>
      </c>
      <c r="DG328" s="72">
        <f>(DF328*$E328*$F328*$G328*$J328*$DG$10)</f>
        <v>154873.5</v>
      </c>
      <c r="DH328" s="73">
        <v>5</v>
      </c>
      <c r="DI328" s="84">
        <f>(DH328*$E328*$F328*$G328*$K328*$DI$10)</f>
        <v>165100.01250000001</v>
      </c>
      <c r="DJ328" s="85">
        <f t="shared" si="941"/>
        <v>166</v>
      </c>
      <c r="DK328" s="84">
        <f t="shared" si="941"/>
        <v>3242415.6225000005</v>
      </c>
    </row>
    <row r="329" spans="1:115" ht="30" customHeight="1" x14ac:dyDescent="0.25">
      <c r="A329" s="89"/>
      <c r="B329" s="90">
        <v>287</v>
      </c>
      <c r="C329" s="283" t="s">
        <v>825</v>
      </c>
      <c r="D329" s="65" t="s">
        <v>452</v>
      </c>
      <c r="E329" s="54">
        <v>23150</v>
      </c>
      <c r="F329" s="91">
        <v>0.37</v>
      </c>
      <c r="G329" s="67">
        <v>1</v>
      </c>
      <c r="H329" s="69">
        <v>1.4</v>
      </c>
      <c r="I329" s="69">
        <v>1.68</v>
      </c>
      <c r="J329" s="69">
        <v>2.23</v>
      </c>
      <c r="K329" s="70">
        <v>2.57</v>
      </c>
      <c r="L329" s="73">
        <v>8</v>
      </c>
      <c r="M329" s="72">
        <f>(L329*$E329*$F329*$G329*$H329)</f>
        <v>95933.599999999991</v>
      </c>
      <c r="N329" s="73">
        <v>64</v>
      </c>
      <c r="O329" s="73">
        <f>(N329*$E329*$F329*$G329*$H329)</f>
        <v>767468.79999999993</v>
      </c>
      <c r="P329" s="73">
        <v>3</v>
      </c>
      <c r="Q329" s="72">
        <f>(P329*$E329*$F329*$G329*$H329)</f>
        <v>35975.1</v>
      </c>
      <c r="R329" s="73"/>
      <c r="S329" s="72">
        <f>(R329*$E329*$F329*$G329*$H329)</f>
        <v>0</v>
      </c>
      <c r="T329" s="73"/>
      <c r="U329" s="72">
        <f>(T329*$E329*$F329*$G329*$H329)</f>
        <v>0</v>
      </c>
      <c r="V329" s="73">
        <v>0</v>
      </c>
      <c r="W329" s="72">
        <f>(V329*$E329*$F329*$G329*$H329)</f>
        <v>0</v>
      </c>
      <c r="X329" s="73"/>
      <c r="Y329" s="72">
        <f>(X329*$E329*$F329*$G329*$H329)</f>
        <v>0</v>
      </c>
      <c r="Z329" s="73">
        <v>0</v>
      </c>
      <c r="AA329" s="72">
        <f>(Z329*$E329*$F329*$G329*$H329)</f>
        <v>0</v>
      </c>
      <c r="AB329" s="73"/>
      <c r="AC329" s="72">
        <f>(AB329*$E329*$F329*$G329*$H329)</f>
        <v>0</v>
      </c>
      <c r="AD329" s="73">
        <v>0</v>
      </c>
      <c r="AE329" s="72">
        <f>(AD329*$E329*$F329*$G329*$H329)</f>
        <v>0</v>
      </c>
      <c r="AF329" s="73">
        <v>25</v>
      </c>
      <c r="AG329" s="72">
        <f>(AF329*$E329*$F329*$G329*$H329)</f>
        <v>299792.5</v>
      </c>
      <c r="AH329" s="73">
        <v>0</v>
      </c>
      <c r="AI329" s="72">
        <f>(AH329*$E329*$F329*$G329*$H329)</f>
        <v>0</v>
      </c>
      <c r="AJ329" s="73">
        <v>6</v>
      </c>
      <c r="AK329" s="73">
        <f>(AJ329*$E329*$F329*$G329*$H329)</f>
        <v>71950.2</v>
      </c>
      <c r="AL329" s="73">
        <v>70</v>
      </c>
      <c r="AM329" s="72">
        <f>(AL329*$E329*$F329*$G329*$I329)</f>
        <v>1007302.7999999999</v>
      </c>
      <c r="AN329" s="92"/>
      <c r="AO329" s="72">
        <f>(AN329*$E329*$F329*$G329*$I329)</f>
        <v>0</v>
      </c>
      <c r="AP329" s="73">
        <v>11</v>
      </c>
      <c r="AQ329" s="79">
        <f>(AP329*$E329*$F329*$G329*$I329)</f>
        <v>158290.44</v>
      </c>
      <c r="AR329" s="73"/>
      <c r="AS329" s="72">
        <f>(AR329*$E329*$F329*$G329*$H329)</f>
        <v>0</v>
      </c>
      <c r="AT329" s="73"/>
      <c r="AU329" s="73">
        <f>(AT329*$E329*$F329*$G329*$H329)</f>
        <v>0</v>
      </c>
      <c r="AV329" s="73"/>
      <c r="AW329" s="72">
        <f>(AV329*$E329*$F329*$G329*$H329)</f>
        <v>0</v>
      </c>
      <c r="AX329" s="73">
        <v>0</v>
      </c>
      <c r="AY329" s="72">
        <f>(AX329*$E329*$F329*$G329*$H329)</f>
        <v>0</v>
      </c>
      <c r="AZ329" s="73">
        <v>0</v>
      </c>
      <c r="BA329" s="72">
        <f>(AZ329*$E329*$F329*$G329*$H329)</f>
        <v>0</v>
      </c>
      <c r="BB329" s="73">
        <v>0</v>
      </c>
      <c r="BC329" s="72">
        <f>(BB329*$E329*$F329*$G329*$H329)</f>
        <v>0</v>
      </c>
      <c r="BD329" s="73">
        <v>15</v>
      </c>
      <c r="BE329" s="72">
        <f>(BD329*$E329*$F329*$G329*$H329)</f>
        <v>179875.5</v>
      </c>
      <c r="BF329" s="73">
        <v>63</v>
      </c>
      <c r="BG329" s="72">
        <f>(BF329*$E329*$F329*$G329*$I329)</f>
        <v>906572.52</v>
      </c>
      <c r="BH329" s="73">
        <v>0</v>
      </c>
      <c r="BI329" s="72">
        <f>(BH329*$E329*$F329*$G329*$I329)</f>
        <v>0</v>
      </c>
      <c r="BJ329" s="73">
        <v>0</v>
      </c>
      <c r="BK329" s="72">
        <f>(BJ329*$E329*$F329*$G329*$I329)</f>
        <v>0</v>
      </c>
      <c r="BL329" s="73">
        <v>20</v>
      </c>
      <c r="BM329" s="72">
        <f>(BL329*$E329*$F329*$G329*$I329)</f>
        <v>287800.8</v>
      </c>
      <c r="BN329" s="73">
        <v>10</v>
      </c>
      <c r="BO329" s="72">
        <f>(BN329*$E329*$F329*$G329*$I329)</f>
        <v>143900.4</v>
      </c>
      <c r="BP329" s="73">
        <v>19</v>
      </c>
      <c r="BQ329" s="72">
        <f>(BP329*$E329*$F329*$G329*$I329)</f>
        <v>273410.76</v>
      </c>
      <c r="BR329" s="73">
        <v>22</v>
      </c>
      <c r="BS329" s="79">
        <f>(BR329*$E329*$F329*$G329*$I329)</f>
        <v>316580.88</v>
      </c>
      <c r="BT329" s="94">
        <v>0</v>
      </c>
      <c r="BU329" s="72">
        <f>(BT329*$E329*$F329*$G329*$H329)</f>
        <v>0</v>
      </c>
      <c r="BV329" s="73">
        <v>0</v>
      </c>
      <c r="BW329" s="72">
        <f>(BV329*$E329*$F329*$G329*$H329)</f>
        <v>0</v>
      </c>
      <c r="BX329" s="73">
        <v>0</v>
      </c>
      <c r="BY329" s="72">
        <f>(BX329*$E329*$F329*$G329*$H329)</f>
        <v>0</v>
      </c>
      <c r="BZ329" s="73">
        <v>7</v>
      </c>
      <c r="CA329" s="72">
        <f>(BZ329*$E329*$F329*$G329*$I329)</f>
        <v>100730.28</v>
      </c>
      <c r="CB329" s="95"/>
      <c r="CC329" s="73">
        <f>(CB329*$E329*$F329*$G329*$H329)</f>
        <v>0</v>
      </c>
      <c r="CD329" s="73">
        <v>5</v>
      </c>
      <c r="CE329" s="72">
        <f>(CD329*$E329*$F329*$G329*$H329)</f>
        <v>59958.499999999993</v>
      </c>
      <c r="CF329" s="73"/>
      <c r="CG329" s="72">
        <f>(CF329*$E329*$F329*$G329*$H329)</f>
        <v>0</v>
      </c>
      <c r="CH329" s="73"/>
      <c r="CI329" s="72">
        <f>(CH329*$E329*$F329*$G329*$H329)</f>
        <v>0</v>
      </c>
      <c r="CJ329" s="73">
        <v>17</v>
      </c>
      <c r="CK329" s="72">
        <f>(CJ329*$E329*$F329*$G329*$H329)</f>
        <v>203858.9</v>
      </c>
      <c r="CL329" s="73">
        <v>15</v>
      </c>
      <c r="CM329" s="72">
        <f>(CL329*$E329*$F329*$G329*$H329)</f>
        <v>179875.5</v>
      </c>
      <c r="CN329" s="73">
        <v>10</v>
      </c>
      <c r="CO329" s="72">
        <f>(CN329*$E329*$F329*$G329*$H329)</f>
        <v>119916.99999999999</v>
      </c>
      <c r="CP329" s="73">
        <v>48</v>
      </c>
      <c r="CQ329" s="72">
        <f>(CP329*$E329*$F329*$G329*$I329)</f>
        <v>690721.91999999993</v>
      </c>
      <c r="CR329" s="73">
        <v>12</v>
      </c>
      <c r="CS329" s="72">
        <f>(CR329*$E329*$F329*$G329*$I329)</f>
        <v>172680.47999999998</v>
      </c>
      <c r="CT329" s="73">
        <v>0</v>
      </c>
      <c r="CU329" s="72">
        <f>(CT329*$E329*$F329*$G329*$I329)</f>
        <v>0</v>
      </c>
      <c r="CV329" s="93">
        <v>0</v>
      </c>
      <c r="CW329" s="72">
        <f>(CV329*$E329*$F329*$G329*$I329)</f>
        <v>0</v>
      </c>
      <c r="CX329" s="73">
        <v>0</v>
      </c>
      <c r="CY329" s="79">
        <f>(CX329*$E329*$F329*$G329*$I329)</f>
        <v>0</v>
      </c>
      <c r="CZ329" s="73"/>
      <c r="DA329" s="72">
        <f>(CZ329*$E329*$F329*$G329*$I329)</f>
        <v>0</v>
      </c>
      <c r="DB329" s="95">
        <v>21</v>
      </c>
      <c r="DC329" s="72">
        <f>(DB329*$E329*$F329*$G329*$I329)</f>
        <v>302190.83999999997</v>
      </c>
      <c r="DD329" s="73">
        <v>4</v>
      </c>
      <c r="DE329" s="72">
        <f>(DD329*$E329*$F329*$G329*$I329)</f>
        <v>57560.159999999996</v>
      </c>
      <c r="DF329" s="73">
        <v>5</v>
      </c>
      <c r="DG329" s="72">
        <f>(DF329*$E329*$F329*$G329*$J329)</f>
        <v>95505.324999999997</v>
      </c>
      <c r="DH329" s="73">
        <v>20</v>
      </c>
      <c r="DI329" s="84">
        <f>(DH329*$E329*$F329*$G329*$K329)</f>
        <v>440266.69999999995</v>
      </c>
      <c r="DJ329" s="85">
        <f t="shared" si="941"/>
        <v>500</v>
      </c>
      <c r="DK329" s="84">
        <f t="shared" si="941"/>
        <v>6968119.9049999993</v>
      </c>
    </row>
    <row r="330" spans="1:115" ht="36" customHeight="1" x14ac:dyDescent="0.25">
      <c r="A330" s="89"/>
      <c r="B330" s="90">
        <v>288</v>
      </c>
      <c r="C330" s="283" t="s">
        <v>826</v>
      </c>
      <c r="D330" s="65" t="s">
        <v>453</v>
      </c>
      <c r="E330" s="54">
        <v>23150</v>
      </c>
      <c r="F330" s="91">
        <v>1.19</v>
      </c>
      <c r="G330" s="67">
        <v>1</v>
      </c>
      <c r="H330" s="69">
        <v>1.4</v>
      </c>
      <c r="I330" s="69">
        <v>1.68</v>
      </c>
      <c r="J330" s="69">
        <v>2.23</v>
      </c>
      <c r="K330" s="70">
        <v>2.57</v>
      </c>
      <c r="L330" s="73">
        <v>3</v>
      </c>
      <c r="M330" s="72">
        <f>(L330*$E330*$F330*$G330*$H330*$M$10)</f>
        <v>127274.07</v>
      </c>
      <c r="N330" s="73">
        <v>1</v>
      </c>
      <c r="O330" s="73">
        <f>(N330*$E330*$F330*$G330*$H330*$O$10)</f>
        <v>42424.689999999995</v>
      </c>
      <c r="P330" s="73">
        <v>10</v>
      </c>
      <c r="Q330" s="72">
        <f>(P330*$E330*$F330*$G330*$H330*$Q$10)</f>
        <v>424246.9</v>
      </c>
      <c r="R330" s="73"/>
      <c r="S330" s="72">
        <f>(R330*$E330*$F330*$G330*$H330*$S$10)</f>
        <v>0</v>
      </c>
      <c r="T330" s="73">
        <v>112</v>
      </c>
      <c r="U330" s="72">
        <f>(T330*$E330*$F330*$G330*$H330*$U$10)</f>
        <v>4751565.28</v>
      </c>
      <c r="V330" s="73">
        <v>0</v>
      </c>
      <c r="W330" s="72">
        <f>(V330*$E330*$F330*$G330*$H330*$W$10)</f>
        <v>0</v>
      </c>
      <c r="X330" s="73"/>
      <c r="Y330" s="72">
        <f>(X330*$E330*$F330*$G330*$H330*$Y$10)</f>
        <v>0</v>
      </c>
      <c r="Z330" s="73">
        <v>0</v>
      </c>
      <c r="AA330" s="72">
        <f>(Z330*$E330*$F330*$G330*$H330*$AA$10)</f>
        <v>0</v>
      </c>
      <c r="AB330" s="73"/>
      <c r="AC330" s="72">
        <f>(AB330*$E330*$F330*$G330*$H330*$AC$10)</f>
        <v>0</v>
      </c>
      <c r="AD330" s="73">
        <v>0</v>
      </c>
      <c r="AE330" s="72">
        <f>(AD330*$E330*$F330*$G330*$H330*$AE$10)</f>
        <v>0</v>
      </c>
      <c r="AF330" s="75"/>
      <c r="AG330" s="72">
        <f>(AF330*$E330*$F330*$G330*$H330*$AG$10)</f>
        <v>0</v>
      </c>
      <c r="AH330" s="73"/>
      <c r="AI330" s="72">
        <f>(AH330*$E330*$F330*$G330*$H330*$AI$10)</f>
        <v>0</v>
      </c>
      <c r="AJ330" s="73">
        <v>1</v>
      </c>
      <c r="AK330" s="73">
        <f>(AJ330*$E330*$F330*$G330*$H330*$AK$10)</f>
        <v>42424.689999999995</v>
      </c>
      <c r="AL330" s="73">
        <v>0</v>
      </c>
      <c r="AM330" s="72">
        <f>(AL330*$E330*$F330*$G330*$I330*$AM$10)</f>
        <v>0</v>
      </c>
      <c r="AN330" s="93">
        <v>135</v>
      </c>
      <c r="AO330" s="72">
        <f>(AN330*$E330*$F330*$G330*$I330*$AO$10)</f>
        <v>6872799.7800000003</v>
      </c>
      <c r="AP330" s="73">
        <v>2</v>
      </c>
      <c r="AQ330" s="79">
        <f>(AP330*$E330*$F330*$G330*$I330*$AQ$10)</f>
        <v>101819.25599999999</v>
      </c>
      <c r="AR330" s="73"/>
      <c r="AS330" s="72">
        <f>(AR330*$E330*$F330*$G330*$H330*$AS$10)</f>
        <v>0</v>
      </c>
      <c r="AT330" s="73">
        <v>3</v>
      </c>
      <c r="AU330" s="73">
        <f>(AT330*$E330*$F330*$G330*$H330*$AU$10)</f>
        <v>104133.33</v>
      </c>
      <c r="AV330" s="73"/>
      <c r="AW330" s="72">
        <f>(AV330*$E330*$F330*$G330*$H330*$AW$10)</f>
        <v>0</v>
      </c>
      <c r="AX330" s="73">
        <v>0</v>
      </c>
      <c r="AY330" s="72">
        <f>(AX330*$E330*$F330*$G330*$H330*$AY$10)</f>
        <v>0</v>
      </c>
      <c r="AZ330" s="73">
        <v>0</v>
      </c>
      <c r="BA330" s="72">
        <f>(AZ330*$E330*$F330*$G330*$H330*$BA$10)</f>
        <v>0</v>
      </c>
      <c r="BB330" s="73">
        <v>0</v>
      </c>
      <c r="BC330" s="72">
        <f>(BB330*$E330*$F330*$G330*$H330*$BC$10)</f>
        <v>0</v>
      </c>
      <c r="BD330" s="73"/>
      <c r="BE330" s="72">
        <f>(BD330*$E330*$F330*$G330*$H330*$BE$10)</f>
        <v>0</v>
      </c>
      <c r="BF330" s="73"/>
      <c r="BG330" s="72">
        <f>(BF330*$E330*$F330*$G330*$I330*$BG$10)</f>
        <v>0</v>
      </c>
      <c r="BH330" s="73">
        <v>0</v>
      </c>
      <c r="BI330" s="72">
        <f>(BH330*$E330*$F330*$G330*$I330*$BI$10)</f>
        <v>0</v>
      </c>
      <c r="BJ330" s="73">
        <v>0</v>
      </c>
      <c r="BK330" s="72">
        <f>(BJ330*$E330*$F330*$G330*$I330*$BK$10)</f>
        <v>0</v>
      </c>
      <c r="BL330" s="73"/>
      <c r="BM330" s="72">
        <f>(BL330*$E330*$F330*$G330*$I330*$BM$10)</f>
        <v>0</v>
      </c>
      <c r="BN330" s="73"/>
      <c r="BO330" s="72">
        <f>(BN330*$E330*$F330*$G330*$I330*$BO$10)</f>
        <v>0</v>
      </c>
      <c r="BP330" s="73"/>
      <c r="BQ330" s="72">
        <f>(BP330*$E330*$F330*$G330*$I330*$BQ$10)</f>
        <v>0</v>
      </c>
      <c r="BR330" s="73">
        <v>5</v>
      </c>
      <c r="BS330" s="79">
        <f>(BR330*$E330*$F330*$G330*$I330*$BS$10)</f>
        <v>254548.14</v>
      </c>
      <c r="BT330" s="94">
        <v>0</v>
      </c>
      <c r="BU330" s="72">
        <f>(BT330*$E330*$F330*$G330*$H330*$BU$10)</f>
        <v>0</v>
      </c>
      <c r="BV330" s="73">
        <v>0</v>
      </c>
      <c r="BW330" s="72">
        <f>(BV330*$E330*$F330*$G330*$H330*$BW$10)</f>
        <v>0</v>
      </c>
      <c r="BX330" s="73">
        <v>10</v>
      </c>
      <c r="BY330" s="72">
        <f>(BX330*$E330*$F330*$G330*$H330*$BY$10)</f>
        <v>385679</v>
      </c>
      <c r="BZ330" s="73"/>
      <c r="CA330" s="72">
        <f>(BZ330*$E330*$F330*$G330*$I330*$CA$10)</f>
        <v>0</v>
      </c>
      <c r="CB330" s="95"/>
      <c r="CC330" s="73">
        <f>(CB330*$E330*$F330*$G330*$H330*$CC$10)</f>
        <v>0</v>
      </c>
      <c r="CD330" s="73">
        <v>0</v>
      </c>
      <c r="CE330" s="72">
        <f>(CD330*$E330*$F330*$G330*$H330*$CE$10)</f>
        <v>0</v>
      </c>
      <c r="CF330" s="73"/>
      <c r="CG330" s="72">
        <f>(CF330*$E330*$F330*$G330*$H330*$CG$10)</f>
        <v>0</v>
      </c>
      <c r="CH330" s="73"/>
      <c r="CI330" s="72">
        <f>(CH330*$E330*$F330*$G330*$H330*$CI$10)</f>
        <v>0</v>
      </c>
      <c r="CJ330" s="73"/>
      <c r="CK330" s="72">
        <f>(CJ330*$E330*$F330*$G330*$H330*$CK$10)</f>
        <v>0</v>
      </c>
      <c r="CL330" s="73">
        <v>2</v>
      </c>
      <c r="CM330" s="72">
        <f>(CL330*$E330*$F330*$G330*$H330*$CM$10)</f>
        <v>77135.799999999988</v>
      </c>
      <c r="CN330" s="73"/>
      <c r="CO330" s="72">
        <f>(CN330*$E330*$F330*$G330*$H330*$CO$10)</f>
        <v>0</v>
      </c>
      <c r="CP330" s="73"/>
      <c r="CQ330" s="72">
        <f>(CP330*$E330*$F330*$G330*$I330*$CQ$10)</f>
        <v>0</v>
      </c>
      <c r="CR330" s="73"/>
      <c r="CS330" s="72">
        <f>(CR330*$E330*$F330*$G330*$I330*$CS$10)</f>
        <v>0</v>
      </c>
      <c r="CT330" s="73">
        <v>0</v>
      </c>
      <c r="CU330" s="72">
        <f>(CT330*$E330*$F330*$G330*$I330*$CU$10)</f>
        <v>0</v>
      </c>
      <c r="CV330" s="93"/>
      <c r="CW330" s="72">
        <f>(CV330*$E330*$F330*$G330*$I330*$CW$10)</f>
        <v>0</v>
      </c>
      <c r="CX330" s="73">
        <v>0</v>
      </c>
      <c r="CY330" s="79">
        <f>(CX330*$E330*$F330*$G330*$I330*$CY$10)</f>
        <v>0</v>
      </c>
      <c r="CZ330" s="73">
        <v>0</v>
      </c>
      <c r="DA330" s="72">
        <f>(CZ330*$E330*$F330*$G330*$I330*$DA$10)</f>
        <v>0</v>
      </c>
      <c r="DB330" s="95"/>
      <c r="DC330" s="72">
        <f>(DB330*$E330*$F330*$G330*$I330*$DC$10)</f>
        <v>0</v>
      </c>
      <c r="DD330" s="73"/>
      <c r="DE330" s="72">
        <f>(DD330*$E330*$F330*$G330*$I330*$DE$10)</f>
        <v>0</v>
      </c>
      <c r="DF330" s="73"/>
      <c r="DG330" s="72">
        <f>(DF330*$E330*$F330*$G330*$J330*$DG$10)</f>
        <v>0</v>
      </c>
      <c r="DH330" s="73">
        <v>1</v>
      </c>
      <c r="DI330" s="84">
        <f>(DH330*$E330*$F330*$G330*$K330*$DI$10)</f>
        <v>78587.605949999997</v>
      </c>
      <c r="DJ330" s="85">
        <f t="shared" si="941"/>
        <v>285</v>
      </c>
      <c r="DK330" s="84">
        <f t="shared" si="941"/>
        <v>13262638.54195</v>
      </c>
    </row>
    <row r="331" spans="1:115" s="194" customFormat="1" ht="22.5" customHeight="1" x14ac:dyDescent="0.25">
      <c r="A331" s="89">
        <v>32</v>
      </c>
      <c r="B331" s="98"/>
      <c r="C331" s="98"/>
      <c r="D331" s="53" t="s">
        <v>454</v>
      </c>
      <c r="E331" s="54">
        <v>23150</v>
      </c>
      <c r="F331" s="99">
        <v>1.2</v>
      </c>
      <c r="G331" s="86">
        <v>1</v>
      </c>
      <c r="H331" s="87">
        <v>1.4</v>
      </c>
      <c r="I331" s="87">
        <v>1.68</v>
      </c>
      <c r="J331" s="87">
        <v>2.23</v>
      </c>
      <c r="K331" s="88">
        <v>2.57</v>
      </c>
      <c r="L331" s="59">
        <f>SUM(L332:L349)</f>
        <v>802</v>
      </c>
      <c r="M331" s="59">
        <f t="shared" ref="M331:BX331" si="993">SUM(M332:M349)</f>
        <v>48411659.660000004</v>
      </c>
      <c r="N331" s="59">
        <f t="shared" si="993"/>
        <v>675</v>
      </c>
      <c r="O331" s="59">
        <f t="shared" si="993"/>
        <v>37592229.360000007</v>
      </c>
      <c r="P331" s="59">
        <f t="shared" si="993"/>
        <v>216</v>
      </c>
      <c r="Q331" s="59">
        <f t="shared" si="993"/>
        <v>12416173.770000001</v>
      </c>
      <c r="R331" s="59">
        <f t="shared" si="993"/>
        <v>72</v>
      </c>
      <c r="S331" s="59">
        <f t="shared" si="993"/>
        <v>4171555.92</v>
      </c>
      <c r="T331" s="59">
        <f t="shared" si="993"/>
        <v>78</v>
      </c>
      <c r="U331" s="59">
        <f t="shared" si="993"/>
        <v>4347995.96</v>
      </c>
      <c r="V331" s="59">
        <f t="shared" si="993"/>
        <v>0</v>
      </c>
      <c r="W331" s="59">
        <f t="shared" si="993"/>
        <v>0</v>
      </c>
      <c r="X331" s="59">
        <f t="shared" si="993"/>
        <v>0</v>
      </c>
      <c r="Y331" s="59">
        <f t="shared" si="993"/>
        <v>0</v>
      </c>
      <c r="Z331" s="59">
        <f t="shared" si="993"/>
        <v>0</v>
      </c>
      <c r="AA331" s="59">
        <f t="shared" si="993"/>
        <v>0</v>
      </c>
      <c r="AB331" s="59">
        <f t="shared" si="993"/>
        <v>259</v>
      </c>
      <c r="AC331" s="59">
        <f t="shared" si="993"/>
        <v>12772392.08</v>
      </c>
      <c r="AD331" s="59">
        <f t="shared" si="993"/>
        <v>0</v>
      </c>
      <c r="AE331" s="59">
        <f t="shared" si="993"/>
        <v>0</v>
      </c>
      <c r="AF331" s="59">
        <f t="shared" si="993"/>
        <v>0</v>
      </c>
      <c r="AG331" s="59">
        <f t="shared" si="993"/>
        <v>0</v>
      </c>
      <c r="AH331" s="59">
        <f t="shared" si="993"/>
        <v>638</v>
      </c>
      <c r="AI331" s="59">
        <f t="shared" si="993"/>
        <v>33949831.509999998</v>
      </c>
      <c r="AJ331" s="59">
        <f t="shared" si="993"/>
        <v>1198</v>
      </c>
      <c r="AK331" s="59">
        <f t="shared" si="993"/>
        <v>52395820.960000008</v>
      </c>
      <c r="AL331" s="59">
        <f t="shared" si="993"/>
        <v>657</v>
      </c>
      <c r="AM331" s="59">
        <f t="shared" si="993"/>
        <v>32988583.32</v>
      </c>
      <c r="AN331" s="59">
        <f t="shared" si="993"/>
        <v>62</v>
      </c>
      <c r="AO331" s="59">
        <f t="shared" si="993"/>
        <v>4875151.0920000002</v>
      </c>
      <c r="AP331" s="59">
        <f t="shared" si="993"/>
        <v>55</v>
      </c>
      <c r="AQ331" s="59">
        <f t="shared" si="993"/>
        <v>2894148.1799999997</v>
      </c>
      <c r="AR331" s="59">
        <f t="shared" si="993"/>
        <v>0</v>
      </c>
      <c r="AS331" s="59">
        <f t="shared" si="993"/>
        <v>0</v>
      </c>
      <c r="AT331" s="59">
        <f t="shared" si="993"/>
        <v>33</v>
      </c>
      <c r="AU331" s="59">
        <f t="shared" si="993"/>
        <v>1774544.7299999997</v>
      </c>
      <c r="AV331" s="59">
        <f>SUM(AV332:AV349)</f>
        <v>0</v>
      </c>
      <c r="AW331" s="59">
        <f>SUM(AW332:AW349)</f>
        <v>0</v>
      </c>
      <c r="AX331" s="59">
        <f t="shared" ref="AX331" si="994">SUM(AX332:AX349)</f>
        <v>0</v>
      </c>
      <c r="AY331" s="59">
        <f t="shared" si="993"/>
        <v>0</v>
      </c>
      <c r="AZ331" s="59">
        <f t="shared" si="993"/>
        <v>0</v>
      </c>
      <c r="BA331" s="59">
        <f t="shared" si="993"/>
        <v>0</v>
      </c>
      <c r="BB331" s="59">
        <f t="shared" si="993"/>
        <v>0</v>
      </c>
      <c r="BC331" s="59">
        <f t="shared" si="993"/>
        <v>0</v>
      </c>
      <c r="BD331" s="59">
        <f t="shared" si="993"/>
        <v>61</v>
      </c>
      <c r="BE331" s="59">
        <f t="shared" si="993"/>
        <v>2137245.04</v>
      </c>
      <c r="BF331" s="59">
        <f t="shared" si="993"/>
        <v>310</v>
      </c>
      <c r="BG331" s="59">
        <f t="shared" si="993"/>
        <v>15521408.279999999</v>
      </c>
      <c r="BH331" s="59">
        <f t="shared" si="993"/>
        <v>0</v>
      </c>
      <c r="BI331" s="59">
        <f t="shared" si="993"/>
        <v>0</v>
      </c>
      <c r="BJ331" s="59">
        <f t="shared" si="993"/>
        <v>0</v>
      </c>
      <c r="BK331" s="59">
        <f t="shared" si="993"/>
        <v>0</v>
      </c>
      <c r="BL331" s="59">
        <f t="shared" si="993"/>
        <v>78</v>
      </c>
      <c r="BM331" s="59">
        <f t="shared" si="993"/>
        <v>3254871.4799999995</v>
      </c>
      <c r="BN331" s="59">
        <f t="shared" si="993"/>
        <v>0</v>
      </c>
      <c r="BO331" s="59">
        <f t="shared" si="993"/>
        <v>0</v>
      </c>
      <c r="BP331" s="59">
        <f t="shared" si="993"/>
        <v>120</v>
      </c>
      <c r="BQ331" s="59">
        <f t="shared" si="993"/>
        <v>9070018.8768000007</v>
      </c>
      <c r="BR331" s="59">
        <f t="shared" si="993"/>
        <v>153</v>
      </c>
      <c r="BS331" s="61">
        <f t="shared" si="993"/>
        <v>7110857.7119999994</v>
      </c>
      <c r="BT331" s="62">
        <f t="shared" si="993"/>
        <v>0</v>
      </c>
      <c r="BU331" s="59">
        <f t="shared" si="993"/>
        <v>0</v>
      </c>
      <c r="BV331" s="59">
        <f t="shared" si="993"/>
        <v>0</v>
      </c>
      <c r="BW331" s="59">
        <f t="shared" si="993"/>
        <v>0</v>
      </c>
      <c r="BX331" s="59">
        <f t="shared" si="993"/>
        <v>70</v>
      </c>
      <c r="BY331" s="59">
        <f t="shared" ref="BY331:DK331" si="995">SUM(BY332:BY349)</f>
        <v>2620348.5</v>
      </c>
      <c r="BZ331" s="59">
        <f>SUM(BZ332:BZ349)</f>
        <v>74</v>
      </c>
      <c r="CA331" s="59">
        <f>SUM(CA332:CA349)</f>
        <v>4196446.8</v>
      </c>
      <c r="CB331" s="63">
        <f t="shared" si="995"/>
        <v>0</v>
      </c>
      <c r="CC331" s="59">
        <f t="shared" si="995"/>
        <v>0</v>
      </c>
      <c r="CD331" s="59">
        <f t="shared" si="995"/>
        <v>80</v>
      </c>
      <c r="CE331" s="59">
        <f t="shared" si="995"/>
        <v>2182294.9399999995</v>
      </c>
      <c r="CF331" s="59">
        <f t="shared" si="995"/>
        <v>0</v>
      </c>
      <c r="CG331" s="59">
        <f t="shared" si="995"/>
        <v>0</v>
      </c>
      <c r="CH331" s="59">
        <f t="shared" si="995"/>
        <v>72</v>
      </c>
      <c r="CI331" s="59">
        <f t="shared" si="995"/>
        <v>2002354.6199999996</v>
      </c>
      <c r="CJ331" s="59">
        <f t="shared" si="995"/>
        <v>57</v>
      </c>
      <c r="CK331" s="59">
        <f t="shared" si="995"/>
        <v>1885095.2399999998</v>
      </c>
      <c r="CL331" s="59">
        <f t="shared" si="995"/>
        <v>117</v>
      </c>
      <c r="CM331" s="59">
        <f t="shared" si="995"/>
        <v>3950130.8000000003</v>
      </c>
      <c r="CN331" s="59">
        <f t="shared" si="995"/>
        <v>34</v>
      </c>
      <c r="CO331" s="59">
        <f>SUM(CO332:CO349)</f>
        <v>960528.68800000008</v>
      </c>
      <c r="CP331" s="59">
        <f>SUM(CP332:CP349)</f>
        <v>254</v>
      </c>
      <c r="CQ331" s="59">
        <f>SUM(CQ332:CQ349)</f>
        <v>11735334.307200002</v>
      </c>
      <c r="CR331" s="59">
        <f>SUM(CR332:CR349)</f>
        <v>47</v>
      </c>
      <c r="CS331" s="59">
        <f>SUM(CS332:CS349)</f>
        <v>1764141.1199999999</v>
      </c>
      <c r="CT331" s="59">
        <f t="shared" ref="CT331" si="996">SUM(CT332:CT349)</f>
        <v>0</v>
      </c>
      <c r="CU331" s="59">
        <f t="shared" si="995"/>
        <v>0</v>
      </c>
      <c r="CV331" s="59">
        <f t="shared" si="995"/>
        <v>0</v>
      </c>
      <c r="CW331" s="59">
        <f t="shared" si="995"/>
        <v>0</v>
      </c>
      <c r="CX331" s="59">
        <f t="shared" si="995"/>
        <v>0</v>
      </c>
      <c r="CY331" s="59">
        <f t="shared" si="995"/>
        <v>0</v>
      </c>
      <c r="CZ331" s="59">
        <f t="shared" si="995"/>
        <v>37</v>
      </c>
      <c r="DA331" s="59">
        <f t="shared" si="995"/>
        <v>1626463.44</v>
      </c>
      <c r="DB331" s="59">
        <f t="shared" si="995"/>
        <v>2</v>
      </c>
      <c r="DC331" s="59">
        <f t="shared" si="995"/>
        <v>66894.239999999991</v>
      </c>
      <c r="DD331" s="59">
        <f t="shared" si="995"/>
        <v>70</v>
      </c>
      <c r="DE331" s="59">
        <f t="shared" si="995"/>
        <v>2878163.5680000004</v>
      </c>
      <c r="DF331" s="59">
        <f t="shared" si="995"/>
        <v>3</v>
      </c>
      <c r="DG331" s="59">
        <f t="shared" si="995"/>
        <v>133191.21</v>
      </c>
      <c r="DH331" s="59">
        <f t="shared" si="995"/>
        <v>25</v>
      </c>
      <c r="DI331" s="59">
        <f t="shared" si="995"/>
        <v>1507699.2637</v>
      </c>
      <c r="DJ331" s="59">
        <f t="shared" si="995"/>
        <v>6409</v>
      </c>
      <c r="DK331" s="59">
        <f t="shared" si="995"/>
        <v>323193574.66770005</v>
      </c>
    </row>
    <row r="332" spans="1:115" ht="30" customHeight="1" x14ac:dyDescent="0.25">
      <c r="A332" s="89"/>
      <c r="B332" s="90">
        <v>289</v>
      </c>
      <c r="C332" s="283" t="s">
        <v>827</v>
      </c>
      <c r="D332" s="65" t="s">
        <v>455</v>
      </c>
      <c r="E332" s="54">
        <v>23150</v>
      </c>
      <c r="F332" s="91">
        <v>1.1499999999999999</v>
      </c>
      <c r="G332" s="67">
        <v>1</v>
      </c>
      <c r="H332" s="69">
        <v>1.4</v>
      </c>
      <c r="I332" s="69">
        <v>1.68</v>
      </c>
      <c r="J332" s="69">
        <v>2.23</v>
      </c>
      <c r="K332" s="70">
        <v>2.57</v>
      </c>
      <c r="L332" s="73">
        <v>17</v>
      </c>
      <c r="M332" s="72">
        <f t="shared" ref="M332:M341" si="997">(L332*$E332*$F332*$G332*$H332*$M$10)</f>
        <v>696977.04999999993</v>
      </c>
      <c r="N332" s="73">
        <v>53</v>
      </c>
      <c r="O332" s="73">
        <f t="shared" ref="O332:O341" si="998">(N332*$E332*$F332*$G332*$H332*$O$10)</f>
        <v>2172928.4499999997</v>
      </c>
      <c r="P332" s="73">
        <v>3</v>
      </c>
      <c r="Q332" s="72">
        <f t="shared" ref="Q332:Q341" si="999">(P332*$E332*$F332*$G332*$H332*$Q$10)</f>
        <v>122995.95000000001</v>
      </c>
      <c r="R332" s="73"/>
      <c r="S332" s="72">
        <f t="shared" ref="S332:S341" si="1000">(R332*$E332*$F332*$G332*$H332*$S$10)</f>
        <v>0</v>
      </c>
      <c r="T332" s="73">
        <v>2</v>
      </c>
      <c r="U332" s="72">
        <f t="shared" ref="U332:U341" si="1001">(T332*$E332*$F332*$G332*$H332*$U$10)</f>
        <v>81997.299999999988</v>
      </c>
      <c r="V332" s="73">
        <v>0</v>
      </c>
      <c r="W332" s="72">
        <f t="shared" ref="W332:W341" si="1002">(V332*$E332*$F332*$G332*$H332*$W$10)</f>
        <v>0</v>
      </c>
      <c r="X332" s="73"/>
      <c r="Y332" s="72">
        <f t="shared" ref="Y332:Y341" si="1003">(X332*$E332*$F332*$G332*$H332*$Y$10)</f>
        <v>0</v>
      </c>
      <c r="Z332" s="73">
        <v>0</v>
      </c>
      <c r="AA332" s="72">
        <f t="shared" ref="AA332:AA341" si="1004">(Z332*$E332*$F332*$G332*$H332*$AA$10)</f>
        <v>0</v>
      </c>
      <c r="AB332" s="73">
        <v>19</v>
      </c>
      <c r="AC332" s="72">
        <f t="shared" ref="AC332:AC341" si="1005">(AB332*$E332*$F332*$G332*$H332*$AC$10)</f>
        <v>778974.35</v>
      </c>
      <c r="AD332" s="73">
        <v>0</v>
      </c>
      <c r="AE332" s="72">
        <f t="shared" ref="AE332:AE341" si="1006">(AD332*$E332*$F332*$G332*$H332*$AE$10)</f>
        <v>0</v>
      </c>
      <c r="AF332" s="75"/>
      <c r="AG332" s="72">
        <f t="shared" ref="AG332:AG341" si="1007">(AF332*$E332*$F332*$G332*$H332*$AG$10)</f>
        <v>0</v>
      </c>
      <c r="AH332" s="73">
        <v>23</v>
      </c>
      <c r="AI332" s="72">
        <f t="shared" ref="AI332:AI341" si="1008">(AH332*$E332*$F332*$G332*$H332*$AI$10)</f>
        <v>942968.95000000007</v>
      </c>
      <c r="AJ332" s="73">
        <v>54</v>
      </c>
      <c r="AK332" s="73">
        <f t="shared" ref="AK332:AK341" si="1009">(AJ332*$E332*$F332*$G332*$H332*$AK$10)</f>
        <v>2213927.1</v>
      </c>
      <c r="AL332" s="73">
        <v>70</v>
      </c>
      <c r="AM332" s="72">
        <f t="shared" ref="AM332:AM341" si="1010">(AL332*$E332*$F332*$G332*$I332*$AM$10)</f>
        <v>3443886.5999999996</v>
      </c>
      <c r="AN332" s="92"/>
      <c r="AO332" s="72">
        <f t="shared" ref="AO332:AO341" si="1011">(AN332*$E332*$F332*$G332*$I332*$AO$10)</f>
        <v>0</v>
      </c>
      <c r="AP332" s="73">
        <v>3</v>
      </c>
      <c r="AQ332" s="79">
        <f t="shared" ref="AQ332:AQ341" si="1012">(AP332*$E332*$F332*$G332*$I332*$AQ$10)</f>
        <v>147595.14000000001</v>
      </c>
      <c r="AR332" s="73"/>
      <c r="AS332" s="72">
        <f t="shared" ref="AS332:AS341" si="1013">(AR332*$E332*$F332*$G332*$H332*$AS$10)</f>
        <v>0</v>
      </c>
      <c r="AT332" s="73"/>
      <c r="AU332" s="73">
        <f t="shared" ref="AU332:AU341" si="1014">(AT332*$E332*$F332*$G332*$H332*$AU$10)</f>
        <v>0</v>
      </c>
      <c r="AV332" s="73"/>
      <c r="AW332" s="72">
        <f t="shared" ref="AW332:AW341" si="1015">(AV332*$E332*$F332*$G332*$H332*$AW$10)</f>
        <v>0</v>
      </c>
      <c r="AX332" s="73">
        <v>0</v>
      </c>
      <c r="AY332" s="72">
        <f t="shared" ref="AY332:AY341" si="1016">(AX332*$E332*$F332*$G332*$H332*$AY$10)</f>
        <v>0</v>
      </c>
      <c r="AZ332" s="73">
        <v>0</v>
      </c>
      <c r="BA332" s="72">
        <f t="shared" ref="BA332:BA341" si="1017">(AZ332*$E332*$F332*$G332*$H332*$BA$10)</f>
        <v>0</v>
      </c>
      <c r="BB332" s="73">
        <v>0</v>
      </c>
      <c r="BC332" s="72">
        <f t="shared" ref="BC332:BC341" si="1018">(BB332*$E332*$F332*$G332*$H332*$BC$10)</f>
        <v>0</v>
      </c>
      <c r="BD332" s="73">
        <v>2</v>
      </c>
      <c r="BE332" s="72">
        <f t="shared" ref="BE332:BE341" si="1019">(BD332*$E332*$F332*$G332*$H332*$BE$10)</f>
        <v>95415.039999999979</v>
      </c>
      <c r="BF332" s="73">
        <v>14</v>
      </c>
      <c r="BG332" s="72">
        <f t="shared" ref="BG332:BG341" si="1020">(BF332*$E332*$F332*$G332*$I332*$BG$10)</f>
        <v>626161.19999999995</v>
      </c>
      <c r="BH332" s="73">
        <v>0</v>
      </c>
      <c r="BI332" s="72">
        <f t="shared" ref="BI332:BI341" si="1021">(BH332*$E332*$F332*$G332*$I332*$BI$10)</f>
        <v>0</v>
      </c>
      <c r="BJ332" s="73">
        <v>0</v>
      </c>
      <c r="BK332" s="72">
        <f t="shared" ref="BK332:BK341" si="1022">(BJ332*$E332*$F332*$G332*$I332*$BK$10)</f>
        <v>0</v>
      </c>
      <c r="BL332" s="73">
        <v>5</v>
      </c>
      <c r="BM332" s="72">
        <f t="shared" ref="BM332:BM341" si="1023">(BL332*$E332*$F332*$G332*$I332*$BM$10)</f>
        <v>223629</v>
      </c>
      <c r="BN332" s="73"/>
      <c r="BO332" s="72">
        <f t="shared" ref="BO332:BO341" si="1024">(BN332*$E332*$F332*$G332*$I332*$BO$10)</f>
        <v>0</v>
      </c>
      <c r="BP332" s="73">
        <v>9</v>
      </c>
      <c r="BQ332" s="72">
        <f t="shared" ref="BQ332:BQ341" si="1025">(BP332*$E332*$F332*$G332*$I332*$BQ$10)</f>
        <v>515241.21599999996</v>
      </c>
      <c r="BR332" s="73">
        <v>12</v>
      </c>
      <c r="BS332" s="79">
        <f t="shared" ref="BS332:BS341" si="1026">(BR332*$E332*$F332*$G332*$I332*$BS$10)</f>
        <v>590380.56000000006</v>
      </c>
      <c r="BT332" s="94">
        <v>0</v>
      </c>
      <c r="BU332" s="72">
        <f t="shared" ref="BU332:BU341" si="1027">(BT332*$E332*$F332*$G332*$H332*$BU$10)</f>
        <v>0</v>
      </c>
      <c r="BV332" s="73">
        <v>0</v>
      </c>
      <c r="BW332" s="72">
        <f t="shared" ref="BW332:BW341" si="1028">(BV332*$E332*$F332*$G332*$H332*$BW$10)</f>
        <v>0</v>
      </c>
      <c r="BX332" s="73"/>
      <c r="BY332" s="72">
        <f t="shared" ref="BY332:BY341" si="1029">(BX332*$E332*$F332*$G332*$H332*$BY$10)</f>
        <v>0</v>
      </c>
      <c r="BZ332" s="73">
        <v>10</v>
      </c>
      <c r="CA332" s="72">
        <f t="shared" ref="CA332:CA341" si="1030">(BZ332*$E332*$F332*$G332*$I332*$CA$10)</f>
        <v>447258</v>
      </c>
      <c r="CB332" s="95"/>
      <c r="CC332" s="73">
        <f t="shared" ref="CC332:CC341" si="1031">(CB332*$E332*$F332*$G332*$H332*$CC$10)</f>
        <v>0</v>
      </c>
      <c r="CD332" s="73">
        <v>30</v>
      </c>
      <c r="CE332" s="72">
        <f t="shared" ref="CE332:CE341" si="1032">(CD332*$E332*$F332*$G332*$H332*$CE$10)</f>
        <v>782701.49999999977</v>
      </c>
      <c r="CF332" s="73"/>
      <c r="CG332" s="72">
        <f t="shared" ref="CG332:CG341" si="1033">(CF332*$E332*$F332*$G332*$H332*$CG$10)</f>
        <v>0</v>
      </c>
      <c r="CH332" s="73"/>
      <c r="CI332" s="72">
        <f t="shared" ref="CI332:CI341" si="1034">(CH332*$E332*$F332*$G332*$H332*$CI$10)</f>
        <v>0</v>
      </c>
      <c r="CJ332" s="73">
        <v>6</v>
      </c>
      <c r="CK332" s="72">
        <f t="shared" ref="CK332:CK341" si="1035">(CJ332*$E332*$F332*$G332*$H332*$CK$10)</f>
        <v>268354.8</v>
      </c>
      <c r="CL332" s="73">
        <v>17</v>
      </c>
      <c r="CM332" s="72">
        <f t="shared" ref="CM332:CM341" si="1036">(CL332*$E332*$F332*$G332*$H332*$CM$10)</f>
        <v>633615.49999999988</v>
      </c>
      <c r="CN332" s="73">
        <v>3</v>
      </c>
      <c r="CO332" s="72">
        <f t="shared" ref="CO332:CO341" si="1037">(CN332*$E332*$F332*$G332*$H332*$CO$10)</f>
        <v>124114.09500000002</v>
      </c>
      <c r="CP332" s="73">
        <v>46</v>
      </c>
      <c r="CQ332" s="72">
        <f t="shared" ref="CQ332:CQ341" si="1038">(CP332*$E332*$F332*$G332*$I332*$CQ$10)</f>
        <v>2283699.3479999998</v>
      </c>
      <c r="CR332" s="73">
        <v>5</v>
      </c>
      <c r="CS332" s="72">
        <f t="shared" ref="CS332:CS341" si="1039">(CR332*$E332*$F332*$G332*$I332*$CS$10)</f>
        <v>268354.8</v>
      </c>
      <c r="CT332" s="73">
        <v>0</v>
      </c>
      <c r="CU332" s="72">
        <f t="shared" ref="CU332:CU341" si="1040">(CT332*$E332*$F332*$G332*$I332*$CU$10)</f>
        <v>0</v>
      </c>
      <c r="CV332" s="93"/>
      <c r="CW332" s="72">
        <f t="shared" ref="CW332:CW341" si="1041">(CV332*$E332*$F332*$G332*$I332*$CW$10)</f>
        <v>0</v>
      </c>
      <c r="CX332" s="73">
        <v>0</v>
      </c>
      <c r="CY332" s="79">
        <f t="shared" ref="CY332:CY341" si="1042">(CX332*$E332*$F332*$G332*$I332*$CY$10)</f>
        <v>0</v>
      </c>
      <c r="CZ332" s="73"/>
      <c r="DA332" s="72">
        <f t="shared" ref="DA332:DA341" si="1043">(CZ332*$E332*$F332*$G332*$I332*$DA$10)</f>
        <v>0</v>
      </c>
      <c r="DB332" s="95"/>
      <c r="DC332" s="72">
        <f t="shared" ref="DC332:DC341" si="1044">(DB332*$E332*$F332*$G332*$I332*$DC$10)</f>
        <v>0</v>
      </c>
      <c r="DD332" s="73">
        <v>6</v>
      </c>
      <c r="DE332" s="72">
        <f t="shared" ref="DE332:DE341" si="1045">(DD332*$E332*$F332*$G332*$I332*$DE$10)</f>
        <v>322025.75999999995</v>
      </c>
      <c r="DF332" s="73"/>
      <c r="DG332" s="72">
        <f t="shared" ref="DG332:DG341" si="1046">(DF332*$E332*$F332*$G332*$J332*$DG$10)</f>
        <v>0</v>
      </c>
      <c r="DH332" s="73">
        <v>2</v>
      </c>
      <c r="DI332" s="84">
        <f t="shared" ref="DI332:DI341" si="1047">(DH332*$E332*$F332*$G332*$K332*$DI$10)</f>
        <v>151892.01149999996</v>
      </c>
      <c r="DJ332" s="85">
        <f t="shared" ref="DJ332:DK349" si="1048">SUM(L332,N332,P332,R332,T332,V332,X332,Z332,AB332,AD332,AF332,AH332,AN332,AR332,AT332,BX332,AJ332,AX332,AZ332,BB332,CN332,BD332,BF332,AL332,BJ332,AP332,CP332,BL332,CR332,BN332,BP332,BR332,BZ332,BT332,BV332,CB332,CD332,CF332,CH332,CJ332,CL332,CT332,CV332,BH332,AV332,CX332,CZ332,DB332,DD332,DF332,DH332)</f>
        <v>411</v>
      </c>
      <c r="DK332" s="84">
        <f t="shared" si="1048"/>
        <v>17935093.720500004</v>
      </c>
    </row>
    <row r="333" spans="1:115" ht="30" customHeight="1" x14ac:dyDescent="0.25">
      <c r="A333" s="89"/>
      <c r="B333" s="90">
        <v>290</v>
      </c>
      <c r="C333" s="283" t="s">
        <v>828</v>
      </c>
      <c r="D333" s="65" t="s">
        <v>456</v>
      </c>
      <c r="E333" s="54">
        <v>23150</v>
      </c>
      <c r="F333" s="91">
        <v>1.43</v>
      </c>
      <c r="G333" s="67">
        <v>1</v>
      </c>
      <c r="H333" s="69">
        <v>1.4</v>
      </c>
      <c r="I333" s="69">
        <v>1.68</v>
      </c>
      <c r="J333" s="69">
        <v>2.23</v>
      </c>
      <c r="K333" s="70">
        <v>2.57</v>
      </c>
      <c r="L333" s="73">
        <v>280</v>
      </c>
      <c r="M333" s="72">
        <f t="shared" si="997"/>
        <v>14274660.4</v>
      </c>
      <c r="N333" s="73">
        <v>57</v>
      </c>
      <c r="O333" s="73">
        <f t="shared" si="998"/>
        <v>2905913.01</v>
      </c>
      <c r="P333" s="73">
        <v>0</v>
      </c>
      <c r="Q333" s="72">
        <f t="shared" si="999"/>
        <v>0</v>
      </c>
      <c r="R333" s="73"/>
      <c r="S333" s="72">
        <f t="shared" si="1000"/>
        <v>0</v>
      </c>
      <c r="T333" s="73"/>
      <c r="U333" s="72">
        <f t="shared" si="1001"/>
        <v>0</v>
      </c>
      <c r="V333" s="73">
        <v>0</v>
      </c>
      <c r="W333" s="72">
        <f t="shared" si="1002"/>
        <v>0</v>
      </c>
      <c r="X333" s="73"/>
      <c r="Y333" s="72">
        <f t="shared" si="1003"/>
        <v>0</v>
      </c>
      <c r="Z333" s="73">
        <v>0</v>
      </c>
      <c r="AA333" s="72">
        <f t="shared" si="1004"/>
        <v>0</v>
      </c>
      <c r="AB333" s="73">
        <v>50</v>
      </c>
      <c r="AC333" s="72">
        <f t="shared" si="1005"/>
        <v>2549046.5</v>
      </c>
      <c r="AD333" s="73">
        <v>0</v>
      </c>
      <c r="AE333" s="72">
        <f t="shared" si="1006"/>
        <v>0</v>
      </c>
      <c r="AF333" s="75"/>
      <c r="AG333" s="72">
        <f t="shared" si="1007"/>
        <v>0</v>
      </c>
      <c r="AH333" s="73">
        <v>88</v>
      </c>
      <c r="AI333" s="72">
        <f t="shared" si="1008"/>
        <v>4486321.84</v>
      </c>
      <c r="AJ333" s="73">
        <v>256</v>
      </c>
      <c r="AK333" s="73">
        <f t="shared" si="1009"/>
        <v>13051118.08</v>
      </c>
      <c r="AL333" s="73">
        <v>80</v>
      </c>
      <c r="AM333" s="72">
        <f t="shared" si="1010"/>
        <v>4894169.28</v>
      </c>
      <c r="AN333" s="93"/>
      <c r="AO333" s="72">
        <f t="shared" si="1011"/>
        <v>0</v>
      </c>
      <c r="AP333" s="73">
        <v>20</v>
      </c>
      <c r="AQ333" s="79">
        <f t="shared" si="1012"/>
        <v>1223542.32</v>
      </c>
      <c r="AR333" s="73"/>
      <c r="AS333" s="72">
        <f t="shared" si="1013"/>
        <v>0</v>
      </c>
      <c r="AT333" s="73">
        <v>5</v>
      </c>
      <c r="AU333" s="73">
        <f t="shared" si="1014"/>
        <v>208558.34999999998</v>
      </c>
      <c r="AV333" s="73"/>
      <c r="AW333" s="72">
        <f t="shared" si="1015"/>
        <v>0</v>
      </c>
      <c r="AX333" s="73">
        <v>0</v>
      </c>
      <c r="AY333" s="72">
        <f t="shared" si="1016"/>
        <v>0</v>
      </c>
      <c r="AZ333" s="73">
        <v>0</v>
      </c>
      <c r="BA333" s="72">
        <f t="shared" si="1017"/>
        <v>0</v>
      </c>
      <c r="BB333" s="73">
        <v>0</v>
      </c>
      <c r="BC333" s="72">
        <f t="shared" si="1018"/>
        <v>0</v>
      </c>
      <c r="BD333" s="73">
        <v>2</v>
      </c>
      <c r="BE333" s="72">
        <f t="shared" si="1019"/>
        <v>118646.52799999999</v>
      </c>
      <c r="BF333" s="73">
        <v>23</v>
      </c>
      <c r="BG333" s="72">
        <f t="shared" si="1020"/>
        <v>1279157.8799999999</v>
      </c>
      <c r="BH333" s="73">
        <v>0</v>
      </c>
      <c r="BI333" s="72">
        <f t="shared" si="1021"/>
        <v>0</v>
      </c>
      <c r="BJ333" s="73">
        <v>0</v>
      </c>
      <c r="BK333" s="72">
        <f t="shared" si="1022"/>
        <v>0</v>
      </c>
      <c r="BL333" s="73">
        <v>4</v>
      </c>
      <c r="BM333" s="72">
        <f t="shared" si="1023"/>
        <v>222462.24</v>
      </c>
      <c r="BN333" s="73"/>
      <c r="BO333" s="72">
        <f t="shared" si="1024"/>
        <v>0</v>
      </c>
      <c r="BP333" s="73"/>
      <c r="BQ333" s="72">
        <f t="shared" si="1025"/>
        <v>0</v>
      </c>
      <c r="BR333" s="73">
        <v>23</v>
      </c>
      <c r="BS333" s="79">
        <f t="shared" si="1026"/>
        <v>1407073.6680000001</v>
      </c>
      <c r="BT333" s="94">
        <v>0</v>
      </c>
      <c r="BU333" s="72">
        <f t="shared" si="1027"/>
        <v>0</v>
      </c>
      <c r="BV333" s="73">
        <v>0</v>
      </c>
      <c r="BW333" s="72">
        <f t="shared" si="1028"/>
        <v>0</v>
      </c>
      <c r="BX333" s="73">
        <v>30</v>
      </c>
      <c r="BY333" s="72">
        <f t="shared" si="1029"/>
        <v>1390389</v>
      </c>
      <c r="BZ333" s="73"/>
      <c r="CA333" s="72">
        <f t="shared" si="1030"/>
        <v>0</v>
      </c>
      <c r="CB333" s="95"/>
      <c r="CC333" s="73">
        <f t="shared" si="1031"/>
        <v>0</v>
      </c>
      <c r="CD333" s="73">
        <v>0</v>
      </c>
      <c r="CE333" s="72">
        <f t="shared" si="1032"/>
        <v>0</v>
      </c>
      <c r="CF333" s="73"/>
      <c r="CG333" s="72">
        <f t="shared" si="1033"/>
        <v>0</v>
      </c>
      <c r="CH333" s="73"/>
      <c r="CI333" s="72">
        <f t="shared" si="1034"/>
        <v>0</v>
      </c>
      <c r="CJ333" s="73"/>
      <c r="CK333" s="72">
        <f t="shared" si="1035"/>
        <v>0</v>
      </c>
      <c r="CL333" s="73"/>
      <c r="CM333" s="72">
        <f t="shared" si="1036"/>
        <v>0</v>
      </c>
      <c r="CN333" s="73">
        <v>1</v>
      </c>
      <c r="CO333" s="72">
        <f t="shared" si="1037"/>
        <v>51444.392999999996</v>
      </c>
      <c r="CP333" s="73">
        <v>20</v>
      </c>
      <c r="CQ333" s="72">
        <f t="shared" si="1038"/>
        <v>1234665.432</v>
      </c>
      <c r="CR333" s="73"/>
      <c r="CS333" s="72">
        <f t="shared" si="1039"/>
        <v>0</v>
      </c>
      <c r="CT333" s="73">
        <v>0</v>
      </c>
      <c r="CU333" s="72">
        <f t="shared" si="1040"/>
        <v>0</v>
      </c>
      <c r="CV333" s="93"/>
      <c r="CW333" s="72">
        <f t="shared" si="1041"/>
        <v>0</v>
      </c>
      <c r="CX333" s="73">
        <v>0</v>
      </c>
      <c r="CY333" s="79">
        <f t="shared" si="1042"/>
        <v>0</v>
      </c>
      <c r="CZ333" s="73">
        <v>10</v>
      </c>
      <c r="DA333" s="72">
        <f t="shared" si="1043"/>
        <v>556155.6</v>
      </c>
      <c r="DB333" s="95"/>
      <c r="DC333" s="72">
        <f t="shared" si="1044"/>
        <v>0</v>
      </c>
      <c r="DD333" s="73">
        <v>6</v>
      </c>
      <c r="DE333" s="72">
        <f t="shared" si="1045"/>
        <v>400432.03199999995</v>
      </c>
      <c r="DF333" s="73"/>
      <c r="DG333" s="72">
        <f t="shared" si="1046"/>
        <v>0</v>
      </c>
      <c r="DH333" s="73"/>
      <c r="DI333" s="84">
        <f t="shared" si="1047"/>
        <v>0</v>
      </c>
      <c r="DJ333" s="85">
        <f t="shared" si="1048"/>
        <v>955</v>
      </c>
      <c r="DK333" s="84">
        <f t="shared" si="1048"/>
        <v>50253756.552999996</v>
      </c>
    </row>
    <row r="334" spans="1:115" ht="30" customHeight="1" x14ac:dyDescent="0.25">
      <c r="A334" s="89"/>
      <c r="B334" s="90">
        <v>291</v>
      </c>
      <c r="C334" s="283" t="s">
        <v>829</v>
      </c>
      <c r="D334" s="65" t="s">
        <v>457</v>
      </c>
      <c r="E334" s="54">
        <v>23150</v>
      </c>
      <c r="F334" s="91">
        <v>3</v>
      </c>
      <c r="G334" s="67">
        <v>1</v>
      </c>
      <c r="H334" s="69">
        <v>1.4</v>
      </c>
      <c r="I334" s="69">
        <v>1.68</v>
      </c>
      <c r="J334" s="69">
        <v>2.23</v>
      </c>
      <c r="K334" s="70">
        <v>2.57</v>
      </c>
      <c r="L334" s="73">
        <v>54</v>
      </c>
      <c r="M334" s="72">
        <f t="shared" si="997"/>
        <v>5775462.0000000009</v>
      </c>
      <c r="N334" s="73">
        <v>70</v>
      </c>
      <c r="O334" s="73">
        <f t="shared" si="998"/>
        <v>7486710.0000000009</v>
      </c>
      <c r="P334" s="73">
        <v>0</v>
      </c>
      <c r="Q334" s="72">
        <f t="shared" si="999"/>
        <v>0</v>
      </c>
      <c r="R334" s="73"/>
      <c r="S334" s="72">
        <f t="shared" si="1000"/>
        <v>0</v>
      </c>
      <c r="T334" s="73"/>
      <c r="U334" s="72">
        <f t="shared" si="1001"/>
        <v>0</v>
      </c>
      <c r="V334" s="73"/>
      <c r="W334" s="72">
        <f t="shared" si="1002"/>
        <v>0</v>
      </c>
      <c r="X334" s="73"/>
      <c r="Y334" s="72">
        <f t="shared" si="1003"/>
        <v>0</v>
      </c>
      <c r="Z334" s="73"/>
      <c r="AA334" s="72">
        <f t="shared" si="1004"/>
        <v>0</v>
      </c>
      <c r="AB334" s="73">
        <v>30</v>
      </c>
      <c r="AC334" s="72">
        <f t="shared" si="1005"/>
        <v>3208590.0000000005</v>
      </c>
      <c r="AD334" s="73"/>
      <c r="AE334" s="72">
        <f t="shared" si="1006"/>
        <v>0</v>
      </c>
      <c r="AF334" s="75"/>
      <c r="AG334" s="72">
        <f t="shared" si="1007"/>
        <v>0</v>
      </c>
      <c r="AH334" s="73">
        <v>54</v>
      </c>
      <c r="AI334" s="72">
        <f t="shared" si="1008"/>
        <v>5775462.0000000009</v>
      </c>
      <c r="AJ334" s="73">
        <v>20</v>
      </c>
      <c r="AK334" s="73">
        <f t="shared" si="1009"/>
        <v>2139060</v>
      </c>
      <c r="AL334" s="73">
        <v>15</v>
      </c>
      <c r="AM334" s="72">
        <f t="shared" si="1010"/>
        <v>1925154.0000000002</v>
      </c>
      <c r="AN334" s="92"/>
      <c r="AO334" s="72">
        <f t="shared" si="1011"/>
        <v>0</v>
      </c>
      <c r="AP334" s="73"/>
      <c r="AQ334" s="79">
        <f t="shared" si="1012"/>
        <v>0</v>
      </c>
      <c r="AR334" s="73"/>
      <c r="AS334" s="72">
        <f t="shared" si="1013"/>
        <v>0</v>
      </c>
      <c r="AT334" s="73">
        <v>7</v>
      </c>
      <c r="AU334" s="73">
        <f t="shared" si="1014"/>
        <v>612549</v>
      </c>
      <c r="AV334" s="73"/>
      <c r="AW334" s="72">
        <f t="shared" si="1015"/>
        <v>0</v>
      </c>
      <c r="AX334" s="73"/>
      <c r="AY334" s="72">
        <f t="shared" si="1016"/>
        <v>0</v>
      </c>
      <c r="AZ334" s="73"/>
      <c r="BA334" s="72">
        <f t="shared" si="1017"/>
        <v>0</v>
      </c>
      <c r="BB334" s="73"/>
      <c r="BC334" s="72">
        <f t="shared" si="1018"/>
        <v>0</v>
      </c>
      <c r="BD334" s="73"/>
      <c r="BE334" s="72">
        <f t="shared" si="1019"/>
        <v>0</v>
      </c>
      <c r="BF334" s="73">
        <v>32</v>
      </c>
      <c r="BG334" s="72">
        <f t="shared" si="1020"/>
        <v>3733632</v>
      </c>
      <c r="BH334" s="73"/>
      <c r="BI334" s="72">
        <f t="shared" si="1021"/>
        <v>0</v>
      </c>
      <c r="BJ334" s="73"/>
      <c r="BK334" s="72">
        <f t="shared" si="1022"/>
        <v>0</v>
      </c>
      <c r="BL334" s="73">
        <v>1</v>
      </c>
      <c r="BM334" s="72">
        <f t="shared" si="1023"/>
        <v>116676</v>
      </c>
      <c r="BN334" s="73"/>
      <c r="BO334" s="72">
        <f t="shared" si="1024"/>
        <v>0</v>
      </c>
      <c r="BP334" s="73">
        <v>30</v>
      </c>
      <c r="BQ334" s="72">
        <f t="shared" si="1025"/>
        <v>4480358.4000000004</v>
      </c>
      <c r="BR334" s="73"/>
      <c r="BS334" s="79">
        <f t="shared" si="1026"/>
        <v>0</v>
      </c>
      <c r="BT334" s="94"/>
      <c r="BU334" s="72">
        <f t="shared" si="1027"/>
        <v>0</v>
      </c>
      <c r="BV334" s="73"/>
      <c r="BW334" s="72">
        <f t="shared" si="1028"/>
        <v>0</v>
      </c>
      <c r="BX334" s="73"/>
      <c r="BY334" s="72">
        <f t="shared" si="1029"/>
        <v>0</v>
      </c>
      <c r="BZ334" s="73"/>
      <c r="CA334" s="72">
        <f t="shared" si="1030"/>
        <v>0</v>
      </c>
      <c r="CB334" s="95"/>
      <c r="CC334" s="73">
        <f t="shared" si="1031"/>
        <v>0</v>
      </c>
      <c r="CD334" s="73"/>
      <c r="CE334" s="72">
        <f t="shared" si="1032"/>
        <v>0</v>
      </c>
      <c r="CF334" s="73"/>
      <c r="CG334" s="72">
        <f t="shared" si="1033"/>
        <v>0</v>
      </c>
      <c r="CH334" s="73"/>
      <c r="CI334" s="72">
        <f t="shared" si="1034"/>
        <v>0</v>
      </c>
      <c r="CJ334" s="73"/>
      <c r="CK334" s="72">
        <f t="shared" si="1035"/>
        <v>0</v>
      </c>
      <c r="CL334" s="73"/>
      <c r="CM334" s="72">
        <f t="shared" si="1036"/>
        <v>0</v>
      </c>
      <c r="CN334" s="73"/>
      <c r="CO334" s="72">
        <f t="shared" si="1037"/>
        <v>0</v>
      </c>
      <c r="CP334" s="73"/>
      <c r="CQ334" s="72">
        <f t="shared" si="1038"/>
        <v>0</v>
      </c>
      <c r="CR334" s="73"/>
      <c r="CS334" s="72">
        <f t="shared" si="1039"/>
        <v>0</v>
      </c>
      <c r="CT334" s="73"/>
      <c r="CU334" s="72">
        <f t="shared" si="1040"/>
        <v>0</v>
      </c>
      <c r="CV334" s="93"/>
      <c r="CW334" s="72">
        <f t="shared" si="1041"/>
        <v>0</v>
      </c>
      <c r="CX334" s="73"/>
      <c r="CY334" s="79">
        <f t="shared" si="1042"/>
        <v>0</v>
      </c>
      <c r="CZ334" s="73"/>
      <c r="DA334" s="72">
        <f t="shared" si="1043"/>
        <v>0</v>
      </c>
      <c r="DB334" s="95"/>
      <c r="DC334" s="72">
        <f t="shared" si="1044"/>
        <v>0</v>
      </c>
      <c r="DD334" s="73"/>
      <c r="DE334" s="72">
        <f t="shared" si="1045"/>
        <v>0</v>
      </c>
      <c r="DF334" s="73"/>
      <c r="DG334" s="72">
        <f t="shared" si="1046"/>
        <v>0</v>
      </c>
      <c r="DH334" s="73"/>
      <c r="DI334" s="84">
        <f t="shared" si="1047"/>
        <v>0</v>
      </c>
      <c r="DJ334" s="85">
        <f t="shared" si="1048"/>
        <v>313</v>
      </c>
      <c r="DK334" s="84">
        <f t="shared" si="1048"/>
        <v>35253653.400000006</v>
      </c>
    </row>
    <row r="335" spans="1:115" ht="30" customHeight="1" x14ac:dyDescent="0.25">
      <c r="A335" s="89"/>
      <c r="B335" s="90">
        <v>292</v>
      </c>
      <c r="C335" s="283" t="s">
        <v>830</v>
      </c>
      <c r="D335" s="65" t="s">
        <v>458</v>
      </c>
      <c r="E335" s="54">
        <v>23150</v>
      </c>
      <c r="F335" s="91">
        <v>4.3</v>
      </c>
      <c r="G335" s="67">
        <v>1</v>
      </c>
      <c r="H335" s="69">
        <v>1.4</v>
      </c>
      <c r="I335" s="69">
        <v>1.68</v>
      </c>
      <c r="J335" s="69">
        <v>2.23</v>
      </c>
      <c r="K335" s="70">
        <v>2.57</v>
      </c>
      <c r="L335" s="73">
        <v>10</v>
      </c>
      <c r="M335" s="72">
        <f t="shared" si="997"/>
        <v>1532993.0000000002</v>
      </c>
      <c r="N335" s="73">
        <v>1</v>
      </c>
      <c r="O335" s="73">
        <f t="shared" si="998"/>
        <v>153299.30000000002</v>
      </c>
      <c r="P335" s="73">
        <v>0</v>
      </c>
      <c r="Q335" s="72">
        <f t="shared" si="999"/>
        <v>0</v>
      </c>
      <c r="R335" s="73"/>
      <c r="S335" s="72">
        <f t="shared" si="1000"/>
        <v>0</v>
      </c>
      <c r="T335" s="73"/>
      <c r="U335" s="72">
        <f t="shared" si="1001"/>
        <v>0</v>
      </c>
      <c r="V335" s="73"/>
      <c r="W335" s="72">
        <f t="shared" si="1002"/>
        <v>0</v>
      </c>
      <c r="X335" s="73"/>
      <c r="Y335" s="72">
        <f t="shared" si="1003"/>
        <v>0</v>
      </c>
      <c r="Z335" s="73"/>
      <c r="AA335" s="72">
        <f t="shared" si="1004"/>
        <v>0</v>
      </c>
      <c r="AB335" s="73"/>
      <c r="AC335" s="72">
        <f t="shared" si="1005"/>
        <v>0</v>
      </c>
      <c r="AD335" s="73"/>
      <c r="AE335" s="72">
        <f t="shared" si="1006"/>
        <v>0</v>
      </c>
      <c r="AF335" s="75"/>
      <c r="AG335" s="72">
        <f t="shared" si="1007"/>
        <v>0</v>
      </c>
      <c r="AH335" s="73">
        <v>10</v>
      </c>
      <c r="AI335" s="72">
        <f t="shared" si="1008"/>
        <v>1532993.0000000002</v>
      </c>
      <c r="AJ335" s="73">
        <v>2</v>
      </c>
      <c r="AK335" s="73">
        <f t="shared" si="1009"/>
        <v>306598.60000000003</v>
      </c>
      <c r="AL335" s="73">
        <v>0</v>
      </c>
      <c r="AM335" s="72">
        <f t="shared" si="1010"/>
        <v>0</v>
      </c>
      <c r="AN335" s="93"/>
      <c r="AO335" s="72">
        <f t="shared" si="1011"/>
        <v>0</v>
      </c>
      <c r="AP335" s="73"/>
      <c r="AQ335" s="79">
        <f t="shared" si="1012"/>
        <v>0</v>
      </c>
      <c r="AR335" s="73"/>
      <c r="AS335" s="72">
        <f t="shared" si="1013"/>
        <v>0</v>
      </c>
      <c r="AT335" s="73"/>
      <c r="AU335" s="73">
        <f t="shared" si="1014"/>
        <v>0</v>
      </c>
      <c r="AV335" s="73"/>
      <c r="AW335" s="72">
        <f t="shared" si="1015"/>
        <v>0</v>
      </c>
      <c r="AX335" s="73"/>
      <c r="AY335" s="72">
        <f t="shared" si="1016"/>
        <v>0</v>
      </c>
      <c r="AZ335" s="73"/>
      <c r="BA335" s="72">
        <f t="shared" si="1017"/>
        <v>0</v>
      </c>
      <c r="BB335" s="73"/>
      <c r="BC335" s="72">
        <f t="shared" si="1018"/>
        <v>0</v>
      </c>
      <c r="BD335" s="73"/>
      <c r="BE335" s="72">
        <f t="shared" si="1019"/>
        <v>0</v>
      </c>
      <c r="BF335" s="73"/>
      <c r="BG335" s="72">
        <f t="shared" si="1020"/>
        <v>0</v>
      </c>
      <c r="BH335" s="73"/>
      <c r="BI335" s="72">
        <f t="shared" si="1021"/>
        <v>0</v>
      </c>
      <c r="BJ335" s="73"/>
      <c r="BK335" s="72">
        <f t="shared" si="1022"/>
        <v>0</v>
      </c>
      <c r="BL335" s="73"/>
      <c r="BM335" s="72">
        <f t="shared" si="1023"/>
        <v>0</v>
      </c>
      <c r="BN335" s="73"/>
      <c r="BO335" s="72">
        <f t="shared" si="1024"/>
        <v>0</v>
      </c>
      <c r="BP335" s="73"/>
      <c r="BQ335" s="72">
        <f t="shared" si="1025"/>
        <v>0</v>
      </c>
      <c r="BR335" s="73"/>
      <c r="BS335" s="79">
        <f t="shared" si="1026"/>
        <v>0</v>
      </c>
      <c r="BT335" s="94"/>
      <c r="BU335" s="72">
        <f t="shared" si="1027"/>
        <v>0</v>
      </c>
      <c r="BV335" s="73"/>
      <c r="BW335" s="72">
        <f t="shared" si="1028"/>
        <v>0</v>
      </c>
      <c r="BX335" s="73"/>
      <c r="BY335" s="72">
        <f t="shared" si="1029"/>
        <v>0</v>
      </c>
      <c r="BZ335" s="73"/>
      <c r="CA335" s="72">
        <f t="shared" si="1030"/>
        <v>0</v>
      </c>
      <c r="CB335" s="95"/>
      <c r="CC335" s="73">
        <f t="shared" si="1031"/>
        <v>0</v>
      </c>
      <c r="CD335" s="73"/>
      <c r="CE335" s="72">
        <f t="shared" si="1032"/>
        <v>0</v>
      </c>
      <c r="CF335" s="73"/>
      <c r="CG335" s="72">
        <f t="shared" si="1033"/>
        <v>0</v>
      </c>
      <c r="CH335" s="73"/>
      <c r="CI335" s="72">
        <f t="shared" si="1034"/>
        <v>0</v>
      </c>
      <c r="CJ335" s="73"/>
      <c r="CK335" s="72">
        <f t="shared" si="1035"/>
        <v>0</v>
      </c>
      <c r="CL335" s="73"/>
      <c r="CM335" s="72">
        <f t="shared" si="1036"/>
        <v>0</v>
      </c>
      <c r="CN335" s="73"/>
      <c r="CO335" s="72">
        <f t="shared" si="1037"/>
        <v>0</v>
      </c>
      <c r="CP335" s="73"/>
      <c r="CQ335" s="72">
        <f t="shared" si="1038"/>
        <v>0</v>
      </c>
      <c r="CR335" s="73"/>
      <c r="CS335" s="72">
        <f t="shared" si="1039"/>
        <v>0</v>
      </c>
      <c r="CT335" s="73"/>
      <c r="CU335" s="72">
        <f t="shared" si="1040"/>
        <v>0</v>
      </c>
      <c r="CV335" s="93"/>
      <c r="CW335" s="72">
        <f t="shared" si="1041"/>
        <v>0</v>
      </c>
      <c r="CX335" s="73"/>
      <c r="CY335" s="79">
        <f t="shared" si="1042"/>
        <v>0</v>
      </c>
      <c r="CZ335" s="73"/>
      <c r="DA335" s="72">
        <f t="shared" si="1043"/>
        <v>0</v>
      </c>
      <c r="DB335" s="95"/>
      <c r="DC335" s="72">
        <f t="shared" si="1044"/>
        <v>0</v>
      </c>
      <c r="DD335" s="73"/>
      <c r="DE335" s="72">
        <f t="shared" si="1045"/>
        <v>0</v>
      </c>
      <c r="DF335" s="73"/>
      <c r="DG335" s="72">
        <f t="shared" si="1046"/>
        <v>0</v>
      </c>
      <c r="DH335" s="73"/>
      <c r="DI335" s="84">
        <f t="shared" si="1047"/>
        <v>0</v>
      </c>
      <c r="DJ335" s="85">
        <f t="shared" si="1048"/>
        <v>23</v>
      </c>
      <c r="DK335" s="84">
        <f t="shared" si="1048"/>
        <v>3525883.9000000008</v>
      </c>
    </row>
    <row r="336" spans="1:115" ht="30" customHeight="1" x14ac:dyDescent="0.25">
      <c r="A336" s="89"/>
      <c r="B336" s="90">
        <v>293</v>
      </c>
      <c r="C336" s="283" t="s">
        <v>831</v>
      </c>
      <c r="D336" s="65" t="s">
        <v>459</v>
      </c>
      <c r="E336" s="54">
        <v>23150</v>
      </c>
      <c r="F336" s="91">
        <v>2.42</v>
      </c>
      <c r="G336" s="67">
        <v>1</v>
      </c>
      <c r="H336" s="69">
        <v>1.4</v>
      </c>
      <c r="I336" s="69">
        <v>1.68</v>
      </c>
      <c r="J336" s="69">
        <v>2.23</v>
      </c>
      <c r="K336" s="70">
        <v>2.57</v>
      </c>
      <c r="L336" s="73">
        <v>9</v>
      </c>
      <c r="M336" s="72">
        <f t="shared" si="997"/>
        <v>776478.78</v>
      </c>
      <c r="N336" s="73">
        <v>9</v>
      </c>
      <c r="O336" s="73">
        <f t="shared" si="998"/>
        <v>776478.78</v>
      </c>
      <c r="P336" s="73">
        <v>1</v>
      </c>
      <c r="Q336" s="72">
        <f t="shared" si="999"/>
        <v>86275.42</v>
      </c>
      <c r="R336" s="73"/>
      <c r="S336" s="72">
        <f t="shared" si="1000"/>
        <v>0</v>
      </c>
      <c r="T336" s="73"/>
      <c r="U336" s="72">
        <f t="shared" si="1001"/>
        <v>0</v>
      </c>
      <c r="V336" s="73">
        <v>0</v>
      </c>
      <c r="W336" s="72">
        <f t="shared" si="1002"/>
        <v>0</v>
      </c>
      <c r="X336" s="73"/>
      <c r="Y336" s="72">
        <f t="shared" si="1003"/>
        <v>0</v>
      </c>
      <c r="Z336" s="73">
        <v>0</v>
      </c>
      <c r="AA336" s="72">
        <f t="shared" si="1004"/>
        <v>0</v>
      </c>
      <c r="AB336" s="73">
        <v>2</v>
      </c>
      <c r="AC336" s="72">
        <f t="shared" si="1005"/>
        <v>172550.84</v>
      </c>
      <c r="AD336" s="73">
        <v>0</v>
      </c>
      <c r="AE336" s="72">
        <f t="shared" si="1006"/>
        <v>0</v>
      </c>
      <c r="AF336" s="75"/>
      <c r="AG336" s="72">
        <f t="shared" si="1007"/>
        <v>0</v>
      </c>
      <c r="AH336" s="73">
        <v>10</v>
      </c>
      <c r="AI336" s="72">
        <f t="shared" si="1008"/>
        <v>862754.20000000007</v>
      </c>
      <c r="AJ336" s="73">
        <v>5</v>
      </c>
      <c r="AK336" s="73">
        <f t="shared" si="1009"/>
        <v>431377.10000000003</v>
      </c>
      <c r="AL336" s="73">
        <v>15</v>
      </c>
      <c r="AM336" s="72">
        <f t="shared" si="1010"/>
        <v>1552957.56</v>
      </c>
      <c r="AN336" s="93">
        <v>8</v>
      </c>
      <c r="AO336" s="72">
        <f t="shared" si="1011"/>
        <v>828244.03200000001</v>
      </c>
      <c r="AP336" s="73"/>
      <c r="AQ336" s="79">
        <f t="shared" si="1012"/>
        <v>0</v>
      </c>
      <c r="AR336" s="73"/>
      <c r="AS336" s="72">
        <f t="shared" si="1013"/>
        <v>0</v>
      </c>
      <c r="AT336" s="73"/>
      <c r="AU336" s="73">
        <f t="shared" si="1014"/>
        <v>0</v>
      </c>
      <c r="AV336" s="73"/>
      <c r="AW336" s="72">
        <f t="shared" si="1015"/>
        <v>0</v>
      </c>
      <c r="AX336" s="73">
        <v>0</v>
      </c>
      <c r="AY336" s="72">
        <f t="shared" si="1016"/>
        <v>0</v>
      </c>
      <c r="AZ336" s="73">
        <v>0</v>
      </c>
      <c r="BA336" s="72">
        <f t="shared" si="1017"/>
        <v>0</v>
      </c>
      <c r="BB336" s="73">
        <v>0</v>
      </c>
      <c r="BC336" s="72">
        <f t="shared" si="1018"/>
        <v>0</v>
      </c>
      <c r="BD336" s="73"/>
      <c r="BE336" s="72">
        <f t="shared" si="1019"/>
        <v>0</v>
      </c>
      <c r="BF336" s="73"/>
      <c r="BG336" s="72">
        <f t="shared" si="1020"/>
        <v>0</v>
      </c>
      <c r="BH336" s="73">
        <v>0</v>
      </c>
      <c r="BI336" s="72">
        <f t="shared" si="1021"/>
        <v>0</v>
      </c>
      <c r="BJ336" s="73">
        <v>0</v>
      </c>
      <c r="BK336" s="72">
        <f t="shared" si="1022"/>
        <v>0</v>
      </c>
      <c r="BL336" s="73">
        <v>1</v>
      </c>
      <c r="BM336" s="72">
        <f t="shared" si="1023"/>
        <v>94118.64</v>
      </c>
      <c r="BN336" s="73"/>
      <c r="BO336" s="72">
        <f t="shared" si="1024"/>
        <v>0</v>
      </c>
      <c r="BP336" s="73"/>
      <c r="BQ336" s="72">
        <f t="shared" si="1025"/>
        <v>0</v>
      </c>
      <c r="BR336" s="73"/>
      <c r="BS336" s="79">
        <f t="shared" si="1026"/>
        <v>0</v>
      </c>
      <c r="BT336" s="94">
        <v>0</v>
      </c>
      <c r="BU336" s="72">
        <f t="shared" si="1027"/>
        <v>0</v>
      </c>
      <c r="BV336" s="73">
        <v>0</v>
      </c>
      <c r="BW336" s="72">
        <f t="shared" si="1028"/>
        <v>0</v>
      </c>
      <c r="BX336" s="73">
        <v>0</v>
      </c>
      <c r="BY336" s="72">
        <f t="shared" si="1029"/>
        <v>0</v>
      </c>
      <c r="BZ336" s="73">
        <v>2</v>
      </c>
      <c r="CA336" s="72">
        <f t="shared" si="1030"/>
        <v>188237.28</v>
      </c>
      <c r="CB336" s="95"/>
      <c r="CC336" s="73">
        <f t="shared" si="1031"/>
        <v>0</v>
      </c>
      <c r="CD336" s="73">
        <v>1</v>
      </c>
      <c r="CE336" s="72">
        <f t="shared" si="1032"/>
        <v>54902.539999999994</v>
      </c>
      <c r="CF336" s="73"/>
      <c r="CG336" s="72">
        <f t="shared" si="1033"/>
        <v>0</v>
      </c>
      <c r="CH336" s="73"/>
      <c r="CI336" s="72">
        <f t="shared" si="1034"/>
        <v>0</v>
      </c>
      <c r="CJ336" s="73"/>
      <c r="CK336" s="72">
        <f t="shared" si="1035"/>
        <v>0</v>
      </c>
      <c r="CL336" s="73"/>
      <c r="CM336" s="72">
        <f t="shared" si="1036"/>
        <v>0</v>
      </c>
      <c r="CN336" s="73"/>
      <c r="CO336" s="72">
        <f t="shared" si="1037"/>
        <v>0</v>
      </c>
      <c r="CP336" s="73">
        <v>3</v>
      </c>
      <c r="CQ336" s="72">
        <f t="shared" si="1038"/>
        <v>313415.07120000001</v>
      </c>
      <c r="CR336" s="73"/>
      <c r="CS336" s="72">
        <f t="shared" si="1039"/>
        <v>0</v>
      </c>
      <c r="CT336" s="73">
        <v>0</v>
      </c>
      <c r="CU336" s="72">
        <f t="shared" si="1040"/>
        <v>0</v>
      </c>
      <c r="CV336" s="93"/>
      <c r="CW336" s="72">
        <f t="shared" si="1041"/>
        <v>0</v>
      </c>
      <c r="CX336" s="73">
        <v>0</v>
      </c>
      <c r="CY336" s="79">
        <f t="shared" si="1042"/>
        <v>0</v>
      </c>
      <c r="CZ336" s="73"/>
      <c r="DA336" s="72">
        <f t="shared" si="1043"/>
        <v>0</v>
      </c>
      <c r="DB336" s="95"/>
      <c r="DC336" s="72">
        <f t="shared" si="1044"/>
        <v>0</v>
      </c>
      <c r="DD336" s="73"/>
      <c r="DE336" s="72">
        <f t="shared" si="1045"/>
        <v>0</v>
      </c>
      <c r="DF336" s="73"/>
      <c r="DG336" s="72">
        <f t="shared" si="1046"/>
        <v>0</v>
      </c>
      <c r="DH336" s="73"/>
      <c r="DI336" s="84">
        <f t="shared" si="1047"/>
        <v>0</v>
      </c>
      <c r="DJ336" s="85">
        <f t="shared" si="1048"/>
        <v>66</v>
      </c>
      <c r="DK336" s="84">
        <f t="shared" si="1048"/>
        <v>6137790.2432000004</v>
      </c>
    </row>
    <row r="337" spans="1:115" ht="30" customHeight="1" x14ac:dyDescent="0.25">
      <c r="A337" s="89"/>
      <c r="B337" s="90">
        <v>294</v>
      </c>
      <c r="C337" s="283" t="s">
        <v>832</v>
      </c>
      <c r="D337" s="65" t="s">
        <v>460</v>
      </c>
      <c r="E337" s="54">
        <v>23150</v>
      </c>
      <c r="F337" s="91">
        <v>2.69</v>
      </c>
      <c r="G337" s="67">
        <v>1</v>
      </c>
      <c r="H337" s="69">
        <v>1.4</v>
      </c>
      <c r="I337" s="69">
        <v>1.68</v>
      </c>
      <c r="J337" s="69">
        <v>2.23</v>
      </c>
      <c r="K337" s="70">
        <v>2.57</v>
      </c>
      <c r="L337" s="73">
        <v>12</v>
      </c>
      <c r="M337" s="72">
        <f t="shared" si="997"/>
        <v>1150814.28</v>
      </c>
      <c r="N337" s="73">
        <v>10</v>
      </c>
      <c r="O337" s="73">
        <f t="shared" si="998"/>
        <v>959011.9</v>
      </c>
      <c r="P337" s="73">
        <v>2</v>
      </c>
      <c r="Q337" s="72">
        <f t="shared" si="999"/>
        <v>191802.38</v>
      </c>
      <c r="R337" s="73"/>
      <c r="S337" s="72">
        <f t="shared" si="1000"/>
        <v>0</v>
      </c>
      <c r="T337" s="73">
        <v>15</v>
      </c>
      <c r="U337" s="72">
        <f t="shared" si="1001"/>
        <v>1438517.85</v>
      </c>
      <c r="V337" s="73">
        <v>0</v>
      </c>
      <c r="W337" s="72">
        <f t="shared" si="1002"/>
        <v>0</v>
      </c>
      <c r="X337" s="73"/>
      <c r="Y337" s="72">
        <f t="shared" si="1003"/>
        <v>0</v>
      </c>
      <c r="Z337" s="73">
        <v>0</v>
      </c>
      <c r="AA337" s="72">
        <f t="shared" si="1004"/>
        <v>0</v>
      </c>
      <c r="AB337" s="73"/>
      <c r="AC337" s="72">
        <f t="shared" si="1005"/>
        <v>0</v>
      </c>
      <c r="AD337" s="73">
        <v>0</v>
      </c>
      <c r="AE337" s="72">
        <f t="shared" si="1006"/>
        <v>0</v>
      </c>
      <c r="AF337" s="75"/>
      <c r="AG337" s="72">
        <f t="shared" si="1007"/>
        <v>0</v>
      </c>
      <c r="AH337" s="73">
        <v>5</v>
      </c>
      <c r="AI337" s="72">
        <f t="shared" si="1008"/>
        <v>479505.95</v>
      </c>
      <c r="AJ337" s="73">
        <v>2</v>
      </c>
      <c r="AK337" s="73">
        <f t="shared" si="1009"/>
        <v>191802.38</v>
      </c>
      <c r="AL337" s="73">
        <v>0</v>
      </c>
      <c r="AM337" s="72">
        <f t="shared" si="1010"/>
        <v>0</v>
      </c>
      <c r="AN337" s="93">
        <v>13</v>
      </c>
      <c r="AO337" s="72">
        <f t="shared" si="1011"/>
        <v>1496058.564</v>
      </c>
      <c r="AP337" s="73"/>
      <c r="AQ337" s="79">
        <f t="shared" si="1012"/>
        <v>0</v>
      </c>
      <c r="AR337" s="73"/>
      <c r="AS337" s="72">
        <f t="shared" si="1013"/>
        <v>0</v>
      </c>
      <c r="AT337" s="73">
        <v>2</v>
      </c>
      <c r="AU337" s="73">
        <f t="shared" si="1014"/>
        <v>156929.22</v>
      </c>
      <c r="AV337" s="73"/>
      <c r="AW337" s="72">
        <f t="shared" si="1015"/>
        <v>0</v>
      </c>
      <c r="AX337" s="73">
        <v>0</v>
      </c>
      <c r="AY337" s="72">
        <f t="shared" si="1016"/>
        <v>0</v>
      </c>
      <c r="AZ337" s="73">
        <v>0</v>
      </c>
      <c r="BA337" s="72">
        <f t="shared" si="1017"/>
        <v>0</v>
      </c>
      <c r="BB337" s="73">
        <v>0</v>
      </c>
      <c r="BC337" s="72">
        <f t="shared" si="1018"/>
        <v>0</v>
      </c>
      <c r="BD337" s="73"/>
      <c r="BE337" s="72">
        <f t="shared" si="1019"/>
        <v>0</v>
      </c>
      <c r="BF337" s="73"/>
      <c r="BG337" s="72">
        <f t="shared" si="1020"/>
        <v>0</v>
      </c>
      <c r="BH337" s="73">
        <v>0</v>
      </c>
      <c r="BI337" s="72">
        <f t="shared" si="1021"/>
        <v>0</v>
      </c>
      <c r="BJ337" s="73">
        <v>0</v>
      </c>
      <c r="BK337" s="72">
        <f t="shared" si="1022"/>
        <v>0</v>
      </c>
      <c r="BL337" s="73">
        <v>1</v>
      </c>
      <c r="BM337" s="72">
        <f t="shared" si="1023"/>
        <v>104619.48</v>
      </c>
      <c r="BN337" s="73"/>
      <c r="BO337" s="72">
        <f t="shared" si="1024"/>
        <v>0</v>
      </c>
      <c r="BP337" s="73"/>
      <c r="BQ337" s="72">
        <f t="shared" si="1025"/>
        <v>0</v>
      </c>
      <c r="BR337" s="73"/>
      <c r="BS337" s="79">
        <f t="shared" si="1026"/>
        <v>0</v>
      </c>
      <c r="BT337" s="94">
        <v>0</v>
      </c>
      <c r="BU337" s="72">
        <f t="shared" si="1027"/>
        <v>0</v>
      </c>
      <c r="BV337" s="73">
        <v>0</v>
      </c>
      <c r="BW337" s="72">
        <f t="shared" si="1028"/>
        <v>0</v>
      </c>
      <c r="BX337" s="73">
        <v>0</v>
      </c>
      <c r="BY337" s="72">
        <f t="shared" si="1029"/>
        <v>0</v>
      </c>
      <c r="BZ337" s="73"/>
      <c r="CA337" s="72">
        <f t="shared" si="1030"/>
        <v>0</v>
      </c>
      <c r="CB337" s="95"/>
      <c r="CC337" s="73">
        <f t="shared" si="1031"/>
        <v>0</v>
      </c>
      <c r="CD337" s="73">
        <v>0</v>
      </c>
      <c r="CE337" s="72">
        <f t="shared" si="1032"/>
        <v>0</v>
      </c>
      <c r="CF337" s="73"/>
      <c r="CG337" s="72">
        <f t="shared" si="1033"/>
        <v>0</v>
      </c>
      <c r="CH337" s="73"/>
      <c r="CI337" s="72">
        <f t="shared" si="1034"/>
        <v>0</v>
      </c>
      <c r="CJ337" s="73"/>
      <c r="CK337" s="72">
        <f t="shared" si="1035"/>
        <v>0</v>
      </c>
      <c r="CL337" s="73"/>
      <c r="CM337" s="72">
        <f t="shared" si="1036"/>
        <v>0</v>
      </c>
      <c r="CN337" s="73"/>
      <c r="CO337" s="72">
        <f t="shared" si="1037"/>
        <v>0</v>
      </c>
      <c r="CP337" s="73"/>
      <c r="CQ337" s="72">
        <f t="shared" si="1038"/>
        <v>0</v>
      </c>
      <c r="CR337" s="73"/>
      <c r="CS337" s="72">
        <f t="shared" si="1039"/>
        <v>0</v>
      </c>
      <c r="CT337" s="73">
        <v>0</v>
      </c>
      <c r="CU337" s="72">
        <f t="shared" si="1040"/>
        <v>0</v>
      </c>
      <c r="CV337" s="93"/>
      <c r="CW337" s="72">
        <f t="shared" si="1041"/>
        <v>0</v>
      </c>
      <c r="CX337" s="73">
        <v>0</v>
      </c>
      <c r="CY337" s="79">
        <f t="shared" si="1042"/>
        <v>0</v>
      </c>
      <c r="CZ337" s="73"/>
      <c r="DA337" s="72">
        <f t="shared" si="1043"/>
        <v>0</v>
      </c>
      <c r="DB337" s="95"/>
      <c r="DC337" s="72">
        <f t="shared" si="1044"/>
        <v>0</v>
      </c>
      <c r="DD337" s="73"/>
      <c r="DE337" s="72">
        <f t="shared" si="1045"/>
        <v>0</v>
      </c>
      <c r="DF337" s="73"/>
      <c r="DG337" s="72">
        <f t="shared" si="1046"/>
        <v>0</v>
      </c>
      <c r="DH337" s="73"/>
      <c r="DI337" s="84">
        <f t="shared" si="1047"/>
        <v>0</v>
      </c>
      <c r="DJ337" s="85">
        <f t="shared" si="1048"/>
        <v>62</v>
      </c>
      <c r="DK337" s="84">
        <f t="shared" si="1048"/>
        <v>6169062.0040000007</v>
      </c>
    </row>
    <row r="338" spans="1:115" ht="15.75" customHeight="1" x14ac:dyDescent="0.25">
      <c r="A338" s="89"/>
      <c r="B338" s="90">
        <v>295</v>
      </c>
      <c r="C338" s="283" t="s">
        <v>833</v>
      </c>
      <c r="D338" s="65" t="s">
        <v>461</v>
      </c>
      <c r="E338" s="54">
        <v>23150</v>
      </c>
      <c r="F338" s="91">
        <v>4.12</v>
      </c>
      <c r="G338" s="67">
        <v>1</v>
      </c>
      <c r="H338" s="69">
        <v>1.4</v>
      </c>
      <c r="I338" s="69">
        <v>1.68</v>
      </c>
      <c r="J338" s="69">
        <v>2.23</v>
      </c>
      <c r="K338" s="70">
        <v>2.57</v>
      </c>
      <c r="L338" s="73">
        <v>16</v>
      </c>
      <c r="M338" s="72">
        <f t="shared" si="997"/>
        <v>2350113.92</v>
      </c>
      <c r="N338" s="73">
        <v>11</v>
      </c>
      <c r="O338" s="73">
        <f t="shared" si="998"/>
        <v>1615703.32</v>
      </c>
      <c r="P338" s="73">
        <v>1</v>
      </c>
      <c r="Q338" s="72">
        <f t="shared" si="999"/>
        <v>146882.12</v>
      </c>
      <c r="R338" s="73"/>
      <c r="S338" s="72">
        <f t="shared" si="1000"/>
        <v>0</v>
      </c>
      <c r="T338" s="73"/>
      <c r="U338" s="72">
        <f t="shared" si="1001"/>
        <v>0</v>
      </c>
      <c r="V338" s="73"/>
      <c r="W338" s="72">
        <f t="shared" si="1002"/>
        <v>0</v>
      </c>
      <c r="X338" s="73"/>
      <c r="Y338" s="72">
        <f t="shared" si="1003"/>
        <v>0</v>
      </c>
      <c r="Z338" s="73"/>
      <c r="AA338" s="72">
        <f t="shared" si="1004"/>
        <v>0</v>
      </c>
      <c r="AB338" s="73">
        <v>1</v>
      </c>
      <c r="AC338" s="72">
        <f t="shared" si="1005"/>
        <v>146882.12</v>
      </c>
      <c r="AD338" s="73"/>
      <c r="AE338" s="72">
        <f t="shared" si="1006"/>
        <v>0</v>
      </c>
      <c r="AF338" s="75"/>
      <c r="AG338" s="72">
        <f t="shared" si="1007"/>
        <v>0</v>
      </c>
      <c r="AH338" s="73">
        <v>7</v>
      </c>
      <c r="AI338" s="72">
        <f t="shared" si="1008"/>
        <v>1028174.84</v>
      </c>
      <c r="AJ338" s="73">
        <v>10</v>
      </c>
      <c r="AK338" s="73">
        <f t="shared" si="1009"/>
        <v>1468821.2000000002</v>
      </c>
      <c r="AL338" s="73">
        <v>7</v>
      </c>
      <c r="AM338" s="72">
        <f t="shared" si="1010"/>
        <v>1233809.8080000002</v>
      </c>
      <c r="AN338" s="92"/>
      <c r="AO338" s="72">
        <f t="shared" si="1011"/>
        <v>0</v>
      </c>
      <c r="AP338" s="73"/>
      <c r="AQ338" s="79">
        <f t="shared" si="1012"/>
        <v>0</v>
      </c>
      <c r="AR338" s="73"/>
      <c r="AS338" s="72">
        <f t="shared" si="1013"/>
        <v>0</v>
      </c>
      <c r="AT338" s="73"/>
      <c r="AU338" s="73">
        <f t="shared" si="1014"/>
        <v>0</v>
      </c>
      <c r="AV338" s="73"/>
      <c r="AW338" s="72">
        <f t="shared" si="1015"/>
        <v>0</v>
      </c>
      <c r="AX338" s="73"/>
      <c r="AY338" s="72">
        <f t="shared" si="1016"/>
        <v>0</v>
      </c>
      <c r="AZ338" s="73"/>
      <c r="BA338" s="72">
        <f t="shared" si="1017"/>
        <v>0</v>
      </c>
      <c r="BB338" s="73"/>
      <c r="BC338" s="72">
        <f t="shared" si="1018"/>
        <v>0</v>
      </c>
      <c r="BD338" s="73"/>
      <c r="BE338" s="72">
        <f t="shared" si="1019"/>
        <v>0</v>
      </c>
      <c r="BF338" s="73">
        <v>2</v>
      </c>
      <c r="BG338" s="72">
        <f t="shared" si="1020"/>
        <v>320470.08</v>
      </c>
      <c r="BH338" s="73"/>
      <c r="BI338" s="72">
        <f t="shared" si="1021"/>
        <v>0</v>
      </c>
      <c r="BJ338" s="73"/>
      <c r="BK338" s="72">
        <f t="shared" si="1022"/>
        <v>0</v>
      </c>
      <c r="BL338" s="73"/>
      <c r="BM338" s="72">
        <f t="shared" si="1023"/>
        <v>0</v>
      </c>
      <c r="BN338" s="73"/>
      <c r="BO338" s="72">
        <f t="shared" si="1024"/>
        <v>0</v>
      </c>
      <c r="BP338" s="73"/>
      <c r="BQ338" s="72">
        <f t="shared" si="1025"/>
        <v>0</v>
      </c>
      <c r="BR338" s="73"/>
      <c r="BS338" s="79">
        <f t="shared" si="1026"/>
        <v>0</v>
      </c>
      <c r="BT338" s="94"/>
      <c r="BU338" s="72">
        <f t="shared" si="1027"/>
        <v>0</v>
      </c>
      <c r="BV338" s="73"/>
      <c r="BW338" s="72">
        <f t="shared" si="1028"/>
        <v>0</v>
      </c>
      <c r="BX338" s="73"/>
      <c r="BY338" s="72">
        <f t="shared" si="1029"/>
        <v>0</v>
      </c>
      <c r="BZ338" s="73">
        <v>3</v>
      </c>
      <c r="CA338" s="72">
        <f t="shared" si="1030"/>
        <v>480705.12</v>
      </c>
      <c r="CB338" s="95"/>
      <c r="CC338" s="73">
        <f t="shared" si="1031"/>
        <v>0</v>
      </c>
      <c r="CD338" s="73"/>
      <c r="CE338" s="72">
        <f t="shared" si="1032"/>
        <v>0</v>
      </c>
      <c r="CF338" s="73"/>
      <c r="CG338" s="72">
        <f t="shared" si="1033"/>
        <v>0</v>
      </c>
      <c r="CH338" s="73"/>
      <c r="CI338" s="72">
        <f t="shared" si="1034"/>
        <v>0</v>
      </c>
      <c r="CJ338" s="73"/>
      <c r="CK338" s="72">
        <f t="shared" si="1035"/>
        <v>0</v>
      </c>
      <c r="CL338" s="73"/>
      <c r="CM338" s="72">
        <f t="shared" si="1036"/>
        <v>0</v>
      </c>
      <c r="CN338" s="73"/>
      <c r="CO338" s="72">
        <f t="shared" si="1037"/>
        <v>0</v>
      </c>
      <c r="CP338" s="73">
        <v>2</v>
      </c>
      <c r="CQ338" s="72">
        <f t="shared" si="1038"/>
        <v>355721.78880000004</v>
      </c>
      <c r="CR338" s="73"/>
      <c r="CS338" s="72">
        <f t="shared" si="1039"/>
        <v>0</v>
      </c>
      <c r="CT338" s="73"/>
      <c r="CU338" s="72">
        <f t="shared" si="1040"/>
        <v>0</v>
      </c>
      <c r="CV338" s="93"/>
      <c r="CW338" s="72">
        <f t="shared" si="1041"/>
        <v>0</v>
      </c>
      <c r="CX338" s="73"/>
      <c r="CY338" s="79">
        <f t="shared" si="1042"/>
        <v>0</v>
      </c>
      <c r="CZ338" s="73"/>
      <c r="DA338" s="72">
        <f t="shared" si="1043"/>
        <v>0</v>
      </c>
      <c r="DB338" s="95"/>
      <c r="DC338" s="72">
        <f t="shared" si="1044"/>
        <v>0</v>
      </c>
      <c r="DD338" s="73"/>
      <c r="DE338" s="72">
        <f t="shared" si="1045"/>
        <v>0</v>
      </c>
      <c r="DF338" s="73"/>
      <c r="DG338" s="72">
        <f t="shared" si="1046"/>
        <v>0</v>
      </c>
      <c r="DH338" s="73">
        <v>1</v>
      </c>
      <c r="DI338" s="84">
        <f t="shared" si="1047"/>
        <v>272084.82060000004</v>
      </c>
      <c r="DJ338" s="85">
        <f t="shared" si="1048"/>
        <v>61</v>
      </c>
      <c r="DK338" s="84">
        <f t="shared" si="1048"/>
        <v>9419369.1373999994</v>
      </c>
    </row>
    <row r="339" spans="1:115" ht="30" customHeight="1" x14ac:dyDescent="0.25">
      <c r="A339" s="89"/>
      <c r="B339" s="90">
        <v>296</v>
      </c>
      <c r="C339" s="283" t="s">
        <v>834</v>
      </c>
      <c r="D339" s="65" t="s">
        <v>462</v>
      </c>
      <c r="E339" s="54">
        <v>23150</v>
      </c>
      <c r="F339" s="91">
        <v>1.1599999999999999</v>
      </c>
      <c r="G339" s="67">
        <v>1</v>
      </c>
      <c r="H339" s="69">
        <v>1.4</v>
      </c>
      <c r="I339" s="69">
        <v>1.68</v>
      </c>
      <c r="J339" s="69">
        <v>2.23</v>
      </c>
      <c r="K339" s="70">
        <v>2.57</v>
      </c>
      <c r="L339" s="73">
        <v>0</v>
      </c>
      <c r="M339" s="72">
        <f t="shared" si="997"/>
        <v>0</v>
      </c>
      <c r="N339" s="73"/>
      <c r="O339" s="73">
        <f t="shared" si="998"/>
        <v>0</v>
      </c>
      <c r="P339" s="73">
        <v>73</v>
      </c>
      <c r="Q339" s="72">
        <f t="shared" si="999"/>
        <v>3018926.6799999997</v>
      </c>
      <c r="R339" s="73"/>
      <c r="S339" s="72">
        <f t="shared" si="1000"/>
        <v>0</v>
      </c>
      <c r="T339" s="73"/>
      <c r="U339" s="72">
        <f t="shared" si="1001"/>
        <v>0</v>
      </c>
      <c r="V339" s="73">
        <v>0</v>
      </c>
      <c r="W339" s="72">
        <f t="shared" si="1002"/>
        <v>0</v>
      </c>
      <c r="X339" s="73"/>
      <c r="Y339" s="72">
        <f t="shared" si="1003"/>
        <v>0</v>
      </c>
      <c r="Z339" s="73">
        <v>0</v>
      </c>
      <c r="AA339" s="72">
        <f t="shared" si="1004"/>
        <v>0</v>
      </c>
      <c r="AB339" s="73"/>
      <c r="AC339" s="72">
        <f t="shared" si="1005"/>
        <v>0</v>
      </c>
      <c r="AD339" s="73">
        <v>0</v>
      </c>
      <c r="AE339" s="72">
        <f t="shared" si="1006"/>
        <v>0</v>
      </c>
      <c r="AF339" s="75"/>
      <c r="AG339" s="72">
        <f t="shared" si="1007"/>
        <v>0</v>
      </c>
      <c r="AH339" s="73">
        <v>10</v>
      </c>
      <c r="AI339" s="72">
        <f t="shared" si="1008"/>
        <v>413551.60000000003</v>
      </c>
      <c r="AJ339" s="73"/>
      <c r="AK339" s="73">
        <f t="shared" si="1009"/>
        <v>0</v>
      </c>
      <c r="AL339" s="73">
        <v>2</v>
      </c>
      <c r="AM339" s="72">
        <f t="shared" si="1010"/>
        <v>99252.383999999991</v>
      </c>
      <c r="AN339" s="93"/>
      <c r="AO339" s="112">
        <f t="shared" si="1011"/>
        <v>0</v>
      </c>
      <c r="AP339" s="73"/>
      <c r="AQ339" s="79">
        <f t="shared" si="1012"/>
        <v>0</v>
      </c>
      <c r="AR339" s="73"/>
      <c r="AS339" s="72">
        <f t="shared" si="1013"/>
        <v>0</v>
      </c>
      <c r="AT339" s="73">
        <v>0</v>
      </c>
      <c r="AU339" s="73">
        <f t="shared" si="1014"/>
        <v>0</v>
      </c>
      <c r="AV339" s="73"/>
      <c r="AW339" s="72">
        <f t="shared" si="1015"/>
        <v>0</v>
      </c>
      <c r="AX339" s="73">
        <v>0</v>
      </c>
      <c r="AY339" s="72">
        <f t="shared" si="1016"/>
        <v>0</v>
      </c>
      <c r="AZ339" s="73">
        <v>0</v>
      </c>
      <c r="BA339" s="72">
        <f t="shared" si="1017"/>
        <v>0</v>
      </c>
      <c r="BB339" s="73">
        <v>0</v>
      </c>
      <c r="BC339" s="72">
        <f t="shared" si="1018"/>
        <v>0</v>
      </c>
      <c r="BD339" s="73"/>
      <c r="BE339" s="72">
        <f t="shared" si="1019"/>
        <v>0</v>
      </c>
      <c r="BF339" s="73"/>
      <c r="BG339" s="72">
        <f t="shared" si="1020"/>
        <v>0</v>
      </c>
      <c r="BH339" s="73">
        <v>0</v>
      </c>
      <c r="BI339" s="72">
        <f t="shared" si="1021"/>
        <v>0</v>
      </c>
      <c r="BJ339" s="73">
        <v>0</v>
      </c>
      <c r="BK339" s="72">
        <f t="shared" si="1022"/>
        <v>0</v>
      </c>
      <c r="BL339" s="73"/>
      <c r="BM339" s="72">
        <f t="shared" si="1023"/>
        <v>0</v>
      </c>
      <c r="BN339" s="73"/>
      <c r="BO339" s="72">
        <f t="shared" si="1024"/>
        <v>0</v>
      </c>
      <c r="BP339" s="73"/>
      <c r="BQ339" s="72">
        <f t="shared" si="1025"/>
        <v>0</v>
      </c>
      <c r="BR339" s="73"/>
      <c r="BS339" s="79">
        <f t="shared" si="1026"/>
        <v>0</v>
      </c>
      <c r="BT339" s="94">
        <v>0</v>
      </c>
      <c r="BU339" s="72">
        <f t="shared" si="1027"/>
        <v>0</v>
      </c>
      <c r="BV339" s="73">
        <v>0</v>
      </c>
      <c r="BW339" s="72">
        <f t="shared" si="1028"/>
        <v>0</v>
      </c>
      <c r="BX339" s="73">
        <v>0</v>
      </c>
      <c r="BY339" s="72">
        <f t="shared" si="1029"/>
        <v>0</v>
      </c>
      <c r="BZ339" s="73"/>
      <c r="CA339" s="72">
        <f t="shared" si="1030"/>
        <v>0</v>
      </c>
      <c r="CB339" s="95"/>
      <c r="CC339" s="73">
        <f t="shared" si="1031"/>
        <v>0</v>
      </c>
      <c r="CD339" s="73">
        <v>0</v>
      </c>
      <c r="CE339" s="72">
        <f t="shared" si="1032"/>
        <v>0</v>
      </c>
      <c r="CF339" s="73"/>
      <c r="CG339" s="72">
        <f t="shared" si="1033"/>
        <v>0</v>
      </c>
      <c r="CH339" s="73"/>
      <c r="CI339" s="72">
        <f t="shared" si="1034"/>
        <v>0</v>
      </c>
      <c r="CJ339" s="73"/>
      <c r="CK339" s="72">
        <f t="shared" si="1035"/>
        <v>0</v>
      </c>
      <c r="CL339" s="73"/>
      <c r="CM339" s="72">
        <f t="shared" si="1036"/>
        <v>0</v>
      </c>
      <c r="CN339" s="73"/>
      <c r="CO339" s="72">
        <f t="shared" si="1037"/>
        <v>0</v>
      </c>
      <c r="CP339" s="73"/>
      <c r="CQ339" s="72">
        <f t="shared" si="1038"/>
        <v>0</v>
      </c>
      <c r="CR339" s="73"/>
      <c r="CS339" s="72">
        <f t="shared" si="1039"/>
        <v>0</v>
      </c>
      <c r="CT339" s="73">
        <v>0</v>
      </c>
      <c r="CU339" s="72">
        <f t="shared" si="1040"/>
        <v>0</v>
      </c>
      <c r="CV339" s="93"/>
      <c r="CW339" s="72">
        <f t="shared" si="1041"/>
        <v>0</v>
      </c>
      <c r="CX339" s="73">
        <v>0</v>
      </c>
      <c r="CY339" s="79">
        <f t="shared" si="1042"/>
        <v>0</v>
      </c>
      <c r="CZ339" s="73"/>
      <c r="DA339" s="72">
        <f t="shared" si="1043"/>
        <v>0</v>
      </c>
      <c r="DB339" s="95"/>
      <c r="DC339" s="72">
        <f t="shared" si="1044"/>
        <v>0</v>
      </c>
      <c r="DD339" s="73"/>
      <c r="DE339" s="72">
        <f t="shared" si="1045"/>
        <v>0</v>
      </c>
      <c r="DF339" s="73"/>
      <c r="DG339" s="72">
        <f t="shared" si="1046"/>
        <v>0</v>
      </c>
      <c r="DH339" s="73">
        <v>2</v>
      </c>
      <c r="DI339" s="84">
        <f t="shared" si="1047"/>
        <v>153212.81159999999</v>
      </c>
      <c r="DJ339" s="85">
        <f t="shared" si="1048"/>
        <v>87</v>
      </c>
      <c r="DK339" s="84">
        <f t="shared" si="1048"/>
        <v>3684943.4756</v>
      </c>
    </row>
    <row r="340" spans="1:115" ht="30" customHeight="1" x14ac:dyDescent="0.25">
      <c r="A340" s="89"/>
      <c r="B340" s="90">
        <v>297</v>
      </c>
      <c r="C340" s="283" t="s">
        <v>835</v>
      </c>
      <c r="D340" s="65" t="s">
        <v>463</v>
      </c>
      <c r="E340" s="54">
        <v>23150</v>
      </c>
      <c r="F340" s="91">
        <v>1.95</v>
      </c>
      <c r="G340" s="67">
        <v>1</v>
      </c>
      <c r="H340" s="69">
        <v>1.4</v>
      </c>
      <c r="I340" s="69">
        <v>1.68</v>
      </c>
      <c r="J340" s="69">
        <v>2.23</v>
      </c>
      <c r="K340" s="70">
        <v>2.57</v>
      </c>
      <c r="L340" s="73">
        <v>122</v>
      </c>
      <c r="M340" s="72">
        <f t="shared" si="997"/>
        <v>8481372.9000000004</v>
      </c>
      <c r="N340" s="73">
        <v>60</v>
      </c>
      <c r="O340" s="73">
        <f t="shared" si="998"/>
        <v>4171167</v>
      </c>
      <c r="P340" s="73">
        <v>53</v>
      </c>
      <c r="Q340" s="72">
        <f t="shared" si="999"/>
        <v>3684530.85</v>
      </c>
      <c r="R340" s="73"/>
      <c r="S340" s="72">
        <f t="shared" si="1000"/>
        <v>0</v>
      </c>
      <c r="T340" s="73">
        <v>12</v>
      </c>
      <c r="U340" s="72">
        <f t="shared" si="1001"/>
        <v>834233.4</v>
      </c>
      <c r="V340" s="73">
        <v>0</v>
      </c>
      <c r="W340" s="72">
        <f t="shared" si="1002"/>
        <v>0</v>
      </c>
      <c r="X340" s="73"/>
      <c r="Y340" s="72">
        <f t="shared" si="1003"/>
        <v>0</v>
      </c>
      <c r="Z340" s="73">
        <v>0</v>
      </c>
      <c r="AA340" s="72">
        <f t="shared" si="1004"/>
        <v>0</v>
      </c>
      <c r="AB340" s="73">
        <v>20</v>
      </c>
      <c r="AC340" s="72">
        <f t="shared" si="1005"/>
        <v>1390389</v>
      </c>
      <c r="AD340" s="73">
        <v>0</v>
      </c>
      <c r="AE340" s="72">
        <f t="shared" si="1006"/>
        <v>0</v>
      </c>
      <c r="AF340" s="75"/>
      <c r="AG340" s="72">
        <f t="shared" si="1007"/>
        <v>0</v>
      </c>
      <c r="AH340" s="73">
        <v>70</v>
      </c>
      <c r="AI340" s="79">
        <f t="shared" si="1008"/>
        <v>4866361.5</v>
      </c>
      <c r="AJ340" s="73">
        <v>37</v>
      </c>
      <c r="AK340" s="73">
        <f t="shared" si="1009"/>
        <v>2572219.6500000004</v>
      </c>
      <c r="AL340" s="73">
        <v>43</v>
      </c>
      <c r="AM340" s="72">
        <f t="shared" si="1010"/>
        <v>3587203.62</v>
      </c>
      <c r="AN340" s="93">
        <v>11</v>
      </c>
      <c r="AO340" s="72">
        <f t="shared" si="1011"/>
        <v>917656.74000000011</v>
      </c>
      <c r="AP340" s="95">
        <v>4</v>
      </c>
      <c r="AQ340" s="79">
        <f t="shared" si="1012"/>
        <v>333693.36</v>
      </c>
      <c r="AR340" s="73"/>
      <c r="AS340" s="72">
        <f t="shared" si="1013"/>
        <v>0</v>
      </c>
      <c r="AT340" s="73"/>
      <c r="AU340" s="73">
        <f t="shared" si="1014"/>
        <v>0</v>
      </c>
      <c r="AV340" s="73"/>
      <c r="AW340" s="72">
        <f t="shared" si="1015"/>
        <v>0</v>
      </c>
      <c r="AX340" s="73">
        <v>0</v>
      </c>
      <c r="AY340" s="72">
        <f t="shared" si="1016"/>
        <v>0</v>
      </c>
      <c r="AZ340" s="73">
        <v>0</v>
      </c>
      <c r="BA340" s="72">
        <f t="shared" si="1017"/>
        <v>0</v>
      </c>
      <c r="BB340" s="73">
        <v>0</v>
      </c>
      <c r="BC340" s="72">
        <f t="shared" si="1018"/>
        <v>0</v>
      </c>
      <c r="BD340" s="73">
        <v>5</v>
      </c>
      <c r="BE340" s="72">
        <f t="shared" si="1019"/>
        <v>404476.8</v>
      </c>
      <c r="BF340" s="73">
        <v>27</v>
      </c>
      <c r="BG340" s="72">
        <f t="shared" si="1020"/>
        <v>2047663.7999999998</v>
      </c>
      <c r="BH340" s="73">
        <v>0</v>
      </c>
      <c r="BI340" s="72">
        <f t="shared" si="1021"/>
        <v>0</v>
      </c>
      <c r="BJ340" s="73">
        <v>0</v>
      </c>
      <c r="BK340" s="72">
        <f t="shared" si="1022"/>
        <v>0</v>
      </c>
      <c r="BL340" s="73">
        <v>4</v>
      </c>
      <c r="BM340" s="72">
        <f t="shared" si="1023"/>
        <v>303357.59999999998</v>
      </c>
      <c r="BN340" s="73"/>
      <c r="BO340" s="72">
        <f t="shared" si="1024"/>
        <v>0</v>
      </c>
      <c r="BP340" s="73">
        <v>13</v>
      </c>
      <c r="BQ340" s="72">
        <f t="shared" si="1025"/>
        <v>1261967.6159999999</v>
      </c>
      <c r="BR340" s="73">
        <v>8</v>
      </c>
      <c r="BS340" s="79">
        <f t="shared" si="1026"/>
        <v>667386.72</v>
      </c>
      <c r="BT340" s="94">
        <v>0</v>
      </c>
      <c r="BU340" s="72">
        <f t="shared" si="1027"/>
        <v>0</v>
      </c>
      <c r="BV340" s="73">
        <v>0</v>
      </c>
      <c r="BW340" s="72">
        <f t="shared" si="1028"/>
        <v>0</v>
      </c>
      <c r="BX340" s="73"/>
      <c r="BY340" s="72">
        <f t="shared" si="1029"/>
        <v>0</v>
      </c>
      <c r="BZ340" s="73">
        <v>4</v>
      </c>
      <c r="CA340" s="72">
        <f t="shared" si="1030"/>
        <v>303357.59999999998</v>
      </c>
      <c r="CB340" s="95"/>
      <c r="CC340" s="73">
        <f t="shared" si="1031"/>
        <v>0</v>
      </c>
      <c r="CD340" s="73">
        <v>0</v>
      </c>
      <c r="CE340" s="72">
        <f t="shared" si="1032"/>
        <v>0</v>
      </c>
      <c r="CF340" s="73"/>
      <c r="CG340" s="72">
        <f t="shared" si="1033"/>
        <v>0</v>
      </c>
      <c r="CH340" s="73"/>
      <c r="CI340" s="72">
        <f t="shared" si="1034"/>
        <v>0</v>
      </c>
      <c r="CJ340" s="73">
        <v>3</v>
      </c>
      <c r="CK340" s="72">
        <f t="shared" si="1035"/>
        <v>227518.19999999998</v>
      </c>
      <c r="CL340" s="73">
        <v>7</v>
      </c>
      <c r="CM340" s="72">
        <f t="shared" si="1036"/>
        <v>442396.5</v>
      </c>
      <c r="CN340" s="73"/>
      <c r="CO340" s="72">
        <f t="shared" si="1037"/>
        <v>0</v>
      </c>
      <c r="CP340" s="73">
        <v>15</v>
      </c>
      <c r="CQ340" s="72">
        <f t="shared" si="1038"/>
        <v>1262726.01</v>
      </c>
      <c r="CR340" s="73">
        <v>3</v>
      </c>
      <c r="CS340" s="72">
        <f t="shared" si="1039"/>
        <v>273021.83999999997</v>
      </c>
      <c r="CT340" s="73">
        <v>0</v>
      </c>
      <c r="CU340" s="72">
        <f t="shared" si="1040"/>
        <v>0</v>
      </c>
      <c r="CV340" s="93"/>
      <c r="CW340" s="72">
        <f t="shared" si="1041"/>
        <v>0</v>
      </c>
      <c r="CX340" s="73">
        <v>0</v>
      </c>
      <c r="CY340" s="79">
        <f t="shared" si="1042"/>
        <v>0</v>
      </c>
      <c r="CZ340" s="73"/>
      <c r="DA340" s="72">
        <f t="shared" si="1043"/>
        <v>0</v>
      </c>
      <c r="DB340" s="95"/>
      <c r="DC340" s="72">
        <f t="shared" si="1044"/>
        <v>0</v>
      </c>
      <c r="DD340" s="73">
        <v>1</v>
      </c>
      <c r="DE340" s="72">
        <f t="shared" si="1045"/>
        <v>91007.279999999984</v>
      </c>
      <c r="DF340" s="73"/>
      <c r="DG340" s="72">
        <f t="shared" si="1046"/>
        <v>0</v>
      </c>
      <c r="DH340" s="73"/>
      <c r="DI340" s="84">
        <f t="shared" si="1047"/>
        <v>0</v>
      </c>
      <c r="DJ340" s="85">
        <f t="shared" si="1048"/>
        <v>522</v>
      </c>
      <c r="DK340" s="84">
        <f t="shared" si="1048"/>
        <v>38123707.986000009</v>
      </c>
    </row>
    <row r="341" spans="1:115" ht="30" customHeight="1" x14ac:dyDescent="0.25">
      <c r="A341" s="89"/>
      <c r="B341" s="90">
        <v>298</v>
      </c>
      <c r="C341" s="283" t="s">
        <v>836</v>
      </c>
      <c r="D341" s="65" t="s">
        <v>464</v>
      </c>
      <c r="E341" s="54">
        <v>23150</v>
      </c>
      <c r="F341" s="91">
        <v>2.46</v>
      </c>
      <c r="G341" s="67">
        <v>1</v>
      </c>
      <c r="H341" s="69">
        <v>1.4</v>
      </c>
      <c r="I341" s="69">
        <v>1.68</v>
      </c>
      <c r="J341" s="69">
        <v>2.23</v>
      </c>
      <c r="K341" s="70">
        <v>2.57</v>
      </c>
      <c r="L341" s="73">
        <v>19</v>
      </c>
      <c r="M341" s="72">
        <f t="shared" si="997"/>
        <v>1666327.74</v>
      </c>
      <c r="N341" s="73">
        <v>3</v>
      </c>
      <c r="O341" s="73">
        <f t="shared" si="998"/>
        <v>263104.38</v>
      </c>
      <c r="P341" s="73">
        <v>0</v>
      </c>
      <c r="Q341" s="72">
        <f t="shared" si="999"/>
        <v>0</v>
      </c>
      <c r="R341" s="73"/>
      <c r="S341" s="72">
        <f t="shared" si="1000"/>
        <v>0</v>
      </c>
      <c r="T341" s="73"/>
      <c r="U341" s="72">
        <f t="shared" si="1001"/>
        <v>0</v>
      </c>
      <c r="V341" s="73">
        <v>0</v>
      </c>
      <c r="W341" s="72">
        <f t="shared" si="1002"/>
        <v>0</v>
      </c>
      <c r="X341" s="73"/>
      <c r="Y341" s="72">
        <f t="shared" si="1003"/>
        <v>0</v>
      </c>
      <c r="Z341" s="73">
        <v>0</v>
      </c>
      <c r="AA341" s="72">
        <f t="shared" si="1004"/>
        <v>0</v>
      </c>
      <c r="AB341" s="73"/>
      <c r="AC341" s="72">
        <f t="shared" si="1005"/>
        <v>0</v>
      </c>
      <c r="AD341" s="73">
        <v>0</v>
      </c>
      <c r="AE341" s="72">
        <f t="shared" si="1006"/>
        <v>0</v>
      </c>
      <c r="AF341" s="75"/>
      <c r="AG341" s="72">
        <f t="shared" si="1007"/>
        <v>0</v>
      </c>
      <c r="AH341" s="73">
        <v>12</v>
      </c>
      <c r="AI341" s="72">
        <f t="shared" si="1008"/>
        <v>1052417.52</v>
      </c>
      <c r="AJ341" s="73">
        <v>2</v>
      </c>
      <c r="AK341" s="73">
        <f t="shared" si="1009"/>
        <v>175402.91999999998</v>
      </c>
      <c r="AL341" s="73">
        <v>2</v>
      </c>
      <c r="AM341" s="72">
        <f t="shared" si="1010"/>
        <v>210483.50399999999</v>
      </c>
      <c r="AN341" s="93">
        <v>2</v>
      </c>
      <c r="AO341" s="128">
        <f t="shared" si="1011"/>
        <v>210483.50399999999</v>
      </c>
      <c r="AP341" s="73"/>
      <c r="AQ341" s="79">
        <f t="shared" si="1012"/>
        <v>0</v>
      </c>
      <c r="AR341" s="73"/>
      <c r="AS341" s="72">
        <f t="shared" si="1013"/>
        <v>0</v>
      </c>
      <c r="AT341" s="73"/>
      <c r="AU341" s="73">
        <f t="shared" si="1014"/>
        <v>0</v>
      </c>
      <c r="AV341" s="73"/>
      <c r="AW341" s="72">
        <f t="shared" si="1015"/>
        <v>0</v>
      </c>
      <c r="AX341" s="73">
        <v>0</v>
      </c>
      <c r="AY341" s="72">
        <f t="shared" si="1016"/>
        <v>0</v>
      </c>
      <c r="AZ341" s="73">
        <v>0</v>
      </c>
      <c r="BA341" s="72">
        <f t="shared" si="1017"/>
        <v>0</v>
      </c>
      <c r="BB341" s="73">
        <v>0</v>
      </c>
      <c r="BC341" s="72">
        <f t="shared" si="1018"/>
        <v>0</v>
      </c>
      <c r="BD341" s="73"/>
      <c r="BE341" s="72">
        <f t="shared" si="1019"/>
        <v>0</v>
      </c>
      <c r="BF341" s="73"/>
      <c r="BG341" s="72">
        <f t="shared" si="1020"/>
        <v>0</v>
      </c>
      <c r="BH341" s="73">
        <v>0</v>
      </c>
      <c r="BI341" s="72">
        <f t="shared" si="1021"/>
        <v>0</v>
      </c>
      <c r="BJ341" s="73">
        <v>0</v>
      </c>
      <c r="BK341" s="72">
        <f t="shared" si="1022"/>
        <v>0</v>
      </c>
      <c r="BL341" s="73"/>
      <c r="BM341" s="72">
        <f t="shared" si="1023"/>
        <v>0</v>
      </c>
      <c r="BN341" s="73"/>
      <c r="BO341" s="72">
        <f t="shared" si="1024"/>
        <v>0</v>
      </c>
      <c r="BP341" s="73"/>
      <c r="BQ341" s="72">
        <f t="shared" si="1025"/>
        <v>0</v>
      </c>
      <c r="BR341" s="73">
        <v>7</v>
      </c>
      <c r="BS341" s="79">
        <f t="shared" si="1026"/>
        <v>736692.26400000008</v>
      </c>
      <c r="BT341" s="94">
        <v>0</v>
      </c>
      <c r="BU341" s="72">
        <f t="shared" si="1027"/>
        <v>0</v>
      </c>
      <c r="BV341" s="73">
        <v>0</v>
      </c>
      <c r="BW341" s="72">
        <f t="shared" si="1028"/>
        <v>0</v>
      </c>
      <c r="BX341" s="73"/>
      <c r="BY341" s="72">
        <f t="shared" si="1029"/>
        <v>0</v>
      </c>
      <c r="BZ341" s="73"/>
      <c r="CA341" s="72">
        <f t="shared" si="1030"/>
        <v>0</v>
      </c>
      <c r="CB341" s="95"/>
      <c r="CC341" s="73">
        <f t="shared" si="1031"/>
        <v>0</v>
      </c>
      <c r="CD341" s="73">
        <v>0</v>
      </c>
      <c r="CE341" s="72">
        <f t="shared" si="1032"/>
        <v>0</v>
      </c>
      <c r="CF341" s="73"/>
      <c r="CG341" s="72">
        <f t="shared" si="1033"/>
        <v>0</v>
      </c>
      <c r="CH341" s="73"/>
      <c r="CI341" s="72">
        <f t="shared" si="1034"/>
        <v>0</v>
      </c>
      <c r="CJ341" s="73">
        <v>2</v>
      </c>
      <c r="CK341" s="72">
        <f t="shared" si="1035"/>
        <v>191348.63999999998</v>
      </c>
      <c r="CL341" s="73"/>
      <c r="CM341" s="72">
        <f t="shared" si="1036"/>
        <v>0</v>
      </c>
      <c r="CN341" s="73"/>
      <c r="CO341" s="72">
        <f t="shared" si="1037"/>
        <v>0</v>
      </c>
      <c r="CP341" s="73"/>
      <c r="CQ341" s="72">
        <f t="shared" si="1038"/>
        <v>0</v>
      </c>
      <c r="CR341" s="73"/>
      <c r="CS341" s="72">
        <f t="shared" si="1039"/>
        <v>0</v>
      </c>
      <c r="CT341" s="73">
        <v>0</v>
      </c>
      <c r="CU341" s="72">
        <f t="shared" si="1040"/>
        <v>0</v>
      </c>
      <c r="CV341" s="93"/>
      <c r="CW341" s="72">
        <f t="shared" si="1041"/>
        <v>0</v>
      </c>
      <c r="CX341" s="73">
        <v>0</v>
      </c>
      <c r="CY341" s="79">
        <f t="shared" si="1042"/>
        <v>0</v>
      </c>
      <c r="CZ341" s="73"/>
      <c r="DA341" s="72">
        <f t="shared" si="1043"/>
        <v>0</v>
      </c>
      <c r="DB341" s="95"/>
      <c r="DC341" s="72">
        <f t="shared" si="1044"/>
        <v>0</v>
      </c>
      <c r="DD341" s="73"/>
      <c r="DE341" s="72">
        <f t="shared" si="1045"/>
        <v>0</v>
      </c>
      <c r="DF341" s="73"/>
      <c r="DG341" s="72">
        <f t="shared" si="1046"/>
        <v>0</v>
      </c>
      <c r="DH341" s="73"/>
      <c r="DI341" s="84">
        <f t="shared" si="1047"/>
        <v>0</v>
      </c>
      <c r="DJ341" s="85">
        <f t="shared" si="1048"/>
        <v>49</v>
      </c>
      <c r="DK341" s="84">
        <f t="shared" si="1048"/>
        <v>4506260.4720000001</v>
      </c>
    </row>
    <row r="342" spans="1:115" ht="15.75" customHeight="1" x14ac:dyDescent="0.25">
      <c r="A342" s="89"/>
      <c r="B342" s="90">
        <v>299</v>
      </c>
      <c r="C342" s="283" t="s">
        <v>837</v>
      </c>
      <c r="D342" s="65" t="s">
        <v>465</v>
      </c>
      <c r="E342" s="54">
        <v>23150</v>
      </c>
      <c r="F342" s="91">
        <v>0.73</v>
      </c>
      <c r="G342" s="67">
        <v>1</v>
      </c>
      <c r="H342" s="69">
        <v>1.4</v>
      </c>
      <c r="I342" s="69">
        <v>1.68</v>
      </c>
      <c r="J342" s="69">
        <v>2.23</v>
      </c>
      <c r="K342" s="70">
        <v>2.57</v>
      </c>
      <c r="L342" s="73">
        <v>40</v>
      </c>
      <c r="M342" s="72">
        <f>(L342*$E342*$F342*$G342*$H342)</f>
        <v>946371.99999999988</v>
      </c>
      <c r="N342" s="73">
        <v>67</v>
      </c>
      <c r="O342" s="73">
        <f>(N342*$E342*$F342*$G342*$H342)</f>
        <v>1585173.0999999999</v>
      </c>
      <c r="P342" s="73">
        <v>0</v>
      </c>
      <c r="Q342" s="72">
        <f>(P342*$E342*$F342*$G342*$H342)</f>
        <v>0</v>
      </c>
      <c r="R342" s="73"/>
      <c r="S342" s="72">
        <f>(R342*$E342*$F342*$G342*$H342)</f>
        <v>0</v>
      </c>
      <c r="T342" s="73"/>
      <c r="U342" s="72">
        <f>(T342*$E342*$F342*$G342*$H342)</f>
        <v>0</v>
      </c>
      <c r="V342" s="73">
        <v>0</v>
      </c>
      <c r="W342" s="72">
        <f>(V342*$E342*$F342*$G342*$H342)</f>
        <v>0</v>
      </c>
      <c r="X342" s="73"/>
      <c r="Y342" s="72">
        <f>(X342*$E342*$F342*$G342*$H342)</f>
        <v>0</v>
      </c>
      <c r="Z342" s="73">
        <v>0</v>
      </c>
      <c r="AA342" s="72">
        <f>(Z342*$E342*$F342*$G342*$H342)</f>
        <v>0</v>
      </c>
      <c r="AB342" s="73">
        <v>36</v>
      </c>
      <c r="AC342" s="72">
        <f>(AB342*$E342*$F342*$G342*$H342)</f>
        <v>851734.79999999993</v>
      </c>
      <c r="AD342" s="73">
        <v>0</v>
      </c>
      <c r="AE342" s="72">
        <f>(AD342*$E342*$F342*$G342*$H342)</f>
        <v>0</v>
      </c>
      <c r="AF342" s="75"/>
      <c r="AG342" s="72">
        <f>(AF342*$E342*$F342*$G342*$H342)</f>
        <v>0</v>
      </c>
      <c r="AH342" s="73">
        <v>99</v>
      </c>
      <c r="AI342" s="72">
        <f>(AH342*$E342*$F342*$G342*$H342)</f>
        <v>2342270.6999999997</v>
      </c>
      <c r="AJ342" s="73">
        <f>140+12</f>
        <v>152</v>
      </c>
      <c r="AK342" s="73">
        <f>(AJ342*$E342*$F342*$G342*$H342)</f>
        <v>3596213.5999999996</v>
      </c>
      <c r="AL342" s="73">
        <v>91</v>
      </c>
      <c r="AM342" s="72">
        <f>(AL342*$E342*$F342*$G342*$I342)</f>
        <v>2583595.56</v>
      </c>
      <c r="AN342" s="92"/>
      <c r="AO342" s="72">
        <f>(AN342*$E342*$F342*$G342*$I342)</f>
        <v>0</v>
      </c>
      <c r="AP342" s="73"/>
      <c r="AQ342" s="79">
        <f>(AP342*$E342*$F342*$G342*$I342)</f>
        <v>0</v>
      </c>
      <c r="AR342" s="73"/>
      <c r="AS342" s="72">
        <f>(AR342*$E342*$F342*$G342*$H342)</f>
        <v>0</v>
      </c>
      <c r="AT342" s="73"/>
      <c r="AU342" s="73">
        <f>(AT342*$E342*$F342*$G342*$H342)</f>
        <v>0</v>
      </c>
      <c r="AV342" s="73"/>
      <c r="AW342" s="72">
        <f>(AV342*$E342*$F342*$G342*$H342)</f>
        <v>0</v>
      </c>
      <c r="AX342" s="73">
        <v>0</v>
      </c>
      <c r="AY342" s="72">
        <f>(AX342*$E342*$F342*$G342*$H342)</f>
        <v>0</v>
      </c>
      <c r="AZ342" s="73">
        <v>0</v>
      </c>
      <c r="BA342" s="72">
        <f>(AZ342*$E342*$F342*$G342*$H342)</f>
        <v>0</v>
      </c>
      <c r="BB342" s="73">
        <v>0</v>
      </c>
      <c r="BC342" s="72">
        <f>(BB342*$E342*$F342*$G342*$H342)</f>
        <v>0</v>
      </c>
      <c r="BD342" s="73">
        <v>20</v>
      </c>
      <c r="BE342" s="72">
        <f>(BD342*$E342*$F342*$G342*$H342)</f>
        <v>473185.99999999994</v>
      </c>
      <c r="BF342" s="73">
        <v>86</v>
      </c>
      <c r="BG342" s="72">
        <f>(BF342*$E342*$F342*$G342*$I342)</f>
        <v>2441639.7599999998</v>
      </c>
      <c r="BH342" s="73">
        <v>0</v>
      </c>
      <c r="BI342" s="72">
        <f>(BH342*$E342*$F342*$G342*$I342)</f>
        <v>0</v>
      </c>
      <c r="BJ342" s="73">
        <v>0</v>
      </c>
      <c r="BK342" s="72">
        <f>(BJ342*$E342*$F342*$G342*$I342)</f>
        <v>0</v>
      </c>
      <c r="BL342" s="73">
        <v>32</v>
      </c>
      <c r="BM342" s="72">
        <f>(BL342*$E342*$F342*$G342*$I342)</f>
        <v>908517.12</v>
      </c>
      <c r="BN342" s="73"/>
      <c r="BO342" s="72">
        <f>(BN342*$E342*$F342*$G342*$I342)</f>
        <v>0</v>
      </c>
      <c r="BP342" s="73">
        <v>20</v>
      </c>
      <c r="BQ342" s="72">
        <f>(BP342*$E342*$F342*$G342*$I342)</f>
        <v>567823.19999999995</v>
      </c>
      <c r="BR342" s="73">
        <v>27</v>
      </c>
      <c r="BS342" s="79">
        <f>(BR342*$E342*$F342*$G342*$I342)</f>
        <v>766561.32</v>
      </c>
      <c r="BT342" s="94">
        <v>0</v>
      </c>
      <c r="BU342" s="72">
        <f>(BT342*$E342*$F342*$G342*$H342)</f>
        <v>0</v>
      </c>
      <c r="BV342" s="73">
        <v>0</v>
      </c>
      <c r="BW342" s="72">
        <f>(BV342*$E342*$F342*$G342*$H342)</f>
        <v>0</v>
      </c>
      <c r="BX342" s="73">
        <v>0</v>
      </c>
      <c r="BY342" s="72">
        <f>(BX342*$E342*$F342*$G342*$H342)</f>
        <v>0</v>
      </c>
      <c r="BZ342" s="73">
        <v>15</v>
      </c>
      <c r="CA342" s="72">
        <f>(BZ342*$E342*$F342*$G342*$I342)</f>
        <v>425867.39999999997</v>
      </c>
      <c r="CB342" s="95"/>
      <c r="CC342" s="73">
        <f>(CB342*$E342*$F342*$G342*$H342)</f>
        <v>0</v>
      </c>
      <c r="CD342" s="73">
        <v>5</v>
      </c>
      <c r="CE342" s="72">
        <f>(CD342*$E342*$F342*$G342*$H342)</f>
        <v>118296.49999999999</v>
      </c>
      <c r="CF342" s="73"/>
      <c r="CG342" s="72">
        <f>(CF342*$E342*$F342*$G342*$H342)</f>
        <v>0</v>
      </c>
      <c r="CH342" s="73"/>
      <c r="CI342" s="72">
        <f>(CH342*$E342*$F342*$G342*$H342)</f>
        <v>0</v>
      </c>
      <c r="CJ342" s="73">
        <v>20</v>
      </c>
      <c r="CK342" s="72">
        <f>(CJ342*$E342*$F342*$G342*$H342)</f>
        <v>473185.99999999994</v>
      </c>
      <c r="CL342" s="73">
        <v>24</v>
      </c>
      <c r="CM342" s="72">
        <f>(CL342*$E342*$F342*$G342*$H342)</f>
        <v>567823.19999999995</v>
      </c>
      <c r="CN342" s="73">
        <v>18</v>
      </c>
      <c r="CO342" s="72">
        <f>(CN342*$E342*$F342*$G342*$H342)</f>
        <v>425867.39999999997</v>
      </c>
      <c r="CP342" s="73">
        <v>38</v>
      </c>
      <c r="CQ342" s="72">
        <f>(CP342*$E342*$F342*$G342*$I342)</f>
        <v>1078864.08</v>
      </c>
      <c r="CR342" s="73">
        <v>22</v>
      </c>
      <c r="CS342" s="72">
        <f>(CR342*$E342*$F342*$G342*$I342)</f>
        <v>624605.52</v>
      </c>
      <c r="CT342" s="73">
        <v>0</v>
      </c>
      <c r="CU342" s="72">
        <f>(CT342*$E342*$F342*$G342*$I342)</f>
        <v>0</v>
      </c>
      <c r="CV342" s="93"/>
      <c r="CW342" s="72">
        <f>(CV342*$E342*$F342*$G342*$I342)</f>
        <v>0</v>
      </c>
      <c r="CX342" s="73">
        <v>0</v>
      </c>
      <c r="CY342" s="79">
        <f>(CX342*$E342*$F342*$G342*$I342)</f>
        <v>0</v>
      </c>
      <c r="CZ342" s="73">
        <v>3</v>
      </c>
      <c r="DA342" s="72">
        <f>(CZ342*$E342*$F342*$G342*$I342)</f>
        <v>85173.48</v>
      </c>
      <c r="DB342" s="95"/>
      <c r="DC342" s="72">
        <f>(DB342*$E342*$F342*$G342*$I342)</f>
        <v>0</v>
      </c>
      <c r="DD342" s="73">
        <v>20</v>
      </c>
      <c r="DE342" s="72">
        <f>(DD342*$E342*$F342*$G342*$I342)</f>
        <v>567823.19999999995</v>
      </c>
      <c r="DF342" s="73"/>
      <c r="DG342" s="72">
        <f>(DF342*$E342*$F342*$G342*$J342)</f>
        <v>0</v>
      </c>
      <c r="DH342" s="73">
        <v>12</v>
      </c>
      <c r="DI342" s="84">
        <f>(DH342*$E342*$F342*$G342*$K342)</f>
        <v>521180.57999999996</v>
      </c>
      <c r="DJ342" s="85">
        <f t="shared" si="1048"/>
        <v>847</v>
      </c>
      <c r="DK342" s="84">
        <f t="shared" si="1048"/>
        <v>21951774.519999996</v>
      </c>
    </row>
    <row r="343" spans="1:115" ht="15.75" customHeight="1" x14ac:dyDescent="0.25">
      <c r="A343" s="89"/>
      <c r="B343" s="90">
        <v>300</v>
      </c>
      <c r="C343" s="283" t="s">
        <v>838</v>
      </c>
      <c r="D343" s="65" t="s">
        <v>466</v>
      </c>
      <c r="E343" s="54">
        <v>23150</v>
      </c>
      <c r="F343" s="91">
        <v>0.91</v>
      </c>
      <c r="G343" s="67">
        <v>1</v>
      </c>
      <c r="H343" s="69">
        <v>1.4</v>
      </c>
      <c r="I343" s="69">
        <v>1.68</v>
      </c>
      <c r="J343" s="69">
        <v>2.23</v>
      </c>
      <c r="K343" s="70">
        <v>2.57</v>
      </c>
      <c r="L343" s="73">
        <v>0</v>
      </c>
      <c r="M343" s="72">
        <f>(L343*$E343*$F343*$G343*$H343)</f>
        <v>0</v>
      </c>
      <c r="N343" s="73">
        <v>5</v>
      </c>
      <c r="O343" s="73">
        <f>(N343*$E343*$F343*$G343*$H343)</f>
        <v>147465.5</v>
      </c>
      <c r="P343" s="73">
        <v>0</v>
      </c>
      <c r="Q343" s="72">
        <f>(P343*$E343*$F343*$G343*$H343)</f>
        <v>0</v>
      </c>
      <c r="R343" s="73"/>
      <c r="S343" s="72">
        <f>(R343*$E343*$F343*$G343*$H343)</f>
        <v>0</v>
      </c>
      <c r="T343" s="73"/>
      <c r="U343" s="72">
        <f>(T343*$E343*$F343*$G343*$H343)</f>
        <v>0</v>
      </c>
      <c r="V343" s="73"/>
      <c r="W343" s="72">
        <f>(V343*$E343*$F343*$G343*$H343)</f>
        <v>0</v>
      </c>
      <c r="X343" s="73"/>
      <c r="Y343" s="72">
        <f>(X343*$E343*$F343*$G343*$H343)</f>
        <v>0</v>
      </c>
      <c r="Z343" s="73"/>
      <c r="AA343" s="72">
        <f>(Z343*$E343*$F343*$G343*$H343)</f>
        <v>0</v>
      </c>
      <c r="AB343" s="73">
        <v>20</v>
      </c>
      <c r="AC343" s="72">
        <f>(AB343*$E343*$F343*$G343*$H343)</f>
        <v>589862</v>
      </c>
      <c r="AD343" s="73"/>
      <c r="AE343" s="72">
        <f>(AD343*$E343*$F343*$G343*$H343)</f>
        <v>0</v>
      </c>
      <c r="AF343" s="75"/>
      <c r="AG343" s="72">
        <f>(AF343*$E343*$F343*$G343*$H343)</f>
        <v>0</v>
      </c>
      <c r="AH343" s="73">
        <v>16</v>
      </c>
      <c r="AI343" s="72">
        <f>(AH343*$E343*$F343*$G343*$H343)</f>
        <v>471889.6</v>
      </c>
      <c r="AJ343" s="73">
        <v>22</v>
      </c>
      <c r="AK343" s="73">
        <f>(AJ343*$E343*$F343*$G343*$H343)</f>
        <v>648848.19999999995</v>
      </c>
      <c r="AL343" s="73">
        <v>9</v>
      </c>
      <c r="AM343" s="72">
        <f>(AL343*$E343*$F343*$G343*$I343)</f>
        <v>318525.48</v>
      </c>
      <c r="AN343" s="93"/>
      <c r="AO343" s="72">
        <f>(AN343*$E343*$F343*$G343*$I343)</f>
        <v>0</v>
      </c>
      <c r="AP343" s="73"/>
      <c r="AQ343" s="79">
        <f>(AP343*$E343*$F343*$G343*$I343)</f>
        <v>0</v>
      </c>
      <c r="AR343" s="73"/>
      <c r="AS343" s="72">
        <f>(AR343*$E343*$F343*$G343*$H343)</f>
        <v>0</v>
      </c>
      <c r="AT343" s="73"/>
      <c r="AU343" s="73">
        <f>(AT343*$E343*$F343*$G343*$H343)</f>
        <v>0</v>
      </c>
      <c r="AV343" s="73"/>
      <c r="AW343" s="72">
        <f>(AV343*$E343*$F343*$G343*$H343)</f>
        <v>0</v>
      </c>
      <c r="AX343" s="73"/>
      <c r="AY343" s="72">
        <f>(AX343*$E343*$F343*$G343*$H343)</f>
        <v>0</v>
      </c>
      <c r="AZ343" s="73"/>
      <c r="BA343" s="72">
        <f>(AZ343*$E343*$F343*$G343*$H343)</f>
        <v>0</v>
      </c>
      <c r="BB343" s="73"/>
      <c r="BC343" s="72">
        <f>(BB343*$E343*$F343*$G343*$H343)</f>
        <v>0</v>
      </c>
      <c r="BD343" s="73"/>
      <c r="BE343" s="72">
        <f>(BD343*$E343*$F343*$G343*$H343)</f>
        <v>0</v>
      </c>
      <c r="BF343" s="73"/>
      <c r="BG343" s="72">
        <f>(BF343*$E343*$F343*$G343*$I343)</f>
        <v>0</v>
      </c>
      <c r="BH343" s="73"/>
      <c r="BI343" s="72">
        <f>(BH343*$E343*$F343*$G343*$I343)</f>
        <v>0</v>
      </c>
      <c r="BJ343" s="73"/>
      <c r="BK343" s="72">
        <f>(BJ343*$E343*$F343*$G343*$I343)</f>
        <v>0</v>
      </c>
      <c r="BL343" s="73"/>
      <c r="BM343" s="72">
        <f>(BL343*$E343*$F343*$G343*$I343)</f>
        <v>0</v>
      </c>
      <c r="BN343" s="73"/>
      <c r="BO343" s="72">
        <f>(BN343*$E343*$F343*$G343*$I343)</f>
        <v>0</v>
      </c>
      <c r="BP343" s="73"/>
      <c r="BQ343" s="72">
        <f>(BP343*$E343*$F343*$G343*$I343)</f>
        <v>0</v>
      </c>
      <c r="BR343" s="73"/>
      <c r="BS343" s="79">
        <f>(BR343*$E343*$F343*$G343*$I343)</f>
        <v>0</v>
      </c>
      <c r="BT343" s="94"/>
      <c r="BU343" s="72">
        <f>(BT343*$E343*$F343*$G343*$H343)</f>
        <v>0</v>
      </c>
      <c r="BV343" s="73"/>
      <c r="BW343" s="72">
        <f>(BV343*$E343*$F343*$G343*$H343)</f>
        <v>0</v>
      </c>
      <c r="BX343" s="73"/>
      <c r="BY343" s="72">
        <f>(BX343*$E343*$F343*$G343*$H343)</f>
        <v>0</v>
      </c>
      <c r="BZ343" s="73"/>
      <c r="CA343" s="72">
        <f>(BZ343*$E343*$F343*$G343*$I343)</f>
        <v>0</v>
      </c>
      <c r="CB343" s="95"/>
      <c r="CC343" s="73">
        <f>(CB343*$E343*$F343*$G343*$H343)</f>
        <v>0</v>
      </c>
      <c r="CD343" s="73"/>
      <c r="CE343" s="72">
        <f>(CD343*$E343*$F343*$G343*$H343)</f>
        <v>0</v>
      </c>
      <c r="CF343" s="73"/>
      <c r="CG343" s="72">
        <f>(CF343*$E343*$F343*$G343*$H343)</f>
        <v>0</v>
      </c>
      <c r="CH343" s="73"/>
      <c r="CI343" s="72">
        <f>(CH343*$E343*$F343*$G343*$H343)</f>
        <v>0</v>
      </c>
      <c r="CJ343" s="73"/>
      <c r="CK343" s="72">
        <f>(CJ343*$E343*$F343*$G343*$H343)</f>
        <v>0</v>
      </c>
      <c r="CL343" s="73"/>
      <c r="CM343" s="72">
        <f>(CL343*$E343*$F343*$G343*$H343)</f>
        <v>0</v>
      </c>
      <c r="CN343" s="73"/>
      <c r="CO343" s="72">
        <f>(CN343*$E343*$F343*$G343*$H343)</f>
        <v>0</v>
      </c>
      <c r="CP343" s="73"/>
      <c r="CQ343" s="72">
        <f>(CP343*$E343*$F343*$G343*$I343)</f>
        <v>0</v>
      </c>
      <c r="CR343" s="73"/>
      <c r="CS343" s="72">
        <f>(CR343*$E343*$F343*$G343*$I343)</f>
        <v>0</v>
      </c>
      <c r="CT343" s="73"/>
      <c r="CU343" s="72">
        <f>(CT343*$E343*$F343*$G343*$I343)</f>
        <v>0</v>
      </c>
      <c r="CV343" s="93"/>
      <c r="CW343" s="72">
        <f>(CV343*$E343*$F343*$G343*$I343)</f>
        <v>0</v>
      </c>
      <c r="CX343" s="73"/>
      <c r="CY343" s="79">
        <f>(CX343*$E343*$F343*$G343*$I343)</f>
        <v>0</v>
      </c>
      <c r="CZ343" s="73"/>
      <c r="DA343" s="72">
        <f>(CZ343*$E343*$F343*$G343*$I343)</f>
        <v>0</v>
      </c>
      <c r="DB343" s="95"/>
      <c r="DC343" s="72">
        <f>(DB343*$E343*$F343*$G343*$I343)</f>
        <v>0</v>
      </c>
      <c r="DD343" s="73"/>
      <c r="DE343" s="72">
        <f>(DD343*$E343*$F343*$G343*$I343)</f>
        <v>0</v>
      </c>
      <c r="DF343" s="73"/>
      <c r="DG343" s="72">
        <f>(DF343*$E343*$F343*$G343*$J343)</f>
        <v>0</v>
      </c>
      <c r="DH343" s="73"/>
      <c r="DI343" s="84">
        <f>(DH343*$E343*$F343*$G343*$K343)</f>
        <v>0</v>
      </c>
      <c r="DJ343" s="85">
        <f t="shared" si="1048"/>
        <v>72</v>
      </c>
      <c r="DK343" s="84">
        <f t="shared" si="1048"/>
        <v>2176590.7800000003</v>
      </c>
    </row>
    <row r="344" spans="1:115" ht="30" customHeight="1" x14ac:dyDescent="0.25">
      <c r="A344" s="89"/>
      <c r="B344" s="90">
        <v>301</v>
      </c>
      <c r="C344" s="283" t="s">
        <v>839</v>
      </c>
      <c r="D344" s="65" t="s">
        <v>467</v>
      </c>
      <c r="E344" s="54">
        <v>23150</v>
      </c>
      <c r="F344" s="91">
        <v>0.86</v>
      </c>
      <c r="G344" s="67">
        <v>1</v>
      </c>
      <c r="H344" s="69">
        <v>1.4</v>
      </c>
      <c r="I344" s="69">
        <v>1.68</v>
      </c>
      <c r="J344" s="69">
        <v>2.23</v>
      </c>
      <c r="K344" s="70">
        <v>2.57</v>
      </c>
      <c r="L344" s="73">
        <v>30</v>
      </c>
      <c r="M344" s="72">
        <f>(L344*$E344*$F344*$G344*$H344)</f>
        <v>836178</v>
      </c>
      <c r="N344" s="73">
        <v>70</v>
      </c>
      <c r="O344" s="73">
        <f>(N344*$E344*$F344*$G344*$H344)</f>
        <v>1951081.9999999998</v>
      </c>
      <c r="P344" s="73">
        <v>0</v>
      </c>
      <c r="Q344" s="72">
        <f>(P344*$E344*$F344*$G344*$H344)</f>
        <v>0</v>
      </c>
      <c r="R344" s="73"/>
      <c r="S344" s="72">
        <f>(R344*$E344*$F344*$G344*$H344)</f>
        <v>0</v>
      </c>
      <c r="T344" s="73"/>
      <c r="U344" s="72">
        <f>(T344*$E344*$F344*$G344*$H344)</f>
        <v>0</v>
      </c>
      <c r="V344" s="73">
        <v>0</v>
      </c>
      <c r="W344" s="72">
        <f>(V344*$E344*$F344*$G344*$H344)</f>
        <v>0</v>
      </c>
      <c r="X344" s="73"/>
      <c r="Y344" s="72">
        <f>(X344*$E344*$F344*$G344*$H344)</f>
        <v>0</v>
      </c>
      <c r="Z344" s="73">
        <v>0</v>
      </c>
      <c r="AA344" s="72">
        <f>(Z344*$E344*$F344*$G344*$H344)</f>
        <v>0</v>
      </c>
      <c r="AB344" s="73">
        <v>20</v>
      </c>
      <c r="AC344" s="72">
        <f>(AB344*$E344*$F344*$G344*$H344)</f>
        <v>557452</v>
      </c>
      <c r="AD344" s="73">
        <v>0</v>
      </c>
      <c r="AE344" s="72">
        <f>(AD344*$E344*$F344*$G344*$H344)</f>
        <v>0</v>
      </c>
      <c r="AF344" s="75"/>
      <c r="AG344" s="72">
        <f>(AF344*$E344*$F344*$G344*$H344)</f>
        <v>0</v>
      </c>
      <c r="AH344" s="73">
        <v>90</v>
      </c>
      <c r="AI344" s="72">
        <f>(AH344*$E344*$F344*$G344*$H344)</f>
        <v>2508534</v>
      </c>
      <c r="AJ344" s="73">
        <f>212+34</f>
        <v>246</v>
      </c>
      <c r="AK344" s="73">
        <f>(AJ344*$E344*$F344*$G344*$H344)</f>
        <v>6856659.5999999996</v>
      </c>
      <c r="AL344" s="73">
        <v>206</v>
      </c>
      <c r="AM344" s="72">
        <f>(AL344*$E344*$F344*$G344*$I344)</f>
        <v>6890106.7199999997</v>
      </c>
      <c r="AN344" s="93">
        <v>3</v>
      </c>
      <c r="AO344" s="72">
        <f>(AN344*$E344*$F344*$G344*$I344)</f>
        <v>100341.36</v>
      </c>
      <c r="AP344" s="73">
        <v>18</v>
      </c>
      <c r="AQ344" s="79">
        <f>(AP344*$E344*$F344*$G344*$I344)</f>
        <v>602048.16</v>
      </c>
      <c r="AR344" s="73"/>
      <c r="AS344" s="72">
        <f>(AR344*$E344*$F344*$G344*$H344)</f>
        <v>0</v>
      </c>
      <c r="AT344" s="73"/>
      <c r="AU344" s="73">
        <f>(AT344*$E344*$F344*$G344*$H344)</f>
        <v>0</v>
      </c>
      <c r="AV344" s="73"/>
      <c r="AW344" s="72">
        <f>(AV344*$E344*$F344*$G344*$H344)</f>
        <v>0</v>
      </c>
      <c r="AX344" s="73">
        <v>0</v>
      </c>
      <c r="AY344" s="72">
        <f>(AX344*$E344*$F344*$G344*$H344)</f>
        <v>0</v>
      </c>
      <c r="AZ344" s="73">
        <v>0</v>
      </c>
      <c r="BA344" s="72">
        <f>(AZ344*$E344*$F344*$G344*$H344)</f>
        <v>0</v>
      </c>
      <c r="BB344" s="73">
        <v>0</v>
      </c>
      <c r="BC344" s="72">
        <f>(BB344*$E344*$F344*$G344*$H344)</f>
        <v>0</v>
      </c>
      <c r="BD344" s="73">
        <v>24</v>
      </c>
      <c r="BE344" s="72">
        <f>(BD344*$E344*$F344*$G344*$H344)</f>
        <v>668942.39999999991</v>
      </c>
      <c r="BF344" s="73">
        <v>72</v>
      </c>
      <c r="BG344" s="72">
        <f>(BF344*$E344*$F344*$G344*$I344)</f>
        <v>2408192.64</v>
      </c>
      <c r="BH344" s="73">
        <v>0</v>
      </c>
      <c r="BI344" s="72">
        <f>(BH344*$E344*$F344*$G344*$I344)</f>
        <v>0</v>
      </c>
      <c r="BJ344" s="73">
        <v>0</v>
      </c>
      <c r="BK344" s="72">
        <f>(BJ344*$E344*$F344*$G344*$I344)</f>
        <v>0</v>
      </c>
      <c r="BL344" s="73">
        <v>15</v>
      </c>
      <c r="BM344" s="72">
        <f>(BL344*$E344*$F344*$G344*$I344)</f>
        <v>501706.8</v>
      </c>
      <c r="BN344" s="73"/>
      <c r="BO344" s="72">
        <f>(BN344*$E344*$F344*$G344*$I344)</f>
        <v>0</v>
      </c>
      <c r="BP344" s="73">
        <v>25</v>
      </c>
      <c r="BQ344" s="72">
        <f>(BP344*$E344*$F344*$G344*$I344)</f>
        <v>836178</v>
      </c>
      <c r="BR344" s="73">
        <v>49</v>
      </c>
      <c r="BS344" s="79">
        <f>(BR344*$E344*$F344*$G344*$I344)</f>
        <v>1638908.88</v>
      </c>
      <c r="BT344" s="94">
        <v>0</v>
      </c>
      <c r="BU344" s="72">
        <f>(BT344*$E344*$F344*$G344*$H344)</f>
        <v>0</v>
      </c>
      <c r="BV344" s="73">
        <v>0</v>
      </c>
      <c r="BW344" s="72">
        <f>(BV344*$E344*$F344*$G344*$H344)</f>
        <v>0</v>
      </c>
      <c r="BX344" s="73">
        <v>30</v>
      </c>
      <c r="BY344" s="72">
        <f>(BX344*$E344*$F344*$G344*$H344)</f>
        <v>836178</v>
      </c>
      <c r="BZ344" s="73">
        <v>5</v>
      </c>
      <c r="CA344" s="72">
        <f>(BZ344*$E344*$F344*$G344*$I344)</f>
        <v>167235.6</v>
      </c>
      <c r="CB344" s="95"/>
      <c r="CC344" s="73">
        <f>(CB344*$E344*$F344*$G344*$H344)</f>
        <v>0</v>
      </c>
      <c r="CD344" s="73">
        <v>44</v>
      </c>
      <c r="CE344" s="72">
        <f>(CD344*$E344*$F344*$G344*$H344)</f>
        <v>1226394.3999999999</v>
      </c>
      <c r="CF344" s="73"/>
      <c r="CG344" s="72">
        <f>(CF344*$E344*$F344*$G344*$H344)</f>
        <v>0</v>
      </c>
      <c r="CH344" s="73">
        <v>70</v>
      </c>
      <c r="CI344" s="72">
        <f>(CH344*$E344*$F344*$G344*$H344)</f>
        <v>1951081.9999999998</v>
      </c>
      <c r="CJ344" s="73">
        <v>26</v>
      </c>
      <c r="CK344" s="72">
        <f>(CJ344*$E344*$F344*$G344*$H344)</f>
        <v>724687.6</v>
      </c>
      <c r="CL344" s="73">
        <v>45</v>
      </c>
      <c r="CM344" s="72">
        <f>(CL344*$E344*$F344*$G344*$H344)</f>
        <v>1254267</v>
      </c>
      <c r="CN344" s="73">
        <v>10</v>
      </c>
      <c r="CO344" s="72">
        <f>(CN344*$E344*$F344*$G344*$H344)</f>
        <v>278726</v>
      </c>
      <c r="CP344" s="73">
        <v>95</v>
      </c>
      <c r="CQ344" s="72">
        <f>(CP344*$E344*$F344*$G344*$I344)</f>
        <v>3177476.4</v>
      </c>
      <c r="CR344" s="73">
        <v>15</v>
      </c>
      <c r="CS344" s="72">
        <f>(CR344*$E344*$F344*$G344*$I344)</f>
        <v>501706.8</v>
      </c>
      <c r="CT344" s="73">
        <v>0</v>
      </c>
      <c r="CU344" s="72">
        <f>(CT344*$E344*$F344*$G344*$I344)</f>
        <v>0</v>
      </c>
      <c r="CV344" s="93"/>
      <c r="CW344" s="72">
        <f>(CV344*$E344*$F344*$G344*$I344)</f>
        <v>0</v>
      </c>
      <c r="CX344" s="73">
        <v>0</v>
      </c>
      <c r="CY344" s="79">
        <f>(CX344*$E344*$F344*$G344*$I344)</f>
        <v>0</v>
      </c>
      <c r="CZ344" s="73">
        <v>14</v>
      </c>
      <c r="DA344" s="72">
        <f>(CZ344*$E344*$F344*$G344*$I344)</f>
        <v>468259.68</v>
      </c>
      <c r="DB344" s="95">
        <v>2</v>
      </c>
      <c r="DC344" s="72">
        <f>(DB344*$E344*$F344*$G344*$I344)</f>
        <v>66894.239999999991</v>
      </c>
      <c r="DD344" s="73">
        <v>25</v>
      </c>
      <c r="DE344" s="72">
        <f>(DD344*$E344*$F344*$G344*$I344)</f>
        <v>836178</v>
      </c>
      <c r="DF344" s="73">
        <v>3</v>
      </c>
      <c r="DG344" s="72">
        <f>(DF344*$E344*$F344*$G344*$J344)</f>
        <v>133191.21</v>
      </c>
      <c r="DH344" s="73">
        <v>8</v>
      </c>
      <c r="DI344" s="84">
        <f>(DH344*$E344*$F344*$G344*$K344)</f>
        <v>409329.04</v>
      </c>
      <c r="DJ344" s="85">
        <f t="shared" si="1048"/>
        <v>1260</v>
      </c>
      <c r="DK344" s="84">
        <f t="shared" si="1048"/>
        <v>38387936.530000001</v>
      </c>
    </row>
    <row r="345" spans="1:115" ht="36" customHeight="1" x14ac:dyDescent="0.25">
      <c r="A345" s="89"/>
      <c r="B345" s="90">
        <v>302</v>
      </c>
      <c r="C345" s="283" t="s">
        <v>840</v>
      </c>
      <c r="D345" s="65" t="s">
        <v>468</v>
      </c>
      <c r="E345" s="54">
        <v>23150</v>
      </c>
      <c r="F345" s="91">
        <v>1.24</v>
      </c>
      <c r="G345" s="67">
        <v>1</v>
      </c>
      <c r="H345" s="69">
        <v>1.4</v>
      </c>
      <c r="I345" s="69">
        <v>1.68</v>
      </c>
      <c r="J345" s="69">
        <v>2.23</v>
      </c>
      <c r="K345" s="70">
        <v>2.57</v>
      </c>
      <c r="L345" s="73">
        <v>2</v>
      </c>
      <c r="M345" s="72">
        <f>(L345*$E345*$F345*$G345*$H345)</f>
        <v>80376.799999999988</v>
      </c>
      <c r="N345" s="73">
        <v>57</v>
      </c>
      <c r="O345" s="73">
        <f>(N345*$E345*$F345*$G345*$H345)</f>
        <v>2290738.7999999998</v>
      </c>
      <c r="P345" s="73">
        <v>0</v>
      </c>
      <c r="Q345" s="72">
        <f>(P345*$E345*$F345*$G345*$H345)</f>
        <v>0</v>
      </c>
      <c r="R345" s="73"/>
      <c r="S345" s="72">
        <f>(R345*$E345*$F345*$G345*$H345)</f>
        <v>0</v>
      </c>
      <c r="T345" s="73"/>
      <c r="U345" s="72">
        <f>(T345*$E345*$F345*$G345*$H345)</f>
        <v>0</v>
      </c>
      <c r="V345" s="73">
        <v>0</v>
      </c>
      <c r="W345" s="72">
        <f>(V345*$E345*$F345*$G345*$H345)</f>
        <v>0</v>
      </c>
      <c r="X345" s="73"/>
      <c r="Y345" s="72">
        <f>(X345*$E345*$F345*$G345*$H345)</f>
        <v>0</v>
      </c>
      <c r="Z345" s="73">
        <v>0</v>
      </c>
      <c r="AA345" s="72">
        <f>(Z345*$E345*$F345*$G345*$H345)</f>
        <v>0</v>
      </c>
      <c r="AB345" s="73">
        <v>4</v>
      </c>
      <c r="AC345" s="72">
        <f>(AB345*$E345*$F345*$G345*$H345)</f>
        <v>160753.59999999998</v>
      </c>
      <c r="AD345" s="73">
        <v>0</v>
      </c>
      <c r="AE345" s="72">
        <f>(AD345*$E345*$F345*$G345*$H345)</f>
        <v>0</v>
      </c>
      <c r="AF345" s="75"/>
      <c r="AG345" s="72">
        <f>(AF345*$E345*$F345*$G345*$H345)</f>
        <v>0</v>
      </c>
      <c r="AH345" s="73">
        <v>38</v>
      </c>
      <c r="AI345" s="72">
        <f>(AH345*$E345*$F345*$G345*$H345)</f>
        <v>1527159.2</v>
      </c>
      <c r="AJ345" s="73">
        <v>56</v>
      </c>
      <c r="AK345" s="73">
        <f>(AJ345*$E345*$F345*$G345*$H345)</f>
        <v>2250550.4</v>
      </c>
      <c r="AL345" s="73">
        <v>48</v>
      </c>
      <c r="AM345" s="72">
        <f>(AL345*$E345*$F345*$G345*$I345)</f>
        <v>2314851.84</v>
      </c>
      <c r="AN345" s="93"/>
      <c r="AO345" s="72">
        <f>(AN345*$E345*$F345*$G345*$I345)</f>
        <v>0</v>
      </c>
      <c r="AP345" s="73">
        <v>5</v>
      </c>
      <c r="AQ345" s="79">
        <f>(AP345*$E345*$F345*$G345*$I345)</f>
        <v>241130.4</v>
      </c>
      <c r="AR345" s="73"/>
      <c r="AS345" s="72">
        <f>(AR345*$E345*$F345*$G345*$H345)</f>
        <v>0</v>
      </c>
      <c r="AT345" s="73">
        <v>15</v>
      </c>
      <c r="AU345" s="73">
        <f>(AT345*$E345*$F345*$G345*$H345)</f>
        <v>602826</v>
      </c>
      <c r="AV345" s="73"/>
      <c r="AW345" s="72">
        <f>(AV345*$E345*$F345*$G345*$H345)</f>
        <v>0</v>
      </c>
      <c r="AX345" s="73">
        <v>0</v>
      </c>
      <c r="AY345" s="72">
        <f>(AX345*$E345*$F345*$G345*$H345)</f>
        <v>0</v>
      </c>
      <c r="AZ345" s="73">
        <v>0</v>
      </c>
      <c r="BA345" s="72">
        <f>(AZ345*$E345*$F345*$G345*$H345)</f>
        <v>0</v>
      </c>
      <c r="BB345" s="73">
        <v>0</v>
      </c>
      <c r="BC345" s="72">
        <f>(BB345*$E345*$F345*$G345*$H345)</f>
        <v>0</v>
      </c>
      <c r="BD345" s="73">
        <v>3</v>
      </c>
      <c r="BE345" s="72">
        <f>(BD345*$E345*$F345*$G345*$H345)</f>
        <v>120565.2</v>
      </c>
      <c r="BF345" s="73">
        <v>9</v>
      </c>
      <c r="BG345" s="72">
        <f>(BF345*$E345*$F345*$G345*$I345)</f>
        <v>434034.72</v>
      </c>
      <c r="BH345" s="73">
        <v>0</v>
      </c>
      <c r="BI345" s="72">
        <f>(BH345*$E345*$F345*$G345*$I345)</f>
        <v>0</v>
      </c>
      <c r="BJ345" s="73">
        <v>0</v>
      </c>
      <c r="BK345" s="72">
        <f>(BJ345*$E345*$F345*$G345*$I345)</f>
        <v>0</v>
      </c>
      <c r="BL345" s="73">
        <v>4</v>
      </c>
      <c r="BM345" s="72">
        <f>(BL345*$E345*$F345*$G345*$I345)</f>
        <v>192904.32000000001</v>
      </c>
      <c r="BN345" s="73"/>
      <c r="BO345" s="72">
        <f>(BN345*$E345*$F345*$G345*$I345)</f>
        <v>0</v>
      </c>
      <c r="BP345" s="73">
        <v>3</v>
      </c>
      <c r="BQ345" s="72">
        <f>(BP345*$E345*$F345*$G345*$I345)</f>
        <v>144678.24</v>
      </c>
      <c r="BR345" s="73">
        <v>12</v>
      </c>
      <c r="BS345" s="79">
        <f>(BR345*$E345*$F345*$G345*$I345)</f>
        <v>578712.96</v>
      </c>
      <c r="BT345" s="94">
        <v>0</v>
      </c>
      <c r="BU345" s="72">
        <f>(BT345*$E345*$F345*$G345*$H345)</f>
        <v>0</v>
      </c>
      <c r="BV345" s="73">
        <v>0</v>
      </c>
      <c r="BW345" s="72">
        <f>(BV345*$E345*$F345*$G345*$H345)</f>
        <v>0</v>
      </c>
      <c r="BX345" s="73">
        <v>5</v>
      </c>
      <c r="BY345" s="72">
        <f>(BX345*$E345*$F345*$G345*$H345)</f>
        <v>200942</v>
      </c>
      <c r="BZ345" s="73">
        <v>1</v>
      </c>
      <c r="CA345" s="72">
        <f>(BZ345*$E345*$F345*$G345*$I345)</f>
        <v>48226.080000000002</v>
      </c>
      <c r="CB345" s="95"/>
      <c r="CC345" s="73">
        <f>(CB345*$E345*$F345*$G345*$H345)</f>
        <v>0</v>
      </c>
      <c r="CD345" s="73">
        <v>0</v>
      </c>
      <c r="CE345" s="72">
        <f>(CD345*$E345*$F345*$G345*$H345)</f>
        <v>0</v>
      </c>
      <c r="CF345" s="73"/>
      <c r="CG345" s="72">
        <f>(CF345*$E345*$F345*$G345*$H345)</f>
        <v>0</v>
      </c>
      <c r="CH345" s="73"/>
      <c r="CI345" s="72">
        <f>(CH345*$E345*$F345*$G345*$H345)</f>
        <v>0</v>
      </c>
      <c r="CJ345" s="73"/>
      <c r="CK345" s="72">
        <f>(CJ345*$E345*$F345*$G345*$H345)</f>
        <v>0</v>
      </c>
      <c r="CL345" s="73">
        <v>19</v>
      </c>
      <c r="CM345" s="72">
        <f>(CL345*$E345*$F345*$G345*$H345)</f>
        <v>763579.6</v>
      </c>
      <c r="CN345" s="73">
        <v>2</v>
      </c>
      <c r="CO345" s="72">
        <f>(CN345*$E345*$F345*$G345*$H345)</f>
        <v>80376.799999999988</v>
      </c>
      <c r="CP345" s="73">
        <v>2</v>
      </c>
      <c r="CQ345" s="72">
        <f>(CP345*$E345*$F345*$G345*$I345)</f>
        <v>96452.160000000003</v>
      </c>
      <c r="CR345" s="73">
        <v>2</v>
      </c>
      <c r="CS345" s="72">
        <f>(CR345*$E345*$F345*$G345*$I345)</f>
        <v>96452.160000000003</v>
      </c>
      <c r="CT345" s="73">
        <v>0</v>
      </c>
      <c r="CU345" s="72">
        <f>(CT345*$E345*$F345*$G345*$I345)</f>
        <v>0</v>
      </c>
      <c r="CV345" s="93"/>
      <c r="CW345" s="72">
        <f>(CV345*$E345*$F345*$G345*$I345)</f>
        <v>0</v>
      </c>
      <c r="CX345" s="73">
        <v>0</v>
      </c>
      <c r="CY345" s="79">
        <f>(CX345*$E345*$F345*$G345*$I345)</f>
        <v>0</v>
      </c>
      <c r="CZ345" s="73">
        <v>9</v>
      </c>
      <c r="DA345" s="72">
        <f>(CZ345*$E345*$F345*$G345*$I345)</f>
        <v>434034.72</v>
      </c>
      <c r="DB345" s="95"/>
      <c r="DC345" s="72">
        <f>(DB345*$E345*$F345*$G345*$I345)</f>
        <v>0</v>
      </c>
      <c r="DD345" s="73">
        <v>3</v>
      </c>
      <c r="DE345" s="72">
        <f>(DD345*$E345*$F345*$G345*$I345)</f>
        <v>144678.24</v>
      </c>
      <c r="DF345" s="73"/>
      <c r="DG345" s="72">
        <f>(DF345*$E345*$F345*$G345*$J345)</f>
        <v>0</v>
      </c>
      <c r="DH345" s="73"/>
      <c r="DI345" s="84">
        <f>(DH345*$E345*$F345*$G345*$K345)</f>
        <v>0</v>
      </c>
      <c r="DJ345" s="85">
        <f t="shared" si="1048"/>
        <v>299</v>
      </c>
      <c r="DK345" s="84">
        <f t="shared" si="1048"/>
        <v>12804024.240000002</v>
      </c>
    </row>
    <row r="346" spans="1:115" ht="36" customHeight="1" x14ac:dyDescent="0.25">
      <c r="A346" s="89"/>
      <c r="B346" s="90">
        <v>303</v>
      </c>
      <c r="C346" s="283" t="s">
        <v>841</v>
      </c>
      <c r="D346" s="65" t="s">
        <v>469</v>
      </c>
      <c r="E346" s="54">
        <v>23150</v>
      </c>
      <c r="F346" s="91">
        <v>1.78</v>
      </c>
      <c r="G346" s="67">
        <v>1</v>
      </c>
      <c r="H346" s="69">
        <v>1.4</v>
      </c>
      <c r="I346" s="69">
        <v>1.68</v>
      </c>
      <c r="J346" s="69">
        <v>2.23</v>
      </c>
      <c r="K346" s="70">
        <v>2.57</v>
      </c>
      <c r="L346" s="73">
        <v>122</v>
      </c>
      <c r="M346" s="72">
        <f>(L346*$E346*$F346*$G346*$H346)</f>
        <v>7038155.5999999996</v>
      </c>
      <c r="N346" s="73">
        <v>160</v>
      </c>
      <c r="O346" s="73">
        <f>(N346*$E346*$F346*$G346*$H346)</f>
        <v>9230368</v>
      </c>
      <c r="P346" s="73">
        <v>0</v>
      </c>
      <c r="Q346" s="72">
        <f>(P346*$E346*$F346*$G346*$H346)</f>
        <v>0</v>
      </c>
      <c r="R346" s="73"/>
      <c r="S346" s="72">
        <f>(R346*$E346*$F346*$G346*$H346)</f>
        <v>0</v>
      </c>
      <c r="T346" s="73"/>
      <c r="U346" s="72">
        <f>(T346*$E346*$F346*$G346*$H346)</f>
        <v>0</v>
      </c>
      <c r="V346" s="73"/>
      <c r="W346" s="72">
        <f>(V346*$E346*$F346*$G346*$H346)</f>
        <v>0</v>
      </c>
      <c r="X346" s="73"/>
      <c r="Y346" s="72">
        <f>(X346*$E346*$F346*$G346*$H346)</f>
        <v>0</v>
      </c>
      <c r="Z346" s="73"/>
      <c r="AA346" s="72">
        <f>(Z346*$E346*$F346*$G346*$H346)</f>
        <v>0</v>
      </c>
      <c r="AB346" s="73"/>
      <c r="AC346" s="72">
        <f>(AB346*$E346*$F346*$G346*$H346)</f>
        <v>0</v>
      </c>
      <c r="AD346" s="73"/>
      <c r="AE346" s="72">
        <f>(AD346*$E346*$F346*$G346*$H346)</f>
        <v>0</v>
      </c>
      <c r="AF346" s="75"/>
      <c r="AG346" s="72">
        <f>(AF346*$E346*$F346*$G346*$H346)</f>
        <v>0</v>
      </c>
      <c r="AH346" s="73">
        <v>57</v>
      </c>
      <c r="AI346" s="72">
        <f>(AH346*$E346*$F346*$G346*$H346)</f>
        <v>3288318.5999999996</v>
      </c>
      <c r="AJ346" s="73">
        <v>77</v>
      </c>
      <c r="AK346" s="73">
        <f>(AJ346*$E346*$F346*$G346*$H346)</f>
        <v>4442114.5999999996</v>
      </c>
      <c r="AL346" s="73">
        <v>22</v>
      </c>
      <c r="AM346" s="72">
        <f>(AL346*$E346*$F346*$G346*$I346)</f>
        <v>1523010.72</v>
      </c>
      <c r="AN346" s="92"/>
      <c r="AO346" s="72">
        <f>(AN346*$E346*$F346*$G346*$I346)</f>
        <v>0</v>
      </c>
      <c r="AP346" s="73">
        <v>5</v>
      </c>
      <c r="AQ346" s="79">
        <f>(AP346*$E346*$F346*$G346*$I346)</f>
        <v>346138.8</v>
      </c>
      <c r="AR346" s="73"/>
      <c r="AS346" s="72">
        <f>(AR346*$E346*$F346*$G346*$H346)</f>
        <v>0</v>
      </c>
      <c r="AT346" s="73"/>
      <c r="AU346" s="73">
        <f>(AT346*$E346*$F346*$G346*$H346)</f>
        <v>0</v>
      </c>
      <c r="AV346" s="73"/>
      <c r="AW346" s="72">
        <f>(AV346*$E346*$F346*$G346*$H346)</f>
        <v>0</v>
      </c>
      <c r="AX346" s="73"/>
      <c r="AY346" s="72">
        <f>(AX346*$E346*$F346*$G346*$H346)</f>
        <v>0</v>
      </c>
      <c r="AZ346" s="73"/>
      <c r="BA346" s="72">
        <f>(AZ346*$E346*$F346*$G346*$H346)</f>
        <v>0</v>
      </c>
      <c r="BB346" s="73"/>
      <c r="BC346" s="72">
        <f>(BB346*$E346*$F346*$G346*$H346)</f>
        <v>0</v>
      </c>
      <c r="BD346" s="73">
        <v>2</v>
      </c>
      <c r="BE346" s="72">
        <f>(BD346*$E346*$F346*$G346*$H346)</f>
        <v>115379.59999999999</v>
      </c>
      <c r="BF346" s="73">
        <v>10</v>
      </c>
      <c r="BG346" s="72">
        <f>(BF346*$E346*$F346*$G346*$I346)</f>
        <v>692277.6</v>
      </c>
      <c r="BH346" s="73"/>
      <c r="BI346" s="72">
        <f>(BH346*$E346*$F346*$G346*$I346)</f>
        <v>0</v>
      </c>
      <c r="BJ346" s="73"/>
      <c r="BK346" s="72">
        <f>(BJ346*$E346*$F346*$G346*$I346)</f>
        <v>0</v>
      </c>
      <c r="BL346" s="73">
        <v>4</v>
      </c>
      <c r="BM346" s="72">
        <f>(BL346*$E346*$F346*$G346*$I346)</f>
        <v>276911.03999999998</v>
      </c>
      <c r="BN346" s="73"/>
      <c r="BO346" s="72">
        <f>(BN346*$E346*$F346*$G346*$I346)</f>
        <v>0</v>
      </c>
      <c r="BP346" s="73">
        <v>10</v>
      </c>
      <c r="BQ346" s="72">
        <f>(BP346*$E346*$F346*$G346*$I346)</f>
        <v>692277.6</v>
      </c>
      <c r="BR346" s="73"/>
      <c r="BS346" s="79">
        <f>(BR346*$E346*$F346*$G346*$I346)</f>
        <v>0</v>
      </c>
      <c r="BT346" s="94"/>
      <c r="BU346" s="72">
        <f>(BT346*$E346*$F346*$G346*$H346)</f>
        <v>0</v>
      </c>
      <c r="BV346" s="73"/>
      <c r="BW346" s="72">
        <f>(BV346*$E346*$F346*$G346*$H346)</f>
        <v>0</v>
      </c>
      <c r="BX346" s="73">
        <v>0</v>
      </c>
      <c r="BY346" s="72">
        <f>(BX346*$E346*$F346*$G346*$H346)</f>
        <v>0</v>
      </c>
      <c r="BZ346" s="73">
        <v>25</v>
      </c>
      <c r="CA346" s="72">
        <f>(BZ346*$E346*$F346*$G346*$I346)</f>
        <v>1730694</v>
      </c>
      <c r="CB346" s="95"/>
      <c r="CC346" s="73">
        <f>(CB346*$E346*$F346*$G346*$H346)</f>
        <v>0</v>
      </c>
      <c r="CD346" s="73"/>
      <c r="CE346" s="72">
        <f>(CD346*$E346*$F346*$G346*$H346)</f>
        <v>0</v>
      </c>
      <c r="CF346" s="73"/>
      <c r="CG346" s="72">
        <f>(CF346*$E346*$F346*$G346*$H346)</f>
        <v>0</v>
      </c>
      <c r="CH346" s="73"/>
      <c r="CI346" s="72">
        <f>(CH346*$E346*$F346*$G346*$H346)</f>
        <v>0</v>
      </c>
      <c r="CJ346" s="73"/>
      <c r="CK346" s="72">
        <f>(CJ346*$E346*$F346*$G346*$H346)</f>
        <v>0</v>
      </c>
      <c r="CL346" s="73">
        <v>5</v>
      </c>
      <c r="CM346" s="72">
        <f>(CL346*$E346*$F346*$G346*$H346)</f>
        <v>288449</v>
      </c>
      <c r="CN346" s="73"/>
      <c r="CO346" s="72">
        <f>(CN346*$E346*$F346*$G346*$H346)</f>
        <v>0</v>
      </c>
      <c r="CP346" s="73">
        <v>14</v>
      </c>
      <c r="CQ346" s="72">
        <f>(CP346*$E346*$F346*$G346*$I346)</f>
        <v>969188.64</v>
      </c>
      <c r="CR346" s="73"/>
      <c r="CS346" s="72">
        <f>(CR346*$E346*$F346*$G346*$I346)</f>
        <v>0</v>
      </c>
      <c r="CT346" s="73"/>
      <c r="CU346" s="72">
        <f>(CT346*$E346*$F346*$G346*$I346)</f>
        <v>0</v>
      </c>
      <c r="CV346" s="93"/>
      <c r="CW346" s="72">
        <f>(CV346*$E346*$F346*$G346*$I346)</f>
        <v>0</v>
      </c>
      <c r="CX346" s="73"/>
      <c r="CY346" s="79">
        <f>(CX346*$E346*$F346*$G346*$I346)</f>
        <v>0</v>
      </c>
      <c r="CZ346" s="73"/>
      <c r="DA346" s="72">
        <f>(CZ346*$E346*$F346*$G346*$I346)</f>
        <v>0</v>
      </c>
      <c r="DB346" s="95"/>
      <c r="DC346" s="72">
        <f>(DB346*$E346*$F346*$G346*$I346)</f>
        <v>0</v>
      </c>
      <c r="DD346" s="73">
        <v>2</v>
      </c>
      <c r="DE346" s="72">
        <f>(DD346*$E346*$F346*$G346*$I346)</f>
        <v>138455.51999999999</v>
      </c>
      <c r="DF346" s="73"/>
      <c r="DG346" s="72">
        <f>(DF346*$E346*$F346*$G346*$J346)</f>
        <v>0</v>
      </c>
      <c r="DH346" s="73"/>
      <c r="DI346" s="84">
        <f>(DH346*$E346*$F346*$G346*$K346)</f>
        <v>0</v>
      </c>
      <c r="DJ346" s="85">
        <f t="shared" si="1048"/>
        <v>515</v>
      </c>
      <c r="DK346" s="84">
        <f t="shared" si="1048"/>
        <v>30771739.32</v>
      </c>
    </row>
    <row r="347" spans="1:115" ht="30" customHeight="1" x14ac:dyDescent="0.25">
      <c r="A347" s="89"/>
      <c r="B347" s="90">
        <v>304</v>
      </c>
      <c r="C347" s="283" t="s">
        <v>842</v>
      </c>
      <c r="D347" s="65" t="s">
        <v>470</v>
      </c>
      <c r="E347" s="54">
        <v>23150</v>
      </c>
      <c r="F347" s="91">
        <v>1.1299999999999999</v>
      </c>
      <c r="G347" s="67">
        <v>1</v>
      </c>
      <c r="H347" s="69">
        <v>1.4</v>
      </c>
      <c r="I347" s="69">
        <v>1.68</v>
      </c>
      <c r="J347" s="69">
        <v>2.23</v>
      </c>
      <c r="K347" s="70">
        <v>2.57</v>
      </c>
      <c r="L347" s="73">
        <v>57</v>
      </c>
      <c r="M347" s="72">
        <f>(L347*$E347*$F347*$G347*$H347*$M$10)</f>
        <v>2296280.9099999997</v>
      </c>
      <c r="N347" s="73">
        <v>31</v>
      </c>
      <c r="O347" s="73">
        <f>(N347*$E347*$F347*$G347*$H347*$O$10)</f>
        <v>1248854.5299999998</v>
      </c>
      <c r="P347" s="73">
        <v>15</v>
      </c>
      <c r="Q347" s="72">
        <f>(P347*$E347*$F347*$G347*$H347*$Q$10)</f>
        <v>604284.44999999995</v>
      </c>
      <c r="R347" s="73">
        <v>32</v>
      </c>
      <c r="S347" s="72">
        <f>(R347*$E347*$F347*$G347*$H347*$S$10)</f>
        <v>1406334.7199999997</v>
      </c>
      <c r="T347" s="73">
        <v>40</v>
      </c>
      <c r="U347" s="72">
        <f>(T347*$E347*$F347*$G347*$H347*$U$10)</f>
        <v>1611425.2</v>
      </c>
      <c r="V347" s="73">
        <v>0</v>
      </c>
      <c r="W347" s="72">
        <f>(V347*$E347*$F347*$G347*$H347*$W$10)</f>
        <v>0</v>
      </c>
      <c r="X347" s="73"/>
      <c r="Y347" s="72">
        <f>(X347*$E347*$F347*$G347*$H347*$Y$10)</f>
        <v>0</v>
      </c>
      <c r="Z347" s="73">
        <v>0</v>
      </c>
      <c r="AA347" s="72">
        <f>(Z347*$E347*$F347*$G347*$H347*$AA$10)</f>
        <v>0</v>
      </c>
      <c r="AB347" s="73">
        <v>40</v>
      </c>
      <c r="AC347" s="72">
        <f>(AB347*$E347*$F347*$G347*$H347*$AC$10)</f>
        <v>1611425.2</v>
      </c>
      <c r="AD347" s="73">
        <v>0</v>
      </c>
      <c r="AE347" s="72">
        <f>(AD347*$E347*$F347*$G347*$H347*$AE$10)</f>
        <v>0</v>
      </c>
      <c r="AF347" s="75"/>
      <c r="AG347" s="72">
        <f>(AF347*$E347*$F347*$G347*$H347*$AG$10)</f>
        <v>0</v>
      </c>
      <c r="AH347" s="73">
        <v>20</v>
      </c>
      <c r="AI347" s="72">
        <f>(AH347*$E347*$F347*$G347*$H347*$AI$10)</f>
        <v>805712.6</v>
      </c>
      <c r="AJ347" s="73">
        <v>43</v>
      </c>
      <c r="AK347" s="73">
        <f>(AJ347*$E347*$F347*$G347*$H347*$AK$10)</f>
        <v>1732282.09</v>
      </c>
      <c r="AL347" s="73">
        <v>24</v>
      </c>
      <c r="AM347" s="72">
        <f>(AL347*$E347*$F347*$G347*$I347*$AM$10)</f>
        <v>1160226.1439999999</v>
      </c>
      <c r="AN347" s="93">
        <v>12</v>
      </c>
      <c r="AO347" s="72">
        <f>(AN347*$E347*$F347*$G347*$I347*$AO$10)</f>
        <v>580113.07199999993</v>
      </c>
      <c r="AP347" s="73"/>
      <c r="AQ347" s="79">
        <f>(AP347*$E347*$F347*$G347*$I347*$AQ$10)</f>
        <v>0</v>
      </c>
      <c r="AR347" s="73"/>
      <c r="AS347" s="72">
        <f>(AR347*$E347*$F347*$G347*$H347*$AS$10)</f>
        <v>0</v>
      </c>
      <c r="AT347" s="73"/>
      <c r="AU347" s="73">
        <f>(AT347*$E347*$F347*$G347*$H347*$AU$10)</f>
        <v>0</v>
      </c>
      <c r="AV347" s="73"/>
      <c r="AW347" s="72">
        <f>(AV347*$E347*$F347*$G347*$H347*$AW$10)</f>
        <v>0</v>
      </c>
      <c r="AX347" s="73">
        <v>0</v>
      </c>
      <c r="AY347" s="72">
        <f>(AX347*$E347*$F347*$G347*$H347*$AY$10)</f>
        <v>0</v>
      </c>
      <c r="AZ347" s="73">
        <v>0</v>
      </c>
      <c r="BA347" s="72">
        <f>(AZ347*$E347*$F347*$G347*$H347*$BA$10)</f>
        <v>0</v>
      </c>
      <c r="BB347" s="73">
        <v>0</v>
      </c>
      <c r="BC347" s="72">
        <f>(BB347*$E347*$F347*$G347*$H347*$BC$10)</f>
        <v>0</v>
      </c>
      <c r="BD347" s="73">
        <v>3</v>
      </c>
      <c r="BE347" s="72">
        <f>(BD347*$E347*$F347*$G347*$H347*$BE$10)</f>
        <v>140633.47199999998</v>
      </c>
      <c r="BF347" s="73">
        <v>35</v>
      </c>
      <c r="BG347" s="72">
        <f>(BF347*$E347*$F347*$G347*$I347*$BG$10)</f>
        <v>1538178.5999999999</v>
      </c>
      <c r="BH347" s="73">
        <v>0</v>
      </c>
      <c r="BI347" s="72">
        <f>(BH347*$E347*$F347*$G347*$I347*$BI$10)</f>
        <v>0</v>
      </c>
      <c r="BJ347" s="73">
        <v>0</v>
      </c>
      <c r="BK347" s="72">
        <f>(BJ347*$E347*$F347*$G347*$I347*$BK$10)</f>
        <v>0</v>
      </c>
      <c r="BL347" s="73">
        <v>6</v>
      </c>
      <c r="BM347" s="72">
        <f>(BL347*$E347*$F347*$G347*$I347*$BM$10)</f>
        <v>263687.75999999995</v>
      </c>
      <c r="BN347" s="73"/>
      <c r="BO347" s="72">
        <f>(BN347*$E347*$F347*$G347*$I347*$BO$10)</f>
        <v>0</v>
      </c>
      <c r="BP347" s="73">
        <v>7</v>
      </c>
      <c r="BQ347" s="72">
        <f>(BP347*$E347*$F347*$G347*$I347*$BQ$10)</f>
        <v>393773.72159999987</v>
      </c>
      <c r="BR347" s="73">
        <v>15</v>
      </c>
      <c r="BS347" s="79">
        <f>(BR347*$E347*$F347*$G347*$I347*$BS$10)</f>
        <v>725141.34</v>
      </c>
      <c r="BT347" s="94">
        <v>0</v>
      </c>
      <c r="BU347" s="72">
        <f>(BT347*$E347*$F347*$G347*$H347*$BU$10)</f>
        <v>0</v>
      </c>
      <c r="BV347" s="73">
        <v>0</v>
      </c>
      <c r="BW347" s="72">
        <f>(BV347*$E347*$F347*$G347*$H347*$BW$10)</f>
        <v>0</v>
      </c>
      <c r="BX347" s="73"/>
      <c r="BY347" s="72">
        <f>(BX347*$E347*$F347*$G347*$H347*$BY$10)</f>
        <v>0</v>
      </c>
      <c r="BZ347" s="73">
        <v>5</v>
      </c>
      <c r="CA347" s="72">
        <f>(BZ347*$E347*$F347*$G347*$I347*$CA$10)</f>
        <v>219739.79999999996</v>
      </c>
      <c r="CB347" s="95"/>
      <c r="CC347" s="73">
        <f>(CB347*$E347*$F347*$G347*$H347*$CC$10)</f>
        <v>0</v>
      </c>
      <c r="CD347" s="73"/>
      <c r="CE347" s="72">
        <f>(CD347*$E347*$F347*$G347*$H347*$CE$10)</f>
        <v>0</v>
      </c>
      <c r="CF347" s="73"/>
      <c r="CG347" s="72">
        <f>(CF347*$E347*$F347*$G347*$H347*$CG$10)</f>
        <v>0</v>
      </c>
      <c r="CH347" s="73">
        <v>2</v>
      </c>
      <c r="CI347" s="72">
        <f>(CH347*$E347*$F347*$G347*$H347*$CI$10)</f>
        <v>51272.619999999988</v>
      </c>
      <c r="CJ347" s="73"/>
      <c r="CK347" s="72">
        <f>(CJ347*$E347*$F347*$G347*$H347*$CK$10)</f>
        <v>0</v>
      </c>
      <c r="CL347" s="73"/>
      <c r="CM347" s="72">
        <f>(CL347*$E347*$F347*$G347*$H347*$CM$10)</f>
        <v>0</v>
      </c>
      <c r="CN347" s="73"/>
      <c r="CO347" s="72">
        <f>(CN347*$E347*$F347*$G347*$H347*$CO$10)</f>
        <v>0</v>
      </c>
      <c r="CP347" s="73">
        <v>5</v>
      </c>
      <c r="CQ347" s="72">
        <f>(CP347*$E347*$F347*$G347*$I347*$CQ$10)</f>
        <v>243911.17799999999</v>
      </c>
      <c r="CR347" s="73"/>
      <c r="CS347" s="72">
        <f>(CR347*$E347*$F347*$G347*$I347*$CS$10)</f>
        <v>0</v>
      </c>
      <c r="CT347" s="73">
        <v>0</v>
      </c>
      <c r="CU347" s="72">
        <f>(CT347*$E347*$F347*$G347*$I347*$CU$10)</f>
        <v>0</v>
      </c>
      <c r="CV347" s="93"/>
      <c r="CW347" s="72">
        <f>(CV347*$E347*$F347*$G347*$I347*$CW$10)</f>
        <v>0</v>
      </c>
      <c r="CX347" s="73">
        <v>0</v>
      </c>
      <c r="CY347" s="79">
        <f>(CX347*$E347*$F347*$G347*$I347*$CY$10)</f>
        <v>0</v>
      </c>
      <c r="CZ347" s="73"/>
      <c r="DA347" s="72">
        <f>(CZ347*$E347*$F347*$G347*$I347*$DA$10)</f>
        <v>0</v>
      </c>
      <c r="DB347" s="95"/>
      <c r="DC347" s="72">
        <f>(DB347*$E347*$F347*$G347*$I347*$DC$10)</f>
        <v>0</v>
      </c>
      <c r="DD347" s="73">
        <v>4</v>
      </c>
      <c r="DE347" s="72">
        <f>(DD347*$E347*$F347*$G347*$I347*$DE$10)</f>
        <v>210950.20799999996</v>
      </c>
      <c r="DF347" s="73"/>
      <c r="DG347" s="72">
        <f>(DF347*$E347*$F347*$G347*$J347*$DG$10)</f>
        <v>0</v>
      </c>
      <c r="DH347" s="73"/>
      <c r="DI347" s="84">
        <f>(DH347*$E347*$F347*$G347*$K347*$DI$10)</f>
        <v>0</v>
      </c>
      <c r="DJ347" s="85">
        <f t="shared" si="1048"/>
        <v>396</v>
      </c>
      <c r="DK347" s="84">
        <f t="shared" si="1048"/>
        <v>16844227.615599997</v>
      </c>
    </row>
    <row r="348" spans="1:115" ht="30" customHeight="1" x14ac:dyDescent="0.25">
      <c r="A348" s="89"/>
      <c r="B348" s="90">
        <v>305</v>
      </c>
      <c r="C348" s="283" t="s">
        <v>843</v>
      </c>
      <c r="D348" s="65" t="s">
        <v>471</v>
      </c>
      <c r="E348" s="54">
        <v>23150</v>
      </c>
      <c r="F348" s="91">
        <v>1.19</v>
      </c>
      <c r="G348" s="67">
        <v>1</v>
      </c>
      <c r="H348" s="69">
        <v>1.4</v>
      </c>
      <c r="I348" s="69">
        <v>1.68</v>
      </c>
      <c r="J348" s="69">
        <v>2.23</v>
      </c>
      <c r="K348" s="70">
        <v>2.57</v>
      </c>
      <c r="L348" s="73">
        <v>12</v>
      </c>
      <c r="M348" s="72">
        <f>(L348*$E348*$F348*$G348*$H348*$M$10)</f>
        <v>509096.28</v>
      </c>
      <c r="N348" s="73">
        <v>6</v>
      </c>
      <c r="O348" s="73">
        <f>(N348*$E348*$F348*$G348*$H348*$O$10)</f>
        <v>254548.14</v>
      </c>
      <c r="P348" s="73">
        <v>18</v>
      </c>
      <c r="Q348" s="72">
        <f>(P348*$E348*$F348*$G348*$H348*$Q$10)</f>
        <v>763644.42</v>
      </c>
      <c r="R348" s="73">
        <v>15</v>
      </c>
      <c r="S348" s="72">
        <f>(R348*$E348*$F348*$G348*$H348*$S$10)</f>
        <v>694222.2</v>
      </c>
      <c r="T348" s="73">
        <v>9</v>
      </c>
      <c r="U348" s="72">
        <f>(T348*$E348*$F348*$G348*$H348*$U$10)</f>
        <v>381822.21</v>
      </c>
      <c r="V348" s="73">
        <v>0</v>
      </c>
      <c r="W348" s="72">
        <f>(V348*$E348*$F348*$G348*$H348*$W$10)</f>
        <v>0</v>
      </c>
      <c r="X348" s="73"/>
      <c r="Y348" s="72">
        <f>(X348*$E348*$F348*$G348*$H348*$Y$10)</f>
        <v>0</v>
      </c>
      <c r="Z348" s="73">
        <v>0</v>
      </c>
      <c r="AA348" s="72">
        <f>(Z348*$E348*$F348*$G348*$H348*$AA$10)</f>
        <v>0</v>
      </c>
      <c r="AB348" s="73">
        <v>16</v>
      </c>
      <c r="AC348" s="72">
        <f>(AB348*$E348*$F348*$G348*$H348*$AC$10)</f>
        <v>678795.03999999992</v>
      </c>
      <c r="AD348" s="73">
        <v>0</v>
      </c>
      <c r="AE348" s="72">
        <f>(AD348*$E348*$F348*$G348*$H348*$AE$10)</f>
        <v>0</v>
      </c>
      <c r="AF348" s="75"/>
      <c r="AG348" s="72">
        <f>(AF348*$E348*$F348*$G348*$H348*$AG$10)</f>
        <v>0</v>
      </c>
      <c r="AH348" s="73">
        <v>19</v>
      </c>
      <c r="AI348" s="72">
        <f>(AH348*$E348*$F348*$G348*$H348*$AI$10)</f>
        <v>806069.11</v>
      </c>
      <c r="AJ348" s="73">
        <v>177</v>
      </c>
      <c r="AK348" s="73">
        <f>(AJ348*$E348*$F348*$G348*$H348*$AK$10)</f>
        <v>7509170.1300000008</v>
      </c>
      <c r="AL348" s="73">
        <v>21</v>
      </c>
      <c r="AM348" s="72">
        <f>(AL348*$E348*$F348*$G348*$I348*$AM$10)</f>
        <v>1069102.1880000001</v>
      </c>
      <c r="AN348" s="93">
        <v>11</v>
      </c>
      <c r="AO348" s="72">
        <f>(AN348*$E348*$F348*$G348*$I348*$AO$10)</f>
        <v>560005.90800000005</v>
      </c>
      <c r="AP348" s="73"/>
      <c r="AQ348" s="79">
        <f>(AP348*$E348*$F348*$G348*$I348*$AQ$10)</f>
        <v>0</v>
      </c>
      <c r="AR348" s="73"/>
      <c r="AS348" s="72">
        <f>(AR348*$E348*$F348*$G348*$H348*$AS$10)</f>
        <v>0</v>
      </c>
      <c r="AT348" s="73">
        <v>2</v>
      </c>
      <c r="AU348" s="73">
        <f>(AT348*$E348*$F348*$G348*$H348*$AU$10)</f>
        <v>69422.219999999987</v>
      </c>
      <c r="AV348" s="73"/>
      <c r="AW348" s="72">
        <f>(AV348*$E348*$F348*$G348*$H348*$AW$10)</f>
        <v>0</v>
      </c>
      <c r="AX348" s="73">
        <v>0</v>
      </c>
      <c r="AY348" s="72">
        <f>(AX348*$E348*$F348*$G348*$H348*$AY$10)</f>
        <v>0</v>
      </c>
      <c r="AZ348" s="73">
        <v>0</v>
      </c>
      <c r="BA348" s="72">
        <f>(AZ348*$E348*$F348*$G348*$H348*$BA$10)</f>
        <v>0</v>
      </c>
      <c r="BB348" s="73">
        <v>0</v>
      </c>
      <c r="BC348" s="72">
        <f>(BB348*$E348*$F348*$G348*$H348*$BC$10)</f>
        <v>0</v>
      </c>
      <c r="BD348" s="73"/>
      <c r="BE348" s="72">
        <f>(BD348*$E348*$F348*$G348*$H348*$BE$10)</f>
        <v>0</v>
      </c>
      <c r="BF348" s="73"/>
      <c r="BG348" s="72">
        <f>(BF348*$E348*$F348*$G348*$I348*$BG$10)</f>
        <v>0</v>
      </c>
      <c r="BH348" s="73">
        <v>0</v>
      </c>
      <c r="BI348" s="72">
        <f>(BH348*$E348*$F348*$G348*$I348*$BI$10)</f>
        <v>0</v>
      </c>
      <c r="BJ348" s="73"/>
      <c r="BK348" s="72">
        <f>(BJ348*$E348*$F348*$G348*$I348*$BK$10)</f>
        <v>0</v>
      </c>
      <c r="BL348" s="73">
        <v>1</v>
      </c>
      <c r="BM348" s="72">
        <f>(BL348*$E348*$F348*$G348*$I348*$BM$10)</f>
        <v>46281.479999999996</v>
      </c>
      <c r="BN348" s="73"/>
      <c r="BO348" s="72">
        <f>(BN348*$E348*$F348*$G348*$I348*$BO$10)</f>
        <v>0</v>
      </c>
      <c r="BP348" s="73">
        <v>3</v>
      </c>
      <c r="BQ348" s="72">
        <f>(BP348*$E348*$F348*$G348*$I348*$BQ$10)</f>
        <v>177720.88320000001</v>
      </c>
      <c r="BR348" s="73"/>
      <c r="BS348" s="79">
        <f>(BR348*$E348*$F348*$G348*$I348*$BS$10)</f>
        <v>0</v>
      </c>
      <c r="BT348" s="94">
        <v>0</v>
      </c>
      <c r="BU348" s="72">
        <f>(BT348*$E348*$F348*$G348*$H348*$BU$10)</f>
        <v>0</v>
      </c>
      <c r="BV348" s="73">
        <v>0</v>
      </c>
      <c r="BW348" s="72">
        <f>(BV348*$E348*$F348*$G348*$H348*$BW$10)</f>
        <v>0</v>
      </c>
      <c r="BX348" s="73">
        <v>5</v>
      </c>
      <c r="BY348" s="72">
        <f>(BX348*$E348*$F348*$G348*$H348*$BY$10)</f>
        <v>192839.5</v>
      </c>
      <c r="BZ348" s="73">
        <v>4</v>
      </c>
      <c r="CA348" s="72">
        <f>(BZ348*$E348*$F348*$G348*$I348*$CA$10)</f>
        <v>185125.91999999998</v>
      </c>
      <c r="CB348" s="95"/>
      <c r="CC348" s="73">
        <f>(CB348*$E348*$F348*$G348*$H348*$CC$10)</f>
        <v>0</v>
      </c>
      <c r="CD348" s="73">
        <v>0</v>
      </c>
      <c r="CE348" s="72">
        <f>(CD348*$E348*$F348*$G348*$H348*$CE$10)</f>
        <v>0</v>
      </c>
      <c r="CF348" s="73"/>
      <c r="CG348" s="72">
        <f>(CF348*$E348*$F348*$G348*$H348*$CG$10)</f>
        <v>0</v>
      </c>
      <c r="CH348" s="73"/>
      <c r="CI348" s="72">
        <f>(CH348*$E348*$F348*$G348*$H348*$CI$10)</f>
        <v>0</v>
      </c>
      <c r="CJ348" s="73"/>
      <c r="CK348" s="72">
        <f>(CJ348*$E348*$F348*$G348*$H348*$CK$10)</f>
        <v>0</v>
      </c>
      <c r="CL348" s="73"/>
      <c r="CM348" s="72">
        <f>(CL348*$E348*$F348*$G348*$H348*$CM$10)</f>
        <v>0</v>
      </c>
      <c r="CN348" s="73"/>
      <c r="CO348" s="72">
        <f>(CN348*$E348*$F348*$G348*$H348*$CO$10)</f>
        <v>0</v>
      </c>
      <c r="CP348" s="73">
        <v>14</v>
      </c>
      <c r="CQ348" s="72">
        <f>(CP348*$E348*$F348*$G348*$I348*$CQ$10)</f>
        <v>719214.19920000003</v>
      </c>
      <c r="CR348" s="73"/>
      <c r="CS348" s="72">
        <f>(CR348*$E348*$F348*$G348*$I348*$CS$10)</f>
        <v>0</v>
      </c>
      <c r="CT348" s="73">
        <v>0</v>
      </c>
      <c r="CU348" s="72">
        <f>(CT348*$E348*$F348*$G348*$I348*$CU$10)</f>
        <v>0</v>
      </c>
      <c r="CV348" s="93"/>
      <c r="CW348" s="72">
        <f>(CV348*$E348*$F348*$G348*$I348*$CW$10)</f>
        <v>0</v>
      </c>
      <c r="CX348" s="73">
        <v>0</v>
      </c>
      <c r="CY348" s="79">
        <f>(CX348*$E348*$F348*$G348*$I348*$CY$10)</f>
        <v>0</v>
      </c>
      <c r="CZ348" s="73"/>
      <c r="DA348" s="72">
        <f>(CZ348*$E348*$F348*$G348*$I348*$DA$10)</f>
        <v>0</v>
      </c>
      <c r="DB348" s="95"/>
      <c r="DC348" s="72">
        <f>(DB348*$E348*$F348*$G348*$I348*$DC$10)</f>
        <v>0</v>
      </c>
      <c r="DD348" s="73">
        <v>3</v>
      </c>
      <c r="DE348" s="72">
        <f>(DD348*$E348*$F348*$G348*$I348*$DE$10)</f>
        <v>166613.32800000001</v>
      </c>
      <c r="DF348" s="73"/>
      <c r="DG348" s="72">
        <f>(DF348*$E348*$F348*$G348*$J348*$DG$10)</f>
        <v>0</v>
      </c>
      <c r="DH348" s="73"/>
      <c r="DI348" s="84">
        <f>(DH348*$E348*$F348*$G348*$K348*$DI$10)</f>
        <v>0</v>
      </c>
      <c r="DJ348" s="85">
        <f t="shared" si="1048"/>
        <v>336</v>
      </c>
      <c r="DK348" s="84">
        <f t="shared" si="1048"/>
        <v>14783693.156400001</v>
      </c>
    </row>
    <row r="349" spans="1:115" ht="30" customHeight="1" x14ac:dyDescent="0.25">
      <c r="A349" s="89"/>
      <c r="B349" s="90">
        <v>306</v>
      </c>
      <c r="C349" s="283" t="s">
        <v>844</v>
      </c>
      <c r="D349" s="65" t="s">
        <v>472</v>
      </c>
      <c r="E349" s="54">
        <v>23150</v>
      </c>
      <c r="F349" s="91">
        <v>2.13</v>
      </c>
      <c r="G349" s="67">
        <v>1</v>
      </c>
      <c r="H349" s="69">
        <v>1.4</v>
      </c>
      <c r="I349" s="69">
        <v>1.68</v>
      </c>
      <c r="J349" s="69">
        <v>2.23</v>
      </c>
      <c r="K349" s="70">
        <v>2.57</v>
      </c>
      <c r="L349" s="73">
        <v>0</v>
      </c>
      <c r="M349" s="72">
        <f>(L349*$E349*$F349*$G349*$H349*$M$10)</f>
        <v>0</v>
      </c>
      <c r="N349" s="73">
        <v>5</v>
      </c>
      <c r="O349" s="73">
        <f>(N349*$E349*$F349*$G349*$H349*$O$10)</f>
        <v>379683.15</v>
      </c>
      <c r="P349" s="73">
        <v>50</v>
      </c>
      <c r="Q349" s="72">
        <f>(P349*$E349*$F349*$G349*$H349*$Q$10)</f>
        <v>3796831.5000000005</v>
      </c>
      <c r="R349" s="73">
        <v>25</v>
      </c>
      <c r="S349" s="72">
        <f>(R349*$E349*$F349*$G349*$H349*$S$10)</f>
        <v>2070999</v>
      </c>
      <c r="T349" s="73"/>
      <c r="U349" s="72">
        <f>(T349*$E349*$F349*$G349*$H349*$U$10)</f>
        <v>0</v>
      </c>
      <c r="V349" s="73">
        <v>0</v>
      </c>
      <c r="W349" s="72">
        <f>(V349*$E349*$F349*$G349*$H349*$W$10)</f>
        <v>0</v>
      </c>
      <c r="X349" s="73"/>
      <c r="Y349" s="72">
        <f>(X349*$E349*$F349*$G349*$H349*$Y$10)</f>
        <v>0</v>
      </c>
      <c r="Z349" s="73">
        <v>0</v>
      </c>
      <c r="AA349" s="72">
        <f>(Z349*$E349*$F349*$G349*$H349*$AA$10)</f>
        <v>0</v>
      </c>
      <c r="AB349" s="73">
        <v>1</v>
      </c>
      <c r="AC349" s="72">
        <f>(AB349*$E349*$F349*$G349*$H349*$AC$10)</f>
        <v>75936.62999999999</v>
      </c>
      <c r="AD349" s="73">
        <v>0</v>
      </c>
      <c r="AE349" s="72">
        <f>(AD349*$E349*$F349*$G349*$H349*$AE$10)</f>
        <v>0</v>
      </c>
      <c r="AF349" s="75"/>
      <c r="AG349" s="72">
        <f>(AF349*$E349*$F349*$G349*$H349*$AG$10)</f>
        <v>0</v>
      </c>
      <c r="AH349" s="73">
        <v>10</v>
      </c>
      <c r="AI349" s="72">
        <f>(AH349*$E349*$F349*$G349*$H349*$AI$10)</f>
        <v>759366.3</v>
      </c>
      <c r="AJ349" s="73">
        <v>37</v>
      </c>
      <c r="AK349" s="73">
        <f>(AJ349*$E349*$F349*$G349*$H349*$AK$10)</f>
        <v>2809655.3099999996</v>
      </c>
      <c r="AL349" s="73">
        <v>2</v>
      </c>
      <c r="AM349" s="72">
        <f>(AL349*$E349*$F349*$G349*$I349*$AM$10)</f>
        <v>182247.91200000001</v>
      </c>
      <c r="AN349" s="93">
        <v>2</v>
      </c>
      <c r="AO349" s="72">
        <f>(AN349*$E349*$F349*$G349*$I349*$AO$10)</f>
        <v>182247.91200000001</v>
      </c>
      <c r="AP349" s="73"/>
      <c r="AQ349" s="79">
        <f>(AP349*$E349*$F349*$G349*$I349*$AQ$10)</f>
        <v>0</v>
      </c>
      <c r="AR349" s="73"/>
      <c r="AS349" s="72">
        <f>(AR349*$E349*$F349*$G349*$H349*$AS$10)</f>
        <v>0</v>
      </c>
      <c r="AT349" s="73">
        <v>2</v>
      </c>
      <c r="AU349" s="73">
        <f>(AT349*$E349*$F349*$G349*$H349*$AU$10)</f>
        <v>124259.93999999999</v>
      </c>
      <c r="AV349" s="73"/>
      <c r="AW349" s="72">
        <f>(AV349*$E349*$F349*$G349*$H349*$AW$10)</f>
        <v>0</v>
      </c>
      <c r="AX349" s="73">
        <v>0</v>
      </c>
      <c r="AY349" s="72">
        <f>(AX349*$E349*$F349*$G349*$H349*$AY$10)</f>
        <v>0</v>
      </c>
      <c r="AZ349" s="73">
        <v>0</v>
      </c>
      <c r="BA349" s="72">
        <f>(AZ349*$E349*$F349*$G349*$H349*$BA$10)</f>
        <v>0</v>
      </c>
      <c r="BB349" s="73">
        <v>0</v>
      </c>
      <c r="BC349" s="72">
        <f>(BB349*$E349*$F349*$G349*$H349*$BC$10)</f>
        <v>0</v>
      </c>
      <c r="BD349" s="73"/>
      <c r="BE349" s="72">
        <f>(BD349*$E349*$F349*$G349*$H349*$BE$10)</f>
        <v>0</v>
      </c>
      <c r="BF349" s="73"/>
      <c r="BG349" s="72">
        <f>(BF349*$E349*$F349*$G349*$I349*$BG$10)</f>
        <v>0</v>
      </c>
      <c r="BH349" s="73">
        <v>0</v>
      </c>
      <c r="BI349" s="72">
        <f>(BH349*$E349*$F349*$G349*$I349*$BI$10)</f>
        <v>0</v>
      </c>
      <c r="BJ349" s="73">
        <v>0</v>
      </c>
      <c r="BK349" s="72">
        <f>(BJ349*$E349*$F349*$G349*$I349*$BK$10)</f>
        <v>0</v>
      </c>
      <c r="BL349" s="73"/>
      <c r="BM349" s="72">
        <f>(BL349*$E349*$F349*$G349*$I349*$BM$10)</f>
        <v>0</v>
      </c>
      <c r="BN349" s="73"/>
      <c r="BO349" s="72">
        <f>(BN349*$E349*$F349*$G349*$I349*$BO$10)</f>
        <v>0</v>
      </c>
      <c r="BP349" s="73"/>
      <c r="BQ349" s="72">
        <f>(BP349*$E349*$F349*$G349*$I349*$BQ$10)</f>
        <v>0</v>
      </c>
      <c r="BR349" s="73"/>
      <c r="BS349" s="79">
        <f>(BR349*$E349*$F349*$G349*$I349*$BS$10)</f>
        <v>0</v>
      </c>
      <c r="BT349" s="94">
        <v>0</v>
      </c>
      <c r="BU349" s="72">
        <f>(BT349*$E349*$F349*$G349*$H349*$BU$10)</f>
        <v>0</v>
      </c>
      <c r="BV349" s="73">
        <v>0</v>
      </c>
      <c r="BW349" s="72">
        <f>(BV349*$E349*$F349*$G349*$H349*$BW$10)</f>
        <v>0</v>
      </c>
      <c r="BX349" s="73">
        <v>0</v>
      </c>
      <c r="BY349" s="72">
        <f>(BX349*$E349*$F349*$G349*$H349*$BY$10)</f>
        <v>0</v>
      </c>
      <c r="BZ349" s="73"/>
      <c r="CA349" s="72">
        <f>(BZ349*$E349*$F349*$G349*$I349*$CA$10)</f>
        <v>0</v>
      </c>
      <c r="CB349" s="95"/>
      <c r="CC349" s="73">
        <f>(CB349*$E349*$F349*$G349*$H349*$CC$10)</f>
        <v>0</v>
      </c>
      <c r="CD349" s="73">
        <v>0</v>
      </c>
      <c r="CE349" s="72">
        <f>(CD349*$E349*$F349*$G349*$H349*$CE$10)</f>
        <v>0</v>
      </c>
      <c r="CF349" s="73"/>
      <c r="CG349" s="72">
        <f>(CF349*$E349*$F349*$G349*$H349*$CG$10)</f>
        <v>0</v>
      </c>
      <c r="CH349" s="73"/>
      <c r="CI349" s="72">
        <f>(CH349*$E349*$F349*$G349*$H349*$CI$10)</f>
        <v>0</v>
      </c>
      <c r="CJ349" s="73"/>
      <c r="CK349" s="72">
        <f>(CJ349*$E349*$F349*$G349*$H349*$CK$10)</f>
        <v>0</v>
      </c>
      <c r="CL349" s="73"/>
      <c r="CM349" s="72">
        <f>(CL349*$E349*$F349*$G349*$H349*$CM$10)</f>
        <v>0</v>
      </c>
      <c r="CN349" s="73"/>
      <c r="CO349" s="72">
        <f>(CN349*$E349*$F349*$G349*$H349*$CO$10)</f>
        <v>0</v>
      </c>
      <c r="CP349" s="73"/>
      <c r="CQ349" s="72">
        <f>(CP349*$E349*$F349*$G349*$I349*$CQ$10)</f>
        <v>0</v>
      </c>
      <c r="CR349" s="73"/>
      <c r="CS349" s="72">
        <f>(CR349*$E349*$F349*$G349*$I349*$CS$10)</f>
        <v>0</v>
      </c>
      <c r="CT349" s="73">
        <v>0</v>
      </c>
      <c r="CU349" s="72">
        <f>(CT349*$E349*$F349*$G349*$I349*$CU$10)</f>
        <v>0</v>
      </c>
      <c r="CV349" s="93"/>
      <c r="CW349" s="72">
        <f>(CV349*$E349*$F349*$G349*$I349*$CW$10)</f>
        <v>0</v>
      </c>
      <c r="CX349" s="73">
        <v>0</v>
      </c>
      <c r="CY349" s="79">
        <f>(CX349*$E349*$F349*$G349*$I349*$CY$10)</f>
        <v>0</v>
      </c>
      <c r="CZ349" s="73">
        <v>1</v>
      </c>
      <c r="DA349" s="72">
        <f>(CZ349*$E349*$F349*$G349*$I349*$DA$10)</f>
        <v>82839.959999999992</v>
      </c>
      <c r="DB349" s="95"/>
      <c r="DC349" s="72">
        <f>(DB349*$E349*$F349*$G349*$I349*$DC$10)</f>
        <v>0</v>
      </c>
      <c r="DD349" s="73"/>
      <c r="DE349" s="72">
        <f>(DD349*$E349*$F349*$G349*$I349*$DE$10)</f>
        <v>0</v>
      </c>
      <c r="DF349" s="73"/>
      <c r="DG349" s="72">
        <f>(DF349*$E349*$F349*$G349*$J349*$DG$10)</f>
        <v>0</v>
      </c>
      <c r="DH349" s="73"/>
      <c r="DI349" s="84">
        <f>(DH349*$E349*$F349*$G349*$K349*$DI$10)</f>
        <v>0</v>
      </c>
      <c r="DJ349" s="85">
        <f t="shared" si="1048"/>
        <v>135</v>
      </c>
      <c r="DK349" s="84">
        <f t="shared" si="1048"/>
        <v>10464067.614000002</v>
      </c>
    </row>
    <row r="350" spans="1:115" s="194" customFormat="1" ht="15.75" customHeight="1" x14ac:dyDescent="0.25">
      <c r="A350" s="89">
        <v>33</v>
      </c>
      <c r="B350" s="98"/>
      <c r="C350" s="98"/>
      <c r="D350" s="53" t="s">
        <v>473</v>
      </c>
      <c r="E350" s="54">
        <v>23150</v>
      </c>
      <c r="F350" s="99">
        <v>1.95</v>
      </c>
      <c r="G350" s="86">
        <v>1</v>
      </c>
      <c r="H350" s="87">
        <v>1.4</v>
      </c>
      <c r="I350" s="87">
        <v>1.68</v>
      </c>
      <c r="J350" s="87">
        <v>2.23</v>
      </c>
      <c r="K350" s="88">
        <v>2.57</v>
      </c>
      <c r="L350" s="59">
        <f>SUM(L351:L358)</f>
        <v>0</v>
      </c>
      <c r="M350" s="59">
        <f t="shared" ref="M350:BX350" si="1049">SUM(M351:M358)</f>
        <v>0</v>
      </c>
      <c r="N350" s="59">
        <f t="shared" si="1049"/>
        <v>520</v>
      </c>
      <c r="O350" s="59">
        <f t="shared" si="1049"/>
        <v>48787680.480000004</v>
      </c>
      <c r="P350" s="59">
        <f t="shared" si="1049"/>
        <v>0</v>
      </c>
      <c r="Q350" s="59">
        <f t="shared" si="1049"/>
        <v>0</v>
      </c>
      <c r="R350" s="59">
        <f t="shared" si="1049"/>
        <v>0</v>
      </c>
      <c r="S350" s="59">
        <f t="shared" si="1049"/>
        <v>0</v>
      </c>
      <c r="T350" s="59">
        <f t="shared" si="1049"/>
        <v>0</v>
      </c>
      <c r="U350" s="59">
        <f t="shared" si="1049"/>
        <v>0</v>
      </c>
      <c r="V350" s="59">
        <f t="shared" si="1049"/>
        <v>0</v>
      </c>
      <c r="W350" s="59">
        <f t="shared" si="1049"/>
        <v>0</v>
      </c>
      <c r="X350" s="59">
        <f t="shared" si="1049"/>
        <v>0</v>
      </c>
      <c r="Y350" s="59">
        <f t="shared" si="1049"/>
        <v>0</v>
      </c>
      <c r="Z350" s="59">
        <f t="shared" si="1049"/>
        <v>0</v>
      </c>
      <c r="AA350" s="59">
        <f t="shared" si="1049"/>
        <v>0</v>
      </c>
      <c r="AB350" s="59">
        <f t="shared" si="1049"/>
        <v>12</v>
      </c>
      <c r="AC350" s="59">
        <f t="shared" si="1049"/>
        <v>1120867.44</v>
      </c>
      <c r="AD350" s="59">
        <f t="shared" si="1049"/>
        <v>0</v>
      </c>
      <c r="AE350" s="59">
        <f t="shared" si="1049"/>
        <v>0</v>
      </c>
      <c r="AF350" s="59">
        <f t="shared" si="1049"/>
        <v>0</v>
      </c>
      <c r="AG350" s="59">
        <f t="shared" si="1049"/>
        <v>0</v>
      </c>
      <c r="AH350" s="59">
        <f t="shared" si="1049"/>
        <v>32</v>
      </c>
      <c r="AI350" s="59">
        <f t="shared" si="1049"/>
        <v>3780931.1540000001</v>
      </c>
      <c r="AJ350" s="59">
        <f t="shared" si="1049"/>
        <v>26</v>
      </c>
      <c r="AK350" s="59">
        <f t="shared" si="1049"/>
        <v>2077027.26</v>
      </c>
      <c r="AL350" s="59">
        <f t="shared" si="1049"/>
        <v>7</v>
      </c>
      <c r="AM350" s="59">
        <f t="shared" si="1049"/>
        <v>722574.46800000011</v>
      </c>
      <c r="AN350" s="59">
        <f t="shared" si="1049"/>
        <v>0</v>
      </c>
      <c r="AO350" s="59">
        <f t="shared" si="1049"/>
        <v>0</v>
      </c>
      <c r="AP350" s="59">
        <f t="shared" si="1049"/>
        <v>0</v>
      </c>
      <c r="AQ350" s="59">
        <f t="shared" si="1049"/>
        <v>0</v>
      </c>
      <c r="AR350" s="59">
        <f t="shared" si="1049"/>
        <v>0</v>
      </c>
      <c r="AS350" s="59">
        <f t="shared" si="1049"/>
        <v>0</v>
      </c>
      <c r="AT350" s="59">
        <f t="shared" si="1049"/>
        <v>0</v>
      </c>
      <c r="AU350" s="59">
        <f t="shared" si="1049"/>
        <v>0</v>
      </c>
      <c r="AV350" s="59">
        <f>SUM(AV351:AV358)</f>
        <v>0</v>
      </c>
      <c r="AW350" s="59">
        <f>SUM(AW351:AW358)</f>
        <v>0</v>
      </c>
      <c r="AX350" s="59">
        <f t="shared" ref="AX350" si="1050">SUM(AX351:AX358)</f>
        <v>0</v>
      </c>
      <c r="AY350" s="59">
        <f t="shared" si="1049"/>
        <v>0</v>
      </c>
      <c r="AZ350" s="59">
        <f t="shared" si="1049"/>
        <v>0</v>
      </c>
      <c r="BA350" s="59">
        <f t="shared" si="1049"/>
        <v>0</v>
      </c>
      <c r="BB350" s="59">
        <f t="shared" si="1049"/>
        <v>0</v>
      </c>
      <c r="BC350" s="59">
        <f t="shared" si="1049"/>
        <v>0</v>
      </c>
      <c r="BD350" s="59">
        <f t="shared" si="1049"/>
        <v>32</v>
      </c>
      <c r="BE350" s="59">
        <f t="shared" si="1049"/>
        <v>2848844.1856</v>
      </c>
      <c r="BF350" s="59">
        <f t="shared" si="1049"/>
        <v>110</v>
      </c>
      <c r="BG350" s="59">
        <f t="shared" si="1049"/>
        <v>12781389.096000001</v>
      </c>
      <c r="BH350" s="59">
        <f t="shared" si="1049"/>
        <v>0</v>
      </c>
      <c r="BI350" s="59">
        <f t="shared" si="1049"/>
        <v>0</v>
      </c>
      <c r="BJ350" s="59">
        <f t="shared" si="1049"/>
        <v>0</v>
      </c>
      <c r="BK350" s="59">
        <f t="shared" si="1049"/>
        <v>0</v>
      </c>
      <c r="BL350" s="59">
        <f t="shared" si="1049"/>
        <v>17</v>
      </c>
      <c r="BM350" s="59">
        <f t="shared" si="1049"/>
        <v>1407968.1840000001</v>
      </c>
      <c r="BN350" s="59">
        <f t="shared" si="1049"/>
        <v>2</v>
      </c>
      <c r="BO350" s="59">
        <f t="shared" si="1049"/>
        <v>84706.775999999998</v>
      </c>
      <c r="BP350" s="59">
        <f t="shared" si="1049"/>
        <v>45</v>
      </c>
      <c r="BQ350" s="59">
        <f t="shared" si="1049"/>
        <v>4195507.16928</v>
      </c>
      <c r="BR350" s="59">
        <f t="shared" si="1049"/>
        <v>9</v>
      </c>
      <c r="BS350" s="61">
        <f t="shared" si="1049"/>
        <v>2088407.0592</v>
      </c>
      <c r="BT350" s="62">
        <f t="shared" si="1049"/>
        <v>0</v>
      </c>
      <c r="BU350" s="59">
        <f t="shared" si="1049"/>
        <v>0</v>
      </c>
      <c r="BV350" s="59">
        <f t="shared" si="1049"/>
        <v>0</v>
      </c>
      <c r="BW350" s="59">
        <f t="shared" si="1049"/>
        <v>0</v>
      </c>
      <c r="BX350" s="59">
        <f t="shared" si="1049"/>
        <v>0</v>
      </c>
      <c r="BY350" s="59">
        <f t="shared" ref="BY350:DK350" si="1051">SUM(BY351:BY358)</f>
        <v>0</v>
      </c>
      <c r="BZ350" s="59">
        <f>SUM(BZ351:BZ358)</f>
        <v>16</v>
      </c>
      <c r="CA350" s="59">
        <f>SUM(CA351:CA358)</f>
        <v>1354452.7920000001</v>
      </c>
      <c r="CB350" s="63">
        <f t="shared" si="1051"/>
        <v>0</v>
      </c>
      <c r="CC350" s="59">
        <f t="shared" si="1051"/>
        <v>0</v>
      </c>
      <c r="CD350" s="59">
        <f t="shared" si="1051"/>
        <v>0</v>
      </c>
      <c r="CE350" s="59">
        <f t="shared" si="1051"/>
        <v>0</v>
      </c>
      <c r="CF350" s="59">
        <f t="shared" si="1051"/>
        <v>0</v>
      </c>
      <c r="CG350" s="59">
        <f t="shared" si="1051"/>
        <v>0</v>
      </c>
      <c r="CH350" s="59">
        <f t="shared" si="1051"/>
        <v>10</v>
      </c>
      <c r="CI350" s="59">
        <f t="shared" si="1051"/>
        <v>581240.93999999983</v>
      </c>
      <c r="CJ350" s="59">
        <f t="shared" si="1051"/>
        <v>36</v>
      </c>
      <c r="CK350" s="59">
        <f t="shared" si="1051"/>
        <v>2687126.0639999998</v>
      </c>
      <c r="CL350" s="59">
        <f t="shared" si="1051"/>
        <v>49</v>
      </c>
      <c r="CM350" s="59">
        <f t="shared" si="1051"/>
        <v>3421199.5999999996</v>
      </c>
      <c r="CN350" s="59">
        <f t="shared" si="1051"/>
        <v>29</v>
      </c>
      <c r="CO350" s="59">
        <f>SUM(CO351:CO358)</f>
        <v>3516925.7760000001</v>
      </c>
      <c r="CP350" s="59">
        <f t="shared" ref="CP350" si="1052">SUM(CP351:CP358)</f>
        <v>49</v>
      </c>
      <c r="CQ350" s="59">
        <f>SUM(CQ351:CQ358)</f>
        <v>4962318.9537599999</v>
      </c>
      <c r="CR350" s="59">
        <f t="shared" ref="CR350" si="1053">SUM(CR351:CR358)</f>
        <v>26</v>
      </c>
      <c r="CS350" s="59">
        <f>SUM(CS351:CS358)</f>
        <v>2577699.5327999997</v>
      </c>
      <c r="CT350" s="59">
        <f t="shared" ref="CT350" si="1054">SUM(CT351:CT358)</f>
        <v>0</v>
      </c>
      <c r="CU350" s="59">
        <f t="shared" si="1051"/>
        <v>0</v>
      </c>
      <c r="CV350" s="59">
        <f t="shared" si="1051"/>
        <v>0</v>
      </c>
      <c r="CW350" s="59">
        <f t="shared" si="1051"/>
        <v>0</v>
      </c>
      <c r="CX350" s="59">
        <f t="shared" si="1051"/>
        <v>0</v>
      </c>
      <c r="CY350" s="59">
        <f t="shared" si="1051"/>
        <v>0</v>
      </c>
      <c r="CZ350" s="59">
        <f t="shared" si="1051"/>
        <v>0</v>
      </c>
      <c r="DA350" s="59">
        <f t="shared" si="1051"/>
        <v>0</v>
      </c>
      <c r="DB350" s="59">
        <f t="shared" si="1051"/>
        <v>2</v>
      </c>
      <c r="DC350" s="59">
        <f t="shared" si="1051"/>
        <v>94118.64</v>
      </c>
      <c r="DD350" s="59">
        <f t="shared" si="1051"/>
        <v>33</v>
      </c>
      <c r="DE350" s="59">
        <f t="shared" si="1051"/>
        <v>3862068.9408</v>
      </c>
      <c r="DF350" s="59">
        <f t="shared" si="1051"/>
        <v>2</v>
      </c>
      <c r="DG350" s="59">
        <f t="shared" si="1051"/>
        <v>144961.59599999999</v>
      </c>
      <c r="DH350" s="59">
        <f t="shared" si="1051"/>
        <v>18</v>
      </c>
      <c r="DI350" s="59">
        <f t="shared" si="1051"/>
        <v>2148941.7626999998</v>
      </c>
      <c r="DJ350" s="59">
        <f t="shared" si="1051"/>
        <v>1082</v>
      </c>
      <c r="DK350" s="59">
        <f t="shared" si="1051"/>
        <v>105246957.87014002</v>
      </c>
    </row>
    <row r="351" spans="1:115" ht="15.75" customHeight="1" x14ac:dyDescent="0.25">
      <c r="A351" s="89"/>
      <c r="B351" s="90">
        <v>307</v>
      </c>
      <c r="C351" s="283" t="s">
        <v>845</v>
      </c>
      <c r="D351" s="65" t="s">
        <v>474</v>
      </c>
      <c r="E351" s="54">
        <v>23150</v>
      </c>
      <c r="F351" s="91">
        <v>1.17</v>
      </c>
      <c r="G351" s="67">
        <v>1</v>
      </c>
      <c r="H351" s="69">
        <v>1.4</v>
      </c>
      <c r="I351" s="69">
        <v>1.68</v>
      </c>
      <c r="J351" s="69">
        <v>2.23</v>
      </c>
      <c r="K351" s="70">
        <v>2.57</v>
      </c>
      <c r="L351" s="73"/>
      <c r="M351" s="72">
        <f t="shared" ref="M351:M358" si="1055">(L351*$E351*$F351*$G351*$H351*$M$10)</f>
        <v>0</v>
      </c>
      <c r="N351" s="73">
        <v>3</v>
      </c>
      <c r="O351" s="73">
        <f t="shared" ref="O351:O358" si="1056">(N351*$E351*$F351*$G351*$H351*$O$10)</f>
        <v>125135.01</v>
      </c>
      <c r="P351" s="73"/>
      <c r="Q351" s="72">
        <f t="shared" ref="Q351:Q358" si="1057">(P351*$E351*$F351*$G351*$H351*$Q$10)</f>
        <v>0</v>
      </c>
      <c r="R351" s="73"/>
      <c r="S351" s="72">
        <f t="shared" ref="S351:S358" si="1058">(R351*$E351*$F351*$G351*$H351*$S$10)</f>
        <v>0</v>
      </c>
      <c r="T351" s="73"/>
      <c r="U351" s="72">
        <f t="shared" ref="U351:U358" si="1059">(T351*$E351*$F351*$G351*$H351*$U$10)</f>
        <v>0</v>
      </c>
      <c r="V351" s="73"/>
      <c r="W351" s="72">
        <f t="shared" ref="W351:W358" si="1060">(V351*$E351*$F351*$G351*$H351*$W$10)</f>
        <v>0</v>
      </c>
      <c r="X351" s="73"/>
      <c r="Y351" s="72">
        <f t="shared" ref="Y351:Y358" si="1061">(X351*$E351*$F351*$G351*$H351*$Y$10)</f>
        <v>0</v>
      </c>
      <c r="Z351" s="73"/>
      <c r="AA351" s="72">
        <f t="shared" ref="AA351:AA358" si="1062">(Z351*$E351*$F351*$G351*$H351*$AA$10)</f>
        <v>0</v>
      </c>
      <c r="AB351" s="73">
        <v>2</v>
      </c>
      <c r="AC351" s="72">
        <f t="shared" ref="AC351:AC358" si="1063">(AB351*$E351*$F351*$G351*$H351*$AC$10)</f>
        <v>83423.34</v>
      </c>
      <c r="AD351" s="73"/>
      <c r="AE351" s="72">
        <f t="shared" ref="AE351:AE358" si="1064">(AD351*$E351*$F351*$G351*$H351*$AE$10)</f>
        <v>0</v>
      </c>
      <c r="AF351" s="75"/>
      <c r="AG351" s="72">
        <f t="shared" ref="AG351:AG358" si="1065">(AF351*$E351*$F351*$G351*$H351*$AG$10)</f>
        <v>0</v>
      </c>
      <c r="AH351" s="73">
        <v>5</v>
      </c>
      <c r="AI351" s="72">
        <f t="shared" ref="AI351:AI358" si="1066">(AH351*$E351*$F351*$G351*$H351*$AI$10)</f>
        <v>208558.35</v>
      </c>
      <c r="AJ351" s="73">
        <v>10</v>
      </c>
      <c r="AK351" s="73">
        <f t="shared" ref="AK351:AK358" si="1067">(AJ351*$E351*$F351*$G351*$H351*$AK$10)</f>
        <v>417116.7</v>
      </c>
      <c r="AL351" s="73">
        <v>2</v>
      </c>
      <c r="AM351" s="72">
        <f t="shared" ref="AM351:AM358" si="1068">(AL351*$E351*$F351*$G351*$I351*$AM$10)</f>
        <v>100108.008</v>
      </c>
      <c r="AN351" s="93"/>
      <c r="AO351" s="72">
        <f t="shared" ref="AO351:AO358" si="1069">(AN351*$E351*$F351*$G351*$I351*$AO$10)</f>
        <v>0</v>
      </c>
      <c r="AP351" s="73"/>
      <c r="AQ351" s="79">
        <f t="shared" ref="AQ351:AQ358" si="1070">(AP351*$E351*$F351*$G351*$I351*$AQ$10)</f>
        <v>0</v>
      </c>
      <c r="AR351" s="73"/>
      <c r="AS351" s="72">
        <f t="shared" ref="AS351:AS358" si="1071">(AR351*$E351*$F351*$G351*$H351*$AS$10)</f>
        <v>0</v>
      </c>
      <c r="AT351" s="73"/>
      <c r="AU351" s="73">
        <f t="shared" ref="AU351:AU358" si="1072">(AT351*$E351*$F351*$G351*$H351*$AU$10)</f>
        <v>0</v>
      </c>
      <c r="AV351" s="73"/>
      <c r="AW351" s="72">
        <f t="shared" ref="AW351:AW358" si="1073">(AV351*$E351*$F351*$G351*$H351*$AW$10)</f>
        <v>0</v>
      </c>
      <c r="AX351" s="73"/>
      <c r="AY351" s="72">
        <f t="shared" ref="AY351:AY358" si="1074">(AX351*$E351*$F351*$G351*$H351*$AY$10)</f>
        <v>0</v>
      </c>
      <c r="AZ351" s="73"/>
      <c r="BA351" s="72">
        <f t="shared" ref="BA351:BA358" si="1075">(AZ351*$E351*$F351*$G351*$H351*$BA$10)</f>
        <v>0</v>
      </c>
      <c r="BB351" s="73"/>
      <c r="BC351" s="72">
        <f t="shared" ref="BC351:BC358" si="1076">(BB351*$E351*$F351*$G351*$H351*$BC$10)</f>
        <v>0</v>
      </c>
      <c r="BD351" s="73">
        <v>2</v>
      </c>
      <c r="BE351" s="72">
        <f t="shared" ref="BE351:BE358" si="1077">(BD351*$E351*$F351*$G351*$H351*$BE$10)</f>
        <v>97074.432000000001</v>
      </c>
      <c r="BF351" s="73">
        <v>5</v>
      </c>
      <c r="BG351" s="72">
        <f t="shared" ref="BG351:BG358" si="1078">(BF351*$E351*$F351*$G351*$I351*$BG$10)</f>
        <v>227518.19999999998</v>
      </c>
      <c r="BH351" s="73"/>
      <c r="BI351" s="72">
        <f t="shared" ref="BI351:BI358" si="1079">(BH351*$E351*$F351*$G351*$I351*$BI$10)</f>
        <v>0</v>
      </c>
      <c r="BJ351" s="73"/>
      <c r="BK351" s="72">
        <f t="shared" ref="BK351:BK358" si="1080">(BJ351*$E351*$F351*$G351*$I351*$BK$10)</f>
        <v>0</v>
      </c>
      <c r="BL351" s="73">
        <v>1</v>
      </c>
      <c r="BM351" s="72">
        <f t="shared" ref="BM351:BM358" si="1081">(BL351*$E351*$F351*$G351*$I351*$BM$10)</f>
        <v>45503.64</v>
      </c>
      <c r="BN351" s="73"/>
      <c r="BO351" s="72">
        <f t="shared" ref="BO351:BO358" si="1082">(BN351*$E351*$F351*$G351*$I351*$BO$10)</f>
        <v>0</v>
      </c>
      <c r="BP351" s="73">
        <v>15</v>
      </c>
      <c r="BQ351" s="72">
        <f t="shared" ref="BQ351:BQ358" si="1083">(BP351*$E351*$F351*$G351*$I351*$BQ$10)</f>
        <v>873669.88800000004</v>
      </c>
      <c r="BR351" s="73">
        <v>1</v>
      </c>
      <c r="BS351" s="79">
        <f t="shared" ref="BS351:BS358" si="1084">(BR351*$E351*$F351*$G351*$I351*$BS$10)</f>
        <v>50054.004000000001</v>
      </c>
      <c r="BT351" s="94"/>
      <c r="BU351" s="72">
        <f t="shared" ref="BU351:BU358" si="1085">(BT351*$E351*$F351*$G351*$H351*$BU$10)</f>
        <v>0</v>
      </c>
      <c r="BV351" s="73"/>
      <c r="BW351" s="72">
        <f t="shared" ref="BW351:BW358" si="1086">(BV351*$E351*$F351*$G351*$H351*$BW$10)</f>
        <v>0</v>
      </c>
      <c r="BX351" s="73"/>
      <c r="BY351" s="72">
        <f t="shared" ref="BY351:BY358" si="1087">(BX351*$E351*$F351*$G351*$H351*$BY$10)</f>
        <v>0</v>
      </c>
      <c r="BZ351" s="73">
        <v>3</v>
      </c>
      <c r="CA351" s="72">
        <f t="shared" ref="CA351:CA358" si="1088">(BZ351*$E351*$F351*$G351*$I351*$CA$10)</f>
        <v>136510.91999999998</v>
      </c>
      <c r="CB351" s="95"/>
      <c r="CC351" s="73">
        <f t="shared" ref="CC351:CC358" si="1089">(CB351*$E351*$F351*$G351*$H351*$CC$10)</f>
        <v>0</v>
      </c>
      <c r="CD351" s="73"/>
      <c r="CE351" s="72">
        <f t="shared" ref="CE351:CE358" si="1090">(CD351*$E351*$F351*$G351*$H351*$CE$10)</f>
        <v>0</v>
      </c>
      <c r="CF351" s="73"/>
      <c r="CG351" s="72">
        <f t="shared" ref="CG351:CG358" si="1091">(CF351*$E351*$F351*$G351*$H351*$CG$10)</f>
        <v>0</v>
      </c>
      <c r="CH351" s="73">
        <v>2</v>
      </c>
      <c r="CI351" s="72">
        <f t="shared" ref="CI351:CI358" si="1092">(CH351*$E351*$F351*$G351*$H351*$CI$10)</f>
        <v>53087.579999999994</v>
      </c>
      <c r="CJ351" s="73">
        <v>5</v>
      </c>
      <c r="CK351" s="72">
        <f t="shared" ref="CK351:CK358" si="1093">(CJ351*$E351*$F351*$G351*$H351*$CK$10)</f>
        <v>227518.19999999998</v>
      </c>
      <c r="CL351" s="73">
        <v>7</v>
      </c>
      <c r="CM351" s="72">
        <f t="shared" ref="CM351:CM358" si="1094">(CL351*$E351*$F351*$G351*$H351*$CM$10)</f>
        <v>265437.89999999997</v>
      </c>
      <c r="CN351" s="73">
        <v>2</v>
      </c>
      <c r="CO351" s="72">
        <f t="shared" ref="CO351:CO358" si="1095">(CN351*$E351*$F351*$G351*$H351*$CO$10)</f>
        <v>84181.733999999997</v>
      </c>
      <c r="CP351" s="73">
        <v>4</v>
      </c>
      <c r="CQ351" s="72">
        <f t="shared" ref="CQ351:CQ358" si="1096">(CP351*$E351*$F351*$G351*$I351*$CQ$10)</f>
        <v>202036.16160000002</v>
      </c>
      <c r="CR351" s="73">
        <v>5</v>
      </c>
      <c r="CS351" s="72">
        <f t="shared" ref="CS351:CS358" si="1097">(CR351*$E351*$F351*$G351*$I351*$CS$10)</f>
        <v>273021.83999999997</v>
      </c>
      <c r="CT351" s="73"/>
      <c r="CU351" s="72">
        <f t="shared" ref="CU351:CU358" si="1098">(CT351*$E351*$F351*$G351*$I351*$CU$10)</f>
        <v>0</v>
      </c>
      <c r="CV351" s="93"/>
      <c r="CW351" s="72">
        <f t="shared" ref="CW351:CW358" si="1099">(CV351*$E351*$F351*$G351*$I351*$CW$10)</f>
        <v>0</v>
      </c>
      <c r="CX351" s="73"/>
      <c r="CY351" s="79">
        <f t="shared" ref="CY351:CY358" si="1100">(CX351*$E351*$F351*$G351*$I351*$CY$10)</f>
        <v>0</v>
      </c>
      <c r="CZ351" s="73"/>
      <c r="DA351" s="72">
        <f t="shared" ref="DA351:DA358" si="1101">(CZ351*$E351*$F351*$G351*$I351*$DA$10)</f>
        <v>0</v>
      </c>
      <c r="DB351" s="95"/>
      <c r="DC351" s="72">
        <f t="shared" ref="DC351:DC358" si="1102">(DB351*$E351*$F351*$G351*$I351*$DC$10)</f>
        <v>0</v>
      </c>
      <c r="DD351" s="73">
        <v>6</v>
      </c>
      <c r="DE351" s="72">
        <f t="shared" ref="DE351:DE358" si="1103">(DD351*$E351*$F351*$G351*$I351*$DE$10)</f>
        <v>327626.20799999993</v>
      </c>
      <c r="DF351" s="73">
        <v>2</v>
      </c>
      <c r="DG351" s="72">
        <f t="shared" ref="DG351:DG358" si="1104">(DF351*$E351*$F351*$G351*$J351*$DG$10)</f>
        <v>144961.59599999999</v>
      </c>
      <c r="DH351" s="73">
        <v>5</v>
      </c>
      <c r="DI351" s="84">
        <f t="shared" ref="DI351:DI358" si="1105">(DH351*$E351*$F351*$G351*$K351*$DI$10)</f>
        <v>386334.02925000002</v>
      </c>
      <c r="DJ351" s="85">
        <f t="shared" ref="DJ351:DK358" si="1106">SUM(L351,N351,P351,R351,T351,V351,X351,Z351,AB351,AD351,AF351,AH351,AN351,AR351,AT351,BX351,AJ351,AX351,AZ351,BB351,CN351,BD351,BF351,AL351,BJ351,AP351,CP351,BL351,CR351,BN351,BP351,BR351,BZ351,BT351,BV351,CB351,CD351,CF351,CH351,CJ351,CL351,CT351,CV351,BH351,AV351,CX351,CZ351,DB351,DD351,DF351,DH351)</f>
        <v>87</v>
      </c>
      <c r="DK351" s="84">
        <f t="shared" si="1106"/>
        <v>4328877.7408499997</v>
      </c>
    </row>
    <row r="352" spans="1:115" ht="15.75" customHeight="1" x14ac:dyDescent="0.25">
      <c r="A352" s="89"/>
      <c r="B352" s="90">
        <v>308</v>
      </c>
      <c r="C352" s="283" t="s">
        <v>846</v>
      </c>
      <c r="D352" s="65" t="s">
        <v>475</v>
      </c>
      <c r="E352" s="54">
        <v>23150</v>
      </c>
      <c r="F352" s="91">
        <v>2.91</v>
      </c>
      <c r="G352" s="67">
        <v>1</v>
      </c>
      <c r="H352" s="69">
        <v>1.4</v>
      </c>
      <c r="I352" s="69">
        <v>1.68</v>
      </c>
      <c r="J352" s="69">
        <v>2.23</v>
      </c>
      <c r="K352" s="70">
        <v>2.57</v>
      </c>
      <c r="L352" s="73"/>
      <c r="M352" s="72">
        <f t="shared" si="1055"/>
        <v>0</v>
      </c>
      <c r="N352" s="73">
        <v>7</v>
      </c>
      <c r="O352" s="73">
        <f t="shared" si="1056"/>
        <v>726210.87</v>
      </c>
      <c r="P352" s="73"/>
      <c r="Q352" s="72">
        <f t="shared" si="1057"/>
        <v>0</v>
      </c>
      <c r="R352" s="73"/>
      <c r="S352" s="72">
        <f t="shared" si="1058"/>
        <v>0</v>
      </c>
      <c r="T352" s="73"/>
      <c r="U352" s="72">
        <f t="shared" si="1059"/>
        <v>0</v>
      </c>
      <c r="V352" s="73"/>
      <c r="W352" s="72">
        <f t="shared" si="1060"/>
        <v>0</v>
      </c>
      <c r="X352" s="73"/>
      <c r="Y352" s="72">
        <f t="shared" si="1061"/>
        <v>0</v>
      </c>
      <c r="Z352" s="73"/>
      <c r="AA352" s="72">
        <f t="shared" si="1062"/>
        <v>0</v>
      </c>
      <c r="AB352" s="73">
        <v>10</v>
      </c>
      <c r="AC352" s="72">
        <f t="shared" si="1063"/>
        <v>1037444.1</v>
      </c>
      <c r="AD352" s="73"/>
      <c r="AE352" s="72">
        <f t="shared" si="1064"/>
        <v>0</v>
      </c>
      <c r="AF352" s="75"/>
      <c r="AG352" s="72">
        <f t="shared" si="1065"/>
        <v>0</v>
      </c>
      <c r="AH352" s="73">
        <v>17</v>
      </c>
      <c r="AI352" s="72">
        <f t="shared" si="1066"/>
        <v>1763654.9700000002</v>
      </c>
      <c r="AJ352" s="73">
        <v>16</v>
      </c>
      <c r="AK352" s="73">
        <f t="shared" si="1067"/>
        <v>1659910.56</v>
      </c>
      <c r="AL352" s="73">
        <v>5</v>
      </c>
      <c r="AM352" s="72">
        <f t="shared" si="1068"/>
        <v>622466.46000000008</v>
      </c>
      <c r="AN352" s="93"/>
      <c r="AO352" s="72">
        <f t="shared" si="1069"/>
        <v>0</v>
      </c>
      <c r="AP352" s="73"/>
      <c r="AQ352" s="79">
        <f t="shared" si="1070"/>
        <v>0</v>
      </c>
      <c r="AR352" s="73"/>
      <c r="AS352" s="72">
        <f t="shared" si="1071"/>
        <v>0</v>
      </c>
      <c r="AT352" s="73"/>
      <c r="AU352" s="73">
        <f t="shared" si="1072"/>
        <v>0</v>
      </c>
      <c r="AV352" s="73"/>
      <c r="AW352" s="72">
        <f t="shared" si="1073"/>
        <v>0</v>
      </c>
      <c r="AX352" s="73"/>
      <c r="AY352" s="72">
        <f t="shared" si="1074"/>
        <v>0</v>
      </c>
      <c r="AZ352" s="73"/>
      <c r="BA352" s="72">
        <f t="shared" si="1075"/>
        <v>0</v>
      </c>
      <c r="BB352" s="73"/>
      <c r="BC352" s="72">
        <f t="shared" si="1076"/>
        <v>0</v>
      </c>
      <c r="BD352" s="73">
        <v>11</v>
      </c>
      <c r="BE352" s="72">
        <f t="shared" si="1077"/>
        <v>1327928.4480000001</v>
      </c>
      <c r="BF352" s="73">
        <v>33</v>
      </c>
      <c r="BG352" s="72">
        <f t="shared" si="1078"/>
        <v>3734798.76</v>
      </c>
      <c r="BH352" s="73"/>
      <c r="BI352" s="72">
        <f t="shared" si="1079"/>
        <v>0</v>
      </c>
      <c r="BJ352" s="73"/>
      <c r="BK352" s="72">
        <f t="shared" si="1080"/>
        <v>0</v>
      </c>
      <c r="BL352" s="73">
        <v>4</v>
      </c>
      <c r="BM352" s="72">
        <f t="shared" si="1081"/>
        <v>452702.88</v>
      </c>
      <c r="BN352" s="73"/>
      <c r="BO352" s="72">
        <f t="shared" si="1082"/>
        <v>0</v>
      </c>
      <c r="BP352" s="73">
        <v>12</v>
      </c>
      <c r="BQ352" s="72">
        <f t="shared" si="1083"/>
        <v>1738379.0592</v>
      </c>
      <c r="BR352" s="73">
        <v>4</v>
      </c>
      <c r="BS352" s="79">
        <f t="shared" si="1084"/>
        <v>497973.16800000006</v>
      </c>
      <c r="BT352" s="94"/>
      <c r="BU352" s="72">
        <f t="shared" si="1085"/>
        <v>0</v>
      </c>
      <c r="BV352" s="73"/>
      <c r="BW352" s="72">
        <f t="shared" si="1086"/>
        <v>0</v>
      </c>
      <c r="BX352" s="73"/>
      <c r="BY352" s="72">
        <f t="shared" si="1087"/>
        <v>0</v>
      </c>
      <c r="BZ352" s="73">
        <v>5</v>
      </c>
      <c r="CA352" s="72">
        <f t="shared" si="1088"/>
        <v>565878.6</v>
      </c>
      <c r="CB352" s="95"/>
      <c r="CC352" s="73">
        <f t="shared" si="1089"/>
        <v>0</v>
      </c>
      <c r="CD352" s="73"/>
      <c r="CE352" s="72">
        <f t="shared" si="1090"/>
        <v>0</v>
      </c>
      <c r="CF352" s="73"/>
      <c r="CG352" s="72">
        <f t="shared" si="1091"/>
        <v>0</v>
      </c>
      <c r="CH352" s="73">
        <v>8</v>
      </c>
      <c r="CI352" s="72">
        <f t="shared" si="1092"/>
        <v>528153.35999999987</v>
      </c>
      <c r="CJ352" s="73">
        <v>7</v>
      </c>
      <c r="CK352" s="72">
        <f t="shared" si="1093"/>
        <v>792230.03999999992</v>
      </c>
      <c r="CL352" s="73">
        <v>14</v>
      </c>
      <c r="CM352" s="72">
        <f t="shared" si="1094"/>
        <v>1320383.3999999999</v>
      </c>
      <c r="CN352" s="73">
        <v>7</v>
      </c>
      <c r="CO352" s="72">
        <f t="shared" si="1095"/>
        <v>732812.78700000001</v>
      </c>
      <c r="CP352" s="73">
        <v>15</v>
      </c>
      <c r="CQ352" s="72">
        <f t="shared" si="1096"/>
        <v>1884375.7380000001</v>
      </c>
      <c r="CR352" s="73">
        <v>5</v>
      </c>
      <c r="CS352" s="72">
        <f t="shared" si="1097"/>
        <v>679054.32</v>
      </c>
      <c r="CT352" s="73"/>
      <c r="CU352" s="72">
        <f t="shared" si="1098"/>
        <v>0</v>
      </c>
      <c r="CV352" s="93"/>
      <c r="CW352" s="72">
        <f t="shared" si="1099"/>
        <v>0</v>
      </c>
      <c r="CX352" s="73"/>
      <c r="CY352" s="79">
        <f t="shared" si="1100"/>
        <v>0</v>
      </c>
      <c r="CZ352" s="73"/>
      <c r="DA352" s="72">
        <f t="shared" si="1101"/>
        <v>0</v>
      </c>
      <c r="DB352" s="95"/>
      <c r="DC352" s="72">
        <f t="shared" si="1102"/>
        <v>0</v>
      </c>
      <c r="DD352" s="73">
        <v>20</v>
      </c>
      <c r="DE352" s="72">
        <f t="shared" si="1103"/>
        <v>2716217.28</v>
      </c>
      <c r="DF352" s="73"/>
      <c r="DG352" s="72">
        <f t="shared" si="1104"/>
        <v>0</v>
      </c>
      <c r="DH352" s="73">
        <v>5</v>
      </c>
      <c r="DI352" s="84">
        <f t="shared" si="1105"/>
        <v>960882.07274999993</v>
      </c>
      <c r="DJ352" s="85">
        <f t="shared" si="1106"/>
        <v>205</v>
      </c>
      <c r="DK352" s="84">
        <f t="shared" si="1106"/>
        <v>23741456.872950003</v>
      </c>
    </row>
    <row r="353" spans="1:115" ht="15.75" customHeight="1" x14ac:dyDescent="0.25">
      <c r="A353" s="89"/>
      <c r="B353" s="90">
        <v>309</v>
      </c>
      <c r="C353" s="283" t="s">
        <v>847</v>
      </c>
      <c r="D353" s="65" t="s">
        <v>476</v>
      </c>
      <c r="E353" s="54">
        <v>23150</v>
      </c>
      <c r="F353" s="91">
        <v>1.21</v>
      </c>
      <c r="G353" s="67">
        <v>1</v>
      </c>
      <c r="H353" s="69">
        <v>1.4</v>
      </c>
      <c r="I353" s="69">
        <v>1.68</v>
      </c>
      <c r="J353" s="69">
        <v>2.23</v>
      </c>
      <c r="K353" s="70">
        <v>2.57</v>
      </c>
      <c r="L353" s="73"/>
      <c r="M353" s="72">
        <f t="shared" si="1055"/>
        <v>0</v>
      </c>
      <c r="N353" s="73">
        <v>161</v>
      </c>
      <c r="O353" s="73">
        <f t="shared" si="1056"/>
        <v>6945171.3100000005</v>
      </c>
      <c r="P353" s="73"/>
      <c r="Q353" s="72">
        <f t="shared" si="1057"/>
        <v>0</v>
      </c>
      <c r="R353" s="73"/>
      <c r="S353" s="72">
        <f t="shared" si="1058"/>
        <v>0</v>
      </c>
      <c r="T353" s="73"/>
      <c r="U353" s="72">
        <f t="shared" si="1059"/>
        <v>0</v>
      </c>
      <c r="V353" s="73">
        <v>0</v>
      </c>
      <c r="W353" s="72">
        <f t="shared" si="1060"/>
        <v>0</v>
      </c>
      <c r="X353" s="73"/>
      <c r="Y353" s="72">
        <f t="shared" si="1061"/>
        <v>0</v>
      </c>
      <c r="Z353" s="73">
        <v>0</v>
      </c>
      <c r="AA353" s="72">
        <f t="shared" si="1062"/>
        <v>0</v>
      </c>
      <c r="AB353" s="73"/>
      <c r="AC353" s="72">
        <f t="shared" si="1063"/>
        <v>0</v>
      </c>
      <c r="AD353" s="73">
        <v>0</v>
      </c>
      <c r="AE353" s="72">
        <f t="shared" si="1064"/>
        <v>0</v>
      </c>
      <c r="AF353" s="75"/>
      <c r="AG353" s="72">
        <f t="shared" si="1065"/>
        <v>0</v>
      </c>
      <c r="AH353" s="73"/>
      <c r="AI353" s="72">
        <f t="shared" si="1066"/>
        <v>0</v>
      </c>
      <c r="AJ353" s="73"/>
      <c r="AK353" s="73">
        <f t="shared" si="1067"/>
        <v>0</v>
      </c>
      <c r="AL353" s="73"/>
      <c r="AM353" s="72">
        <f t="shared" si="1068"/>
        <v>0</v>
      </c>
      <c r="AN353" s="93"/>
      <c r="AO353" s="72">
        <f t="shared" si="1069"/>
        <v>0</v>
      </c>
      <c r="AP353" s="73"/>
      <c r="AQ353" s="79">
        <f t="shared" si="1070"/>
        <v>0</v>
      </c>
      <c r="AR353" s="73"/>
      <c r="AS353" s="72">
        <f t="shared" si="1071"/>
        <v>0</v>
      </c>
      <c r="AT353" s="73">
        <v>0</v>
      </c>
      <c r="AU353" s="73">
        <f t="shared" si="1072"/>
        <v>0</v>
      </c>
      <c r="AV353" s="73"/>
      <c r="AW353" s="72">
        <f t="shared" si="1073"/>
        <v>0</v>
      </c>
      <c r="AX353" s="73">
        <v>0</v>
      </c>
      <c r="AY353" s="72">
        <f t="shared" si="1074"/>
        <v>0</v>
      </c>
      <c r="AZ353" s="73">
        <v>0</v>
      </c>
      <c r="BA353" s="72">
        <f t="shared" si="1075"/>
        <v>0</v>
      </c>
      <c r="BB353" s="73">
        <v>0</v>
      </c>
      <c r="BC353" s="72">
        <f t="shared" si="1076"/>
        <v>0</v>
      </c>
      <c r="BD353" s="73">
        <v>8</v>
      </c>
      <c r="BE353" s="72">
        <f t="shared" si="1077"/>
        <v>401572.864</v>
      </c>
      <c r="BF353" s="73">
        <v>17</v>
      </c>
      <c r="BG353" s="72">
        <f t="shared" si="1078"/>
        <v>800008.44</v>
      </c>
      <c r="BH353" s="73">
        <v>0</v>
      </c>
      <c r="BI353" s="72">
        <f t="shared" si="1079"/>
        <v>0</v>
      </c>
      <c r="BJ353" s="73">
        <v>0</v>
      </c>
      <c r="BK353" s="72">
        <f t="shared" si="1080"/>
        <v>0</v>
      </c>
      <c r="BL353" s="73">
        <v>4</v>
      </c>
      <c r="BM353" s="72">
        <f t="shared" si="1081"/>
        <v>188237.28</v>
      </c>
      <c r="BN353" s="73">
        <v>2</v>
      </c>
      <c r="BO353" s="72">
        <f t="shared" si="1082"/>
        <v>84706.775999999998</v>
      </c>
      <c r="BP353" s="73">
        <v>10</v>
      </c>
      <c r="BQ353" s="72">
        <f t="shared" si="1083"/>
        <v>602359.29599999997</v>
      </c>
      <c r="BR353" s="73"/>
      <c r="BS353" s="79">
        <f t="shared" si="1084"/>
        <v>0</v>
      </c>
      <c r="BT353" s="94">
        <v>0</v>
      </c>
      <c r="BU353" s="72">
        <f t="shared" si="1085"/>
        <v>0</v>
      </c>
      <c r="BV353" s="73">
        <v>0</v>
      </c>
      <c r="BW353" s="72">
        <f t="shared" si="1086"/>
        <v>0</v>
      </c>
      <c r="BX353" s="73">
        <v>0</v>
      </c>
      <c r="BY353" s="72">
        <f t="shared" si="1087"/>
        <v>0</v>
      </c>
      <c r="BZ353" s="73">
        <v>4</v>
      </c>
      <c r="CA353" s="72">
        <f t="shared" si="1088"/>
        <v>188237.28</v>
      </c>
      <c r="CB353" s="95"/>
      <c r="CC353" s="73">
        <f t="shared" si="1089"/>
        <v>0</v>
      </c>
      <c r="CD353" s="73">
        <v>0</v>
      </c>
      <c r="CE353" s="72">
        <f t="shared" si="1090"/>
        <v>0</v>
      </c>
      <c r="CF353" s="73"/>
      <c r="CG353" s="72">
        <f t="shared" si="1091"/>
        <v>0</v>
      </c>
      <c r="CH353" s="73"/>
      <c r="CI353" s="72">
        <f t="shared" si="1092"/>
        <v>0</v>
      </c>
      <c r="CJ353" s="73">
        <v>17</v>
      </c>
      <c r="CK353" s="72">
        <f t="shared" si="1093"/>
        <v>800008.44</v>
      </c>
      <c r="CL353" s="73">
        <v>17</v>
      </c>
      <c r="CM353" s="72">
        <f t="shared" si="1094"/>
        <v>666673.69999999995</v>
      </c>
      <c r="CN353" s="73"/>
      <c r="CO353" s="72">
        <f t="shared" si="1095"/>
        <v>0</v>
      </c>
      <c r="CP353" s="73">
        <v>14</v>
      </c>
      <c r="CQ353" s="72">
        <f t="shared" si="1096"/>
        <v>731301.83280000009</v>
      </c>
      <c r="CR353" s="73">
        <v>7</v>
      </c>
      <c r="CS353" s="72">
        <f t="shared" si="1097"/>
        <v>395298.288</v>
      </c>
      <c r="CT353" s="73">
        <v>0</v>
      </c>
      <c r="CU353" s="72">
        <f t="shared" si="1098"/>
        <v>0</v>
      </c>
      <c r="CV353" s="93"/>
      <c r="CW353" s="72">
        <f t="shared" si="1099"/>
        <v>0</v>
      </c>
      <c r="CX353" s="73">
        <v>0</v>
      </c>
      <c r="CY353" s="79">
        <f t="shared" si="1100"/>
        <v>0</v>
      </c>
      <c r="CZ353" s="73"/>
      <c r="DA353" s="72">
        <f t="shared" si="1101"/>
        <v>0</v>
      </c>
      <c r="DB353" s="95">
        <v>2</v>
      </c>
      <c r="DC353" s="72">
        <f t="shared" si="1102"/>
        <v>94118.64</v>
      </c>
      <c r="DD353" s="73">
        <v>2</v>
      </c>
      <c r="DE353" s="72">
        <f t="shared" si="1103"/>
        <v>112942.368</v>
      </c>
      <c r="DF353" s="73"/>
      <c r="DG353" s="72">
        <f t="shared" si="1104"/>
        <v>0</v>
      </c>
      <c r="DH353" s="73">
        <v>5</v>
      </c>
      <c r="DI353" s="84">
        <f t="shared" si="1105"/>
        <v>399542.03025000001</v>
      </c>
      <c r="DJ353" s="85">
        <f t="shared" si="1106"/>
        <v>270</v>
      </c>
      <c r="DK353" s="84">
        <f t="shared" si="1106"/>
        <v>12410178.545050001</v>
      </c>
    </row>
    <row r="354" spans="1:115" ht="15.75" customHeight="1" x14ac:dyDescent="0.25">
      <c r="A354" s="89"/>
      <c r="B354" s="90">
        <v>310</v>
      </c>
      <c r="C354" s="283" t="s">
        <v>848</v>
      </c>
      <c r="D354" s="65" t="s">
        <v>477</v>
      </c>
      <c r="E354" s="54">
        <v>23150</v>
      </c>
      <c r="F354" s="91">
        <v>2.0299999999999998</v>
      </c>
      <c r="G354" s="67">
        <v>1</v>
      </c>
      <c r="H354" s="69">
        <v>1.4</v>
      </c>
      <c r="I354" s="69">
        <v>1.68</v>
      </c>
      <c r="J354" s="69">
        <v>2.23</v>
      </c>
      <c r="K354" s="70">
        <v>2.57</v>
      </c>
      <c r="L354" s="73"/>
      <c r="M354" s="72">
        <f t="shared" si="1055"/>
        <v>0</v>
      </c>
      <c r="N354" s="73">
        <v>185</v>
      </c>
      <c r="O354" s="73">
        <f t="shared" si="1056"/>
        <v>13388733.050000001</v>
      </c>
      <c r="P354" s="73"/>
      <c r="Q354" s="72">
        <f t="shared" si="1057"/>
        <v>0</v>
      </c>
      <c r="R354" s="73"/>
      <c r="S354" s="72">
        <f t="shared" si="1058"/>
        <v>0</v>
      </c>
      <c r="T354" s="73"/>
      <c r="U354" s="72">
        <f t="shared" si="1059"/>
        <v>0</v>
      </c>
      <c r="V354" s="73">
        <v>0</v>
      </c>
      <c r="W354" s="72">
        <f t="shared" si="1060"/>
        <v>0</v>
      </c>
      <c r="X354" s="73"/>
      <c r="Y354" s="72">
        <f t="shared" si="1061"/>
        <v>0</v>
      </c>
      <c r="Z354" s="73">
        <v>0</v>
      </c>
      <c r="AA354" s="72">
        <f t="shared" si="1062"/>
        <v>0</v>
      </c>
      <c r="AB354" s="73"/>
      <c r="AC354" s="72">
        <f t="shared" si="1063"/>
        <v>0</v>
      </c>
      <c r="AD354" s="73">
        <v>0</v>
      </c>
      <c r="AE354" s="72">
        <f t="shared" si="1064"/>
        <v>0</v>
      </c>
      <c r="AF354" s="75"/>
      <c r="AG354" s="72">
        <f t="shared" si="1065"/>
        <v>0</v>
      </c>
      <c r="AH354" s="73"/>
      <c r="AI354" s="72">
        <f t="shared" si="1066"/>
        <v>0</v>
      </c>
      <c r="AJ354" s="73"/>
      <c r="AK354" s="73">
        <f t="shared" si="1067"/>
        <v>0</v>
      </c>
      <c r="AL354" s="73"/>
      <c r="AM354" s="72">
        <f t="shared" si="1068"/>
        <v>0</v>
      </c>
      <c r="AN354" s="93"/>
      <c r="AO354" s="72">
        <f t="shared" si="1069"/>
        <v>0</v>
      </c>
      <c r="AP354" s="73"/>
      <c r="AQ354" s="79">
        <f t="shared" si="1070"/>
        <v>0</v>
      </c>
      <c r="AR354" s="73"/>
      <c r="AS354" s="72">
        <f t="shared" si="1071"/>
        <v>0</v>
      </c>
      <c r="AT354" s="73">
        <v>0</v>
      </c>
      <c r="AU354" s="73">
        <f t="shared" si="1072"/>
        <v>0</v>
      </c>
      <c r="AV354" s="73"/>
      <c r="AW354" s="72">
        <f t="shared" si="1073"/>
        <v>0</v>
      </c>
      <c r="AX354" s="73">
        <v>0</v>
      </c>
      <c r="AY354" s="72">
        <f t="shared" si="1074"/>
        <v>0</v>
      </c>
      <c r="AZ354" s="73">
        <v>0</v>
      </c>
      <c r="BA354" s="72">
        <f t="shared" si="1075"/>
        <v>0</v>
      </c>
      <c r="BB354" s="73">
        <v>0</v>
      </c>
      <c r="BC354" s="72">
        <f t="shared" si="1076"/>
        <v>0</v>
      </c>
      <c r="BD354" s="73">
        <v>9</v>
      </c>
      <c r="BE354" s="72">
        <f t="shared" si="1077"/>
        <v>757927.29599999986</v>
      </c>
      <c r="BF354" s="73">
        <v>4</v>
      </c>
      <c r="BG354" s="72">
        <f t="shared" si="1078"/>
        <v>315803.03999999992</v>
      </c>
      <c r="BH354" s="73"/>
      <c r="BI354" s="72">
        <f t="shared" si="1079"/>
        <v>0</v>
      </c>
      <c r="BJ354" s="73">
        <v>0</v>
      </c>
      <c r="BK354" s="72">
        <f t="shared" si="1080"/>
        <v>0</v>
      </c>
      <c r="BL354" s="73">
        <v>6</v>
      </c>
      <c r="BM354" s="72">
        <f t="shared" si="1081"/>
        <v>473704.56</v>
      </c>
      <c r="BN354" s="73"/>
      <c r="BO354" s="72">
        <f t="shared" si="1082"/>
        <v>0</v>
      </c>
      <c r="BP354" s="73">
        <v>5</v>
      </c>
      <c r="BQ354" s="72">
        <f t="shared" si="1083"/>
        <v>505284.86399999994</v>
      </c>
      <c r="BR354" s="73"/>
      <c r="BS354" s="79">
        <f t="shared" si="1084"/>
        <v>0</v>
      </c>
      <c r="BT354" s="94">
        <v>0</v>
      </c>
      <c r="BU354" s="72">
        <f t="shared" si="1085"/>
        <v>0</v>
      </c>
      <c r="BV354" s="73">
        <v>0</v>
      </c>
      <c r="BW354" s="72">
        <f t="shared" si="1086"/>
        <v>0</v>
      </c>
      <c r="BX354" s="73">
        <v>0</v>
      </c>
      <c r="BY354" s="72">
        <f t="shared" si="1087"/>
        <v>0</v>
      </c>
      <c r="BZ354" s="73">
        <v>2</v>
      </c>
      <c r="CA354" s="72">
        <f t="shared" si="1088"/>
        <v>157901.51999999996</v>
      </c>
      <c r="CB354" s="95"/>
      <c r="CC354" s="73">
        <f t="shared" si="1089"/>
        <v>0</v>
      </c>
      <c r="CD354" s="73">
        <v>0</v>
      </c>
      <c r="CE354" s="72">
        <f t="shared" si="1090"/>
        <v>0</v>
      </c>
      <c r="CF354" s="73"/>
      <c r="CG354" s="72">
        <f t="shared" si="1091"/>
        <v>0</v>
      </c>
      <c r="CH354" s="73"/>
      <c r="CI354" s="72">
        <f t="shared" si="1092"/>
        <v>0</v>
      </c>
      <c r="CJ354" s="73"/>
      <c r="CK354" s="72">
        <f t="shared" si="1093"/>
        <v>0</v>
      </c>
      <c r="CL354" s="73">
        <v>3</v>
      </c>
      <c r="CM354" s="72">
        <f t="shared" si="1094"/>
        <v>197376.9</v>
      </c>
      <c r="CN354" s="73">
        <v>7</v>
      </c>
      <c r="CO354" s="72">
        <f t="shared" si="1095"/>
        <v>511206.17099999991</v>
      </c>
      <c r="CP354" s="73">
        <v>5</v>
      </c>
      <c r="CQ354" s="72">
        <f t="shared" si="1096"/>
        <v>438176.71799999994</v>
      </c>
      <c r="CR354" s="73">
        <v>2</v>
      </c>
      <c r="CS354" s="72">
        <f t="shared" si="1097"/>
        <v>189481.82399999994</v>
      </c>
      <c r="CT354" s="73">
        <v>0</v>
      </c>
      <c r="CU354" s="72">
        <f t="shared" si="1098"/>
        <v>0</v>
      </c>
      <c r="CV354" s="93"/>
      <c r="CW354" s="72">
        <f t="shared" si="1099"/>
        <v>0</v>
      </c>
      <c r="CX354" s="73">
        <v>0</v>
      </c>
      <c r="CY354" s="79">
        <f t="shared" si="1100"/>
        <v>0</v>
      </c>
      <c r="CZ354" s="73"/>
      <c r="DA354" s="72">
        <f t="shared" si="1101"/>
        <v>0</v>
      </c>
      <c r="DB354" s="95">
        <v>0</v>
      </c>
      <c r="DC354" s="72">
        <f t="shared" si="1102"/>
        <v>0</v>
      </c>
      <c r="DD354" s="73">
        <v>2</v>
      </c>
      <c r="DE354" s="72">
        <f t="shared" si="1103"/>
        <v>189481.82399999994</v>
      </c>
      <c r="DF354" s="73"/>
      <c r="DG354" s="72">
        <f t="shared" si="1104"/>
        <v>0</v>
      </c>
      <c r="DH354" s="73">
        <v>3</v>
      </c>
      <c r="DI354" s="84">
        <f t="shared" si="1105"/>
        <v>402183.63045</v>
      </c>
      <c r="DJ354" s="85">
        <f t="shared" si="1106"/>
        <v>233</v>
      </c>
      <c r="DK354" s="84">
        <f t="shared" si="1106"/>
        <v>17527261.39745</v>
      </c>
    </row>
    <row r="355" spans="1:115" ht="15.75" customHeight="1" x14ac:dyDescent="0.25">
      <c r="A355" s="89"/>
      <c r="B355" s="90">
        <v>311</v>
      </c>
      <c r="C355" s="283" t="s">
        <v>849</v>
      </c>
      <c r="D355" s="65" t="s">
        <v>478</v>
      </c>
      <c r="E355" s="54">
        <v>23150</v>
      </c>
      <c r="F355" s="91">
        <v>3.54</v>
      </c>
      <c r="G355" s="216">
        <v>0.9</v>
      </c>
      <c r="H355" s="69">
        <v>1.4</v>
      </c>
      <c r="I355" s="69">
        <v>1.68</v>
      </c>
      <c r="J355" s="69">
        <v>2.23</v>
      </c>
      <c r="K355" s="70">
        <v>2.57</v>
      </c>
      <c r="L355" s="73"/>
      <c r="M355" s="72">
        <f t="shared" si="1055"/>
        <v>0</v>
      </c>
      <c r="N355" s="73">
        <v>80</v>
      </c>
      <c r="O355" s="73">
        <f t="shared" si="1056"/>
        <v>9086726.8800000008</v>
      </c>
      <c r="P355" s="73"/>
      <c r="Q355" s="72">
        <f t="shared" si="1057"/>
        <v>0</v>
      </c>
      <c r="R355" s="73"/>
      <c r="S355" s="72">
        <f t="shared" si="1058"/>
        <v>0</v>
      </c>
      <c r="T355" s="73"/>
      <c r="U355" s="72">
        <f t="shared" si="1059"/>
        <v>0</v>
      </c>
      <c r="V355" s="73"/>
      <c r="W355" s="72">
        <f t="shared" si="1060"/>
        <v>0</v>
      </c>
      <c r="X355" s="73"/>
      <c r="Y355" s="72">
        <f t="shared" si="1061"/>
        <v>0</v>
      </c>
      <c r="Z355" s="73"/>
      <c r="AA355" s="72">
        <f t="shared" si="1062"/>
        <v>0</v>
      </c>
      <c r="AB355" s="73"/>
      <c r="AC355" s="72">
        <f t="shared" si="1063"/>
        <v>0</v>
      </c>
      <c r="AD355" s="73"/>
      <c r="AE355" s="72">
        <f t="shared" si="1064"/>
        <v>0</v>
      </c>
      <c r="AF355" s="75"/>
      <c r="AG355" s="72">
        <f t="shared" si="1065"/>
        <v>0</v>
      </c>
      <c r="AH355" s="73">
        <v>3</v>
      </c>
      <c r="AI355" s="72">
        <f t="shared" si="1066"/>
        <v>340752.25799999997</v>
      </c>
      <c r="AJ355" s="73"/>
      <c r="AK355" s="73">
        <f t="shared" si="1067"/>
        <v>0</v>
      </c>
      <c r="AL355" s="73"/>
      <c r="AM355" s="72">
        <f t="shared" si="1068"/>
        <v>0</v>
      </c>
      <c r="AN355" s="93"/>
      <c r="AO355" s="72">
        <f t="shared" si="1069"/>
        <v>0</v>
      </c>
      <c r="AP355" s="73"/>
      <c r="AQ355" s="79">
        <f t="shared" si="1070"/>
        <v>0</v>
      </c>
      <c r="AR355" s="73"/>
      <c r="AS355" s="72">
        <f t="shared" si="1071"/>
        <v>0</v>
      </c>
      <c r="AT355" s="73"/>
      <c r="AU355" s="73">
        <f t="shared" si="1072"/>
        <v>0</v>
      </c>
      <c r="AV355" s="73"/>
      <c r="AW355" s="72">
        <f t="shared" si="1073"/>
        <v>0</v>
      </c>
      <c r="AX355" s="73"/>
      <c r="AY355" s="72">
        <f t="shared" si="1074"/>
        <v>0</v>
      </c>
      <c r="AZ355" s="73"/>
      <c r="BA355" s="72">
        <f t="shared" si="1075"/>
        <v>0</v>
      </c>
      <c r="BB355" s="73"/>
      <c r="BC355" s="72">
        <f t="shared" si="1076"/>
        <v>0</v>
      </c>
      <c r="BD355" s="73">
        <v>2</v>
      </c>
      <c r="BE355" s="72">
        <f t="shared" si="1077"/>
        <v>264341.14560000005</v>
      </c>
      <c r="BF355" s="73">
        <v>30</v>
      </c>
      <c r="BG355" s="72">
        <f t="shared" si="1078"/>
        <v>3717297.36</v>
      </c>
      <c r="BH355" s="73"/>
      <c r="BI355" s="72">
        <f t="shared" si="1079"/>
        <v>0</v>
      </c>
      <c r="BJ355" s="73"/>
      <c r="BK355" s="72">
        <f t="shared" si="1080"/>
        <v>0</v>
      </c>
      <c r="BL355" s="73">
        <v>2</v>
      </c>
      <c r="BM355" s="72">
        <f t="shared" si="1081"/>
        <v>247819.82400000002</v>
      </c>
      <c r="BN355" s="73"/>
      <c r="BO355" s="72">
        <f t="shared" si="1082"/>
        <v>0</v>
      </c>
      <c r="BP355" s="73">
        <v>3</v>
      </c>
      <c r="BQ355" s="72">
        <f t="shared" si="1083"/>
        <v>475814.06208000006</v>
      </c>
      <c r="BR355" s="73">
        <v>1</v>
      </c>
      <c r="BS355" s="79">
        <f t="shared" si="1084"/>
        <v>136300.90320000003</v>
      </c>
      <c r="BT355" s="94"/>
      <c r="BU355" s="72">
        <f t="shared" si="1085"/>
        <v>0</v>
      </c>
      <c r="BV355" s="73"/>
      <c r="BW355" s="72">
        <f t="shared" si="1086"/>
        <v>0</v>
      </c>
      <c r="BX355" s="73"/>
      <c r="BY355" s="72">
        <f t="shared" si="1087"/>
        <v>0</v>
      </c>
      <c r="BZ355" s="73">
        <v>1</v>
      </c>
      <c r="CA355" s="72">
        <f t="shared" si="1088"/>
        <v>123909.91200000001</v>
      </c>
      <c r="CB355" s="95"/>
      <c r="CC355" s="73">
        <f t="shared" si="1089"/>
        <v>0</v>
      </c>
      <c r="CD355" s="73"/>
      <c r="CE355" s="72">
        <f t="shared" si="1090"/>
        <v>0</v>
      </c>
      <c r="CF355" s="73"/>
      <c r="CG355" s="72">
        <f t="shared" si="1091"/>
        <v>0</v>
      </c>
      <c r="CH355" s="73"/>
      <c r="CI355" s="72">
        <f t="shared" si="1092"/>
        <v>0</v>
      </c>
      <c r="CJ355" s="73">
        <v>7</v>
      </c>
      <c r="CK355" s="72">
        <f t="shared" si="1093"/>
        <v>867369.38399999996</v>
      </c>
      <c r="CL355" s="73">
        <v>5</v>
      </c>
      <c r="CM355" s="72">
        <f t="shared" si="1094"/>
        <v>516291.3</v>
      </c>
      <c r="CN355" s="73"/>
      <c r="CO355" s="72">
        <f t="shared" si="1095"/>
        <v>0</v>
      </c>
      <c r="CP355" s="73">
        <v>8</v>
      </c>
      <c r="CQ355" s="72">
        <f t="shared" si="1096"/>
        <v>1100320.0185600002</v>
      </c>
      <c r="CR355" s="73">
        <v>7</v>
      </c>
      <c r="CS355" s="72">
        <f t="shared" si="1097"/>
        <v>1040843.2607999999</v>
      </c>
      <c r="CT355" s="73"/>
      <c r="CU355" s="72">
        <f t="shared" si="1098"/>
        <v>0</v>
      </c>
      <c r="CV355" s="93"/>
      <c r="CW355" s="72">
        <f t="shared" si="1099"/>
        <v>0</v>
      </c>
      <c r="CX355" s="73"/>
      <c r="CY355" s="79">
        <f t="shared" si="1100"/>
        <v>0</v>
      </c>
      <c r="CZ355" s="73"/>
      <c r="DA355" s="72">
        <f t="shared" si="1101"/>
        <v>0</v>
      </c>
      <c r="DB355" s="95"/>
      <c r="DC355" s="72">
        <f t="shared" si="1102"/>
        <v>0</v>
      </c>
      <c r="DD355" s="73">
        <v>2</v>
      </c>
      <c r="DE355" s="72">
        <f t="shared" si="1103"/>
        <v>297383.78880000004</v>
      </c>
      <c r="DF355" s="73"/>
      <c r="DG355" s="72">
        <f t="shared" si="1104"/>
        <v>0</v>
      </c>
      <c r="DH355" s="73"/>
      <c r="DI355" s="84">
        <f t="shared" si="1105"/>
        <v>0</v>
      </c>
      <c r="DJ355" s="85">
        <f t="shared" si="1106"/>
        <v>151</v>
      </c>
      <c r="DK355" s="84">
        <f t="shared" si="1106"/>
        <v>18215170.097040001</v>
      </c>
    </row>
    <row r="356" spans="1:115" ht="15.75" customHeight="1" x14ac:dyDescent="0.25">
      <c r="A356" s="89"/>
      <c r="B356" s="90">
        <v>312</v>
      </c>
      <c r="C356" s="283" t="s">
        <v>850</v>
      </c>
      <c r="D356" s="65" t="s">
        <v>479</v>
      </c>
      <c r="E356" s="54">
        <v>23150</v>
      </c>
      <c r="F356" s="91">
        <v>5.2</v>
      </c>
      <c r="G356" s="216">
        <v>0.9</v>
      </c>
      <c r="H356" s="69">
        <v>1.4</v>
      </c>
      <c r="I356" s="69">
        <v>1.68</v>
      </c>
      <c r="J356" s="69">
        <v>2.23</v>
      </c>
      <c r="K356" s="70">
        <v>2.57</v>
      </c>
      <c r="L356" s="73"/>
      <c r="M356" s="72">
        <f t="shared" si="1055"/>
        <v>0</v>
      </c>
      <c r="N356" s="73">
        <v>54</v>
      </c>
      <c r="O356" s="73">
        <f t="shared" si="1056"/>
        <v>9009720.7200000007</v>
      </c>
      <c r="P356" s="73"/>
      <c r="Q356" s="72">
        <f t="shared" si="1057"/>
        <v>0</v>
      </c>
      <c r="R356" s="73"/>
      <c r="S356" s="72">
        <f t="shared" si="1058"/>
        <v>0</v>
      </c>
      <c r="T356" s="73"/>
      <c r="U356" s="72">
        <f t="shared" si="1059"/>
        <v>0</v>
      </c>
      <c r="V356" s="73"/>
      <c r="W356" s="72">
        <f t="shared" si="1060"/>
        <v>0</v>
      </c>
      <c r="X356" s="73"/>
      <c r="Y356" s="72">
        <f t="shared" si="1061"/>
        <v>0</v>
      </c>
      <c r="Z356" s="73"/>
      <c r="AA356" s="72">
        <f t="shared" si="1062"/>
        <v>0</v>
      </c>
      <c r="AB356" s="73"/>
      <c r="AC356" s="72">
        <f t="shared" si="1063"/>
        <v>0</v>
      </c>
      <c r="AD356" s="73"/>
      <c r="AE356" s="72">
        <f t="shared" si="1064"/>
        <v>0</v>
      </c>
      <c r="AF356" s="75"/>
      <c r="AG356" s="72">
        <f t="shared" si="1065"/>
        <v>0</v>
      </c>
      <c r="AH356" s="73">
        <v>5</v>
      </c>
      <c r="AI356" s="72">
        <f t="shared" si="1066"/>
        <v>834233.4</v>
      </c>
      <c r="AJ356" s="73"/>
      <c r="AK356" s="73">
        <f t="shared" si="1067"/>
        <v>0</v>
      </c>
      <c r="AL356" s="73"/>
      <c r="AM356" s="72">
        <f t="shared" si="1068"/>
        <v>0</v>
      </c>
      <c r="AN356" s="93"/>
      <c r="AO356" s="72">
        <f t="shared" si="1069"/>
        <v>0</v>
      </c>
      <c r="AP356" s="73"/>
      <c r="AQ356" s="79">
        <f t="shared" si="1070"/>
        <v>0</v>
      </c>
      <c r="AR356" s="73"/>
      <c r="AS356" s="72">
        <f t="shared" si="1071"/>
        <v>0</v>
      </c>
      <c r="AT356" s="73"/>
      <c r="AU356" s="73">
        <f t="shared" si="1072"/>
        <v>0</v>
      </c>
      <c r="AV356" s="73"/>
      <c r="AW356" s="72">
        <f t="shared" si="1073"/>
        <v>0</v>
      </c>
      <c r="AX356" s="73"/>
      <c r="AY356" s="72">
        <f t="shared" si="1074"/>
        <v>0</v>
      </c>
      <c r="AZ356" s="73"/>
      <c r="BA356" s="72">
        <f t="shared" si="1075"/>
        <v>0</v>
      </c>
      <c r="BB356" s="73"/>
      <c r="BC356" s="72">
        <f t="shared" si="1076"/>
        <v>0</v>
      </c>
      <c r="BD356" s="73"/>
      <c r="BE356" s="72">
        <f t="shared" si="1077"/>
        <v>0</v>
      </c>
      <c r="BF356" s="73">
        <v>20</v>
      </c>
      <c r="BG356" s="72">
        <f t="shared" si="1078"/>
        <v>3640291.1999999997</v>
      </c>
      <c r="BH356" s="73"/>
      <c r="BI356" s="72">
        <f t="shared" si="1079"/>
        <v>0</v>
      </c>
      <c r="BJ356" s="73"/>
      <c r="BK356" s="72">
        <f t="shared" si="1080"/>
        <v>0</v>
      </c>
      <c r="BL356" s="73"/>
      <c r="BM356" s="72">
        <f t="shared" si="1081"/>
        <v>0</v>
      </c>
      <c r="BN356" s="73"/>
      <c r="BO356" s="72">
        <f t="shared" si="1082"/>
        <v>0</v>
      </c>
      <c r="BP356" s="73"/>
      <c r="BQ356" s="72">
        <f t="shared" si="1083"/>
        <v>0</v>
      </c>
      <c r="BR356" s="73">
        <v>1</v>
      </c>
      <c r="BS356" s="79">
        <f t="shared" si="1084"/>
        <v>200216.016</v>
      </c>
      <c r="BT356" s="94"/>
      <c r="BU356" s="72">
        <f t="shared" si="1085"/>
        <v>0</v>
      </c>
      <c r="BV356" s="73"/>
      <c r="BW356" s="72">
        <f t="shared" si="1086"/>
        <v>0</v>
      </c>
      <c r="BX356" s="73"/>
      <c r="BY356" s="72">
        <f t="shared" si="1087"/>
        <v>0</v>
      </c>
      <c r="BZ356" s="73">
        <v>1</v>
      </c>
      <c r="CA356" s="72">
        <f t="shared" si="1088"/>
        <v>182014.56</v>
      </c>
      <c r="CB356" s="95"/>
      <c r="CC356" s="73">
        <f t="shared" si="1089"/>
        <v>0</v>
      </c>
      <c r="CD356" s="73"/>
      <c r="CE356" s="72">
        <f t="shared" si="1090"/>
        <v>0</v>
      </c>
      <c r="CF356" s="73"/>
      <c r="CG356" s="72">
        <f t="shared" si="1091"/>
        <v>0</v>
      </c>
      <c r="CH356" s="73"/>
      <c r="CI356" s="72">
        <f t="shared" si="1092"/>
        <v>0</v>
      </c>
      <c r="CJ356" s="73"/>
      <c r="CK356" s="72">
        <f t="shared" si="1093"/>
        <v>0</v>
      </c>
      <c r="CL356" s="73">
        <v>3</v>
      </c>
      <c r="CM356" s="72">
        <f t="shared" si="1094"/>
        <v>455036.39999999997</v>
      </c>
      <c r="CN356" s="73">
        <v>13</v>
      </c>
      <c r="CO356" s="72">
        <f t="shared" si="1095"/>
        <v>2188725.0840000003</v>
      </c>
      <c r="CP356" s="73">
        <v>3</v>
      </c>
      <c r="CQ356" s="72">
        <f t="shared" si="1096"/>
        <v>606108.48479999998</v>
      </c>
      <c r="CR356" s="73"/>
      <c r="CS356" s="72">
        <f t="shared" si="1097"/>
        <v>0</v>
      </c>
      <c r="CT356" s="73"/>
      <c r="CU356" s="72">
        <f t="shared" si="1098"/>
        <v>0</v>
      </c>
      <c r="CV356" s="93"/>
      <c r="CW356" s="72">
        <f t="shared" si="1099"/>
        <v>0</v>
      </c>
      <c r="CX356" s="73"/>
      <c r="CY356" s="79">
        <f t="shared" si="1100"/>
        <v>0</v>
      </c>
      <c r="CZ356" s="73"/>
      <c r="DA356" s="72">
        <f t="shared" si="1101"/>
        <v>0</v>
      </c>
      <c r="DB356" s="95"/>
      <c r="DC356" s="72">
        <f t="shared" si="1102"/>
        <v>0</v>
      </c>
      <c r="DD356" s="73">
        <v>1</v>
      </c>
      <c r="DE356" s="72">
        <f t="shared" si="1103"/>
        <v>218417.47199999998</v>
      </c>
      <c r="DF356" s="73"/>
      <c r="DG356" s="72">
        <f t="shared" si="1104"/>
        <v>0</v>
      </c>
      <c r="DH356" s="73"/>
      <c r="DI356" s="84">
        <f t="shared" si="1105"/>
        <v>0</v>
      </c>
      <c r="DJ356" s="85">
        <f t="shared" si="1106"/>
        <v>101</v>
      </c>
      <c r="DK356" s="84">
        <f t="shared" si="1106"/>
        <v>17334763.336800002</v>
      </c>
    </row>
    <row r="357" spans="1:115" ht="15.75" customHeight="1" x14ac:dyDescent="0.25">
      <c r="A357" s="89"/>
      <c r="B357" s="90">
        <v>313</v>
      </c>
      <c r="C357" s="283" t="s">
        <v>851</v>
      </c>
      <c r="D357" s="65" t="s">
        <v>480</v>
      </c>
      <c r="E357" s="54">
        <v>23150</v>
      </c>
      <c r="F357" s="91">
        <v>11.11</v>
      </c>
      <c r="G357" s="216">
        <v>0.8</v>
      </c>
      <c r="H357" s="69">
        <v>1.4</v>
      </c>
      <c r="I357" s="69">
        <v>1.68</v>
      </c>
      <c r="J357" s="69">
        <v>2.23</v>
      </c>
      <c r="K357" s="70">
        <v>2.57</v>
      </c>
      <c r="L357" s="73"/>
      <c r="M357" s="72">
        <f t="shared" si="1055"/>
        <v>0</v>
      </c>
      <c r="N357" s="73">
        <v>30</v>
      </c>
      <c r="O357" s="73">
        <f t="shared" si="1056"/>
        <v>9505982.6400000006</v>
      </c>
      <c r="P357" s="73"/>
      <c r="Q357" s="72">
        <f t="shared" si="1057"/>
        <v>0</v>
      </c>
      <c r="R357" s="73"/>
      <c r="S357" s="72">
        <f t="shared" si="1058"/>
        <v>0</v>
      </c>
      <c r="T357" s="73"/>
      <c r="U357" s="72">
        <f t="shared" si="1059"/>
        <v>0</v>
      </c>
      <c r="V357" s="73"/>
      <c r="W357" s="72">
        <f t="shared" si="1060"/>
        <v>0</v>
      </c>
      <c r="X357" s="73"/>
      <c r="Y357" s="72">
        <f t="shared" si="1061"/>
        <v>0</v>
      </c>
      <c r="Z357" s="73"/>
      <c r="AA357" s="72">
        <f t="shared" si="1062"/>
        <v>0</v>
      </c>
      <c r="AB357" s="73"/>
      <c r="AC357" s="72">
        <f t="shared" si="1063"/>
        <v>0</v>
      </c>
      <c r="AD357" s="73"/>
      <c r="AE357" s="72">
        <f t="shared" si="1064"/>
        <v>0</v>
      </c>
      <c r="AF357" s="75"/>
      <c r="AG357" s="72">
        <f t="shared" si="1065"/>
        <v>0</v>
      </c>
      <c r="AH357" s="73">
        <v>2</v>
      </c>
      <c r="AI357" s="72">
        <f t="shared" si="1066"/>
        <v>633732.17600000009</v>
      </c>
      <c r="AJ357" s="73"/>
      <c r="AK357" s="73">
        <f t="shared" si="1067"/>
        <v>0</v>
      </c>
      <c r="AL357" s="73"/>
      <c r="AM357" s="72">
        <f t="shared" si="1068"/>
        <v>0</v>
      </c>
      <c r="AN357" s="93"/>
      <c r="AO357" s="72">
        <f t="shared" si="1069"/>
        <v>0</v>
      </c>
      <c r="AP357" s="73"/>
      <c r="AQ357" s="79">
        <f t="shared" si="1070"/>
        <v>0</v>
      </c>
      <c r="AR357" s="73"/>
      <c r="AS357" s="72">
        <f t="shared" si="1071"/>
        <v>0</v>
      </c>
      <c r="AT357" s="73"/>
      <c r="AU357" s="73">
        <f t="shared" si="1072"/>
        <v>0</v>
      </c>
      <c r="AV357" s="73"/>
      <c r="AW357" s="72">
        <f t="shared" si="1073"/>
        <v>0</v>
      </c>
      <c r="AX357" s="73"/>
      <c r="AY357" s="72">
        <f t="shared" si="1074"/>
        <v>0</v>
      </c>
      <c r="AZ357" s="73"/>
      <c r="BA357" s="72">
        <f t="shared" si="1075"/>
        <v>0</v>
      </c>
      <c r="BB357" s="73"/>
      <c r="BC357" s="72">
        <f t="shared" si="1076"/>
        <v>0</v>
      </c>
      <c r="BD357" s="73"/>
      <c r="BE357" s="72">
        <f t="shared" si="1077"/>
        <v>0</v>
      </c>
      <c r="BF357" s="73">
        <v>1</v>
      </c>
      <c r="BG357" s="72">
        <f t="shared" si="1078"/>
        <v>345672.09600000002</v>
      </c>
      <c r="BH357" s="73"/>
      <c r="BI357" s="72">
        <f t="shared" si="1079"/>
        <v>0</v>
      </c>
      <c r="BJ357" s="73"/>
      <c r="BK357" s="72">
        <f t="shared" si="1080"/>
        <v>0</v>
      </c>
      <c r="BL357" s="73"/>
      <c r="BM357" s="72">
        <f t="shared" si="1081"/>
        <v>0</v>
      </c>
      <c r="BN357" s="73"/>
      <c r="BO357" s="72">
        <f t="shared" si="1082"/>
        <v>0</v>
      </c>
      <c r="BP357" s="73"/>
      <c r="BQ357" s="72">
        <f t="shared" si="1083"/>
        <v>0</v>
      </c>
      <c r="BR357" s="73"/>
      <c r="BS357" s="79">
        <f t="shared" si="1084"/>
        <v>0</v>
      </c>
      <c r="BT357" s="94"/>
      <c r="BU357" s="72">
        <f t="shared" si="1085"/>
        <v>0</v>
      </c>
      <c r="BV357" s="73"/>
      <c r="BW357" s="72">
        <f t="shared" si="1086"/>
        <v>0</v>
      </c>
      <c r="BX357" s="73"/>
      <c r="BY357" s="72">
        <f t="shared" si="1087"/>
        <v>0</v>
      </c>
      <c r="BZ357" s="73"/>
      <c r="CA357" s="72">
        <f t="shared" si="1088"/>
        <v>0</v>
      </c>
      <c r="CB357" s="95"/>
      <c r="CC357" s="73">
        <f t="shared" si="1089"/>
        <v>0</v>
      </c>
      <c r="CD357" s="73"/>
      <c r="CE357" s="72">
        <f t="shared" si="1090"/>
        <v>0</v>
      </c>
      <c r="CF357" s="73"/>
      <c r="CG357" s="72">
        <f t="shared" si="1091"/>
        <v>0</v>
      </c>
      <c r="CH357" s="73"/>
      <c r="CI357" s="72">
        <f t="shared" si="1092"/>
        <v>0</v>
      </c>
      <c r="CJ357" s="73"/>
      <c r="CK357" s="72">
        <f t="shared" si="1093"/>
        <v>0</v>
      </c>
      <c r="CL357" s="73"/>
      <c r="CM357" s="72">
        <f t="shared" si="1094"/>
        <v>0</v>
      </c>
      <c r="CN357" s="73"/>
      <c r="CO357" s="72">
        <f t="shared" si="1095"/>
        <v>0</v>
      </c>
      <c r="CP357" s="73"/>
      <c r="CQ357" s="72">
        <f t="shared" si="1096"/>
        <v>0</v>
      </c>
      <c r="CR357" s="73"/>
      <c r="CS357" s="72">
        <f t="shared" si="1097"/>
        <v>0</v>
      </c>
      <c r="CT357" s="73"/>
      <c r="CU357" s="72">
        <f t="shared" si="1098"/>
        <v>0</v>
      </c>
      <c r="CV357" s="93"/>
      <c r="CW357" s="72">
        <f t="shared" si="1099"/>
        <v>0</v>
      </c>
      <c r="CX357" s="73"/>
      <c r="CY357" s="79">
        <f t="shared" si="1100"/>
        <v>0</v>
      </c>
      <c r="CZ357" s="73"/>
      <c r="DA357" s="72">
        <f t="shared" si="1101"/>
        <v>0</v>
      </c>
      <c r="DB357" s="95"/>
      <c r="DC357" s="72">
        <f t="shared" si="1102"/>
        <v>0</v>
      </c>
      <c r="DD357" s="73"/>
      <c r="DE357" s="72">
        <f t="shared" si="1103"/>
        <v>0</v>
      </c>
      <c r="DF357" s="73"/>
      <c r="DG357" s="72">
        <f t="shared" si="1104"/>
        <v>0</v>
      </c>
      <c r="DH357" s="73"/>
      <c r="DI357" s="84">
        <f t="shared" si="1105"/>
        <v>0</v>
      </c>
      <c r="DJ357" s="85">
        <f t="shared" si="1106"/>
        <v>33</v>
      </c>
      <c r="DK357" s="84">
        <f t="shared" si="1106"/>
        <v>10485386.912000002</v>
      </c>
    </row>
    <row r="358" spans="1:115" ht="31.5" customHeight="1" x14ac:dyDescent="0.25">
      <c r="A358" s="89"/>
      <c r="B358" s="90">
        <v>314</v>
      </c>
      <c r="C358" s="283" t="s">
        <v>852</v>
      </c>
      <c r="D358" s="65" t="s">
        <v>481</v>
      </c>
      <c r="E358" s="54">
        <v>23150</v>
      </c>
      <c r="F358" s="100">
        <v>14.07</v>
      </c>
      <c r="G358" s="67">
        <v>1</v>
      </c>
      <c r="H358" s="69">
        <v>1.4</v>
      </c>
      <c r="I358" s="69">
        <v>1.68</v>
      </c>
      <c r="J358" s="69">
        <v>2.23</v>
      </c>
      <c r="K358" s="70">
        <v>2.57</v>
      </c>
      <c r="L358" s="73"/>
      <c r="M358" s="72">
        <f t="shared" si="1055"/>
        <v>0</v>
      </c>
      <c r="N358" s="73"/>
      <c r="O358" s="73">
        <f t="shared" si="1056"/>
        <v>0</v>
      </c>
      <c r="P358" s="73"/>
      <c r="Q358" s="72">
        <f t="shared" si="1057"/>
        <v>0</v>
      </c>
      <c r="R358" s="73"/>
      <c r="S358" s="72">
        <f t="shared" si="1058"/>
        <v>0</v>
      </c>
      <c r="T358" s="73"/>
      <c r="U358" s="72">
        <f t="shared" si="1059"/>
        <v>0</v>
      </c>
      <c r="V358" s="73"/>
      <c r="W358" s="72">
        <f t="shared" si="1060"/>
        <v>0</v>
      </c>
      <c r="X358" s="73"/>
      <c r="Y358" s="72">
        <f t="shared" si="1061"/>
        <v>0</v>
      </c>
      <c r="Z358" s="73"/>
      <c r="AA358" s="72">
        <f t="shared" si="1062"/>
        <v>0</v>
      </c>
      <c r="AB358" s="73"/>
      <c r="AC358" s="72">
        <f t="shared" si="1063"/>
        <v>0</v>
      </c>
      <c r="AD358" s="73"/>
      <c r="AE358" s="72">
        <f t="shared" si="1064"/>
        <v>0</v>
      </c>
      <c r="AF358" s="75"/>
      <c r="AG358" s="72">
        <f t="shared" si="1065"/>
        <v>0</v>
      </c>
      <c r="AH358" s="73"/>
      <c r="AI358" s="72">
        <f t="shared" si="1066"/>
        <v>0</v>
      </c>
      <c r="AJ358" s="73"/>
      <c r="AK358" s="73">
        <f t="shared" si="1067"/>
        <v>0</v>
      </c>
      <c r="AL358" s="73">
        <v>0</v>
      </c>
      <c r="AM358" s="72">
        <f t="shared" si="1068"/>
        <v>0</v>
      </c>
      <c r="AN358" s="93"/>
      <c r="AO358" s="72">
        <f t="shared" si="1069"/>
        <v>0</v>
      </c>
      <c r="AP358" s="73"/>
      <c r="AQ358" s="79">
        <f t="shared" si="1070"/>
        <v>0</v>
      </c>
      <c r="AR358" s="73"/>
      <c r="AS358" s="72">
        <f t="shared" si="1071"/>
        <v>0</v>
      </c>
      <c r="AT358" s="73"/>
      <c r="AU358" s="73">
        <f t="shared" si="1072"/>
        <v>0</v>
      </c>
      <c r="AV358" s="73"/>
      <c r="AW358" s="72">
        <f t="shared" si="1073"/>
        <v>0</v>
      </c>
      <c r="AX358" s="73"/>
      <c r="AY358" s="72">
        <f t="shared" si="1074"/>
        <v>0</v>
      </c>
      <c r="AZ358" s="73"/>
      <c r="BA358" s="72">
        <f t="shared" si="1075"/>
        <v>0</v>
      </c>
      <c r="BB358" s="73"/>
      <c r="BC358" s="72">
        <f t="shared" si="1076"/>
        <v>0</v>
      </c>
      <c r="BD358" s="73"/>
      <c r="BE358" s="72">
        <f t="shared" si="1077"/>
        <v>0</v>
      </c>
      <c r="BF358" s="73"/>
      <c r="BG358" s="72">
        <f t="shared" si="1078"/>
        <v>0</v>
      </c>
      <c r="BH358" s="73"/>
      <c r="BI358" s="72">
        <f t="shared" si="1079"/>
        <v>0</v>
      </c>
      <c r="BJ358" s="73"/>
      <c r="BK358" s="72">
        <f t="shared" si="1080"/>
        <v>0</v>
      </c>
      <c r="BL358" s="73"/>
      <c r="BM358" s="72">
        <f t="shared" si="1081"/>
        <v>0</v>
      </c>
      <c r="BN358" s="73"/>
      <c r="BO358" s="72">
        <f t="shared" si="1082"/>
        <v>0</v>
      </c>
      <c r="BP358" s="73"/>
      <c r="BQ358" s="72">
        <f t="shared" si="1083"/>
        <v>0</v>
      </c>
      <c r="BR358" s="73">
        <v>2</v>
      </c>
      <c r="BS358" s="79">
        <f t="shared" si="1084"/>
        <v>1203862.9679999999</v>
      </c>
      <c r="BT358" s="94"/>
      <c r="BU358" s="72">
        <f t="shared" si="1085"/>
        <v>0</v>
      </c>
      <c r="BV358" s="73"/>
      <c r="BW358" s="72">
        <f t="shared" si="1086"/>
        <v>0</v>
      </c>
      <c r="BX358" s="73"/>
      <c r="BY358" s="72">
        <f t="shared" si="1087"/>
        <v>0</v>
      </c>
      <c r="BZ358" s="73"/>
      <c r="CA358" s="72">
        <f t="shared" si="1088"/>
        <v>0</v>
      </c>
      <c r="CB358" s="95"/>
      <c r="CC358" s="73">
        <f t="shared" si="1089"/>
        <v>0</v>
      </c>
      <c r="CD358" s="73"/>
      <c r="CE358" s="72">
        <f t="shared" si="1090"/>
        <v>0</v>
      </c>
      <c r="CF358" s="73"/>
      <c r="CG358" s="72">
        <f t="shared" si="1091"/>
        <v>0</v>
      </c>
      <c r="CH358" s="73"/>
      <c r="CI358" s="72">
        <f t="shared" si="1092"/>
        <v>0</v>
      </c>
      <c r="CJ358" s="73"/>
      <c r="CK358" s="72">
        <f t="shared" si="1093"/>
        <v>0</v>
      </c>
      <c r="CL358" s="73"/>
      <c r="CM358" s="72">
        <f t="shared" si="1094"/>
        <v>0</v>
      </c>
      <c r="CN358" s="73"/>
      <c r="CO358" s="72">
        <f t="shared" si="1095"/>
        <v>0</v>
      </c>
      <c r="CP358" s="73"/>
      <c r="CQ358" s="72">
        <f t="shared" si="1096"/>
        <v>0</v>
      </c>
      <c r="CR358" s="73"/>
      <c r="CS358" s="72">
        <f t="shared" si="1097"/>
        <v>0</v>
      </c>
      <c r="CT358" s="73"/>
      <c r="CU358" s="72">
        <f t="shared" si="1098"/>
        <v>0</v>
      </c>
      <c r="CV358" s="93"/>
      <c r="CW358" s="72">
        <f t="shared" si="1099"/>
        <v>0</v>
      </c>
      <c r="CX358" s="73"/>
      <c r="CY358" s="79">
        <f t="shared" si="1100"/>
        <v>0</v>
      </c>
      <c r="CZ358" s="73"/>
      <c r="DA358" s="72">
        <f t="shared" si="1101"/>
        <v>0</v>
      </c>
      <c r="DB358" s="95"/>
      <c r="DC358" s="72">
        <f t="shared" si="1102"/>
        <v>0</v>
      </c>
      <c r="DD358" s="73"/>
      <c r="DE358" s="72">
        <f t="shared" si="1103"/>
        <v>0</v>
      </c>
      <c r="DF358" s="73"/>
      <c r="DG358" s="72">
        <f t="shared" si="1104"/>
        <v>0</v>
      </c>
      <c r="DH358" s="73"/>
      <c r="DI358" s="84">
        <f t="shared" si="1105"/>
        <v>0</v>
      </c>
      <c r="DJ358" s="85">
        <f t="shared" si="1106"/>
        <v>2</v>
      </c>
      <c r="DK358" s="84">
        <f t="shared" si="1106"/>
        <v>1203862.9679999999</v>
      </c>
    </row>
    <row r="359" spans="1:115" s="194" customFormat="1" ht="18" customHeight="1" x14ac:dyDescent="0.25">
      <c r="A359" s="89">
        <v>34</v>
      </c>
      <c r="B359" s="98"/>
      <c r="C359" s="98"/>
      <c r="D359" s="53" t="s">
        <v>482</v>
      </c>
      <c r="E359" s="54">
        <v>23150</v>
      </c>
      <c r="F359" s="99">
        <v>1.18</v>
      </c>
      <c r="G359" s="86">
        <v>1</v>
      </c>
      <c r="H359" s="87">
        <v>1.4</v>
      </c>
      <c r="I359" s="87">
        <v>1.68</v>
      </c>
      <c r="J359" s="87">
        <v>2.23</v>
      </c>
      <c r="K359" s="88">
        <v>2.57</v>
      </c>
      <c r="L359" s="59">
        <f>SUM(L360:L364)</f>
        <v>349</v>
      </c>
      <c r="M359" s="59">
        <f t="shared" ref="M359:BX359" si="1107">SUM(M360:M364)</f>
        <v>11340226.59</v>
      </c>
      <c r="N359" s="59">
        <f t="shared" si="1107"/>
        <v>0</v>
      </c>
      <c r="O359" s="59">
        <f t="shared" si="1107"/>
        <v>0</v>
      </c>
      <c r="P359" s="59">
        <f t="shared" si="1107"/>
        <v>0</v>
      </c>
      <c r="Q359" s="59">
        <f t="shared" si="1107"/>
        <v>0</v>
      </c>
      <c r="R359" s="59">
        <f t="shared" si="1107"/>
        <v>0</v>
      </c>
      <c r="S359" s="59">
        <f t="shared" si="1107"/>
        <v>0</v>
      </c>
      <c r="T359" s="59">
        <f t="shared" si="1107"/>
        <v>0</v>
      </c>
      <c r="U359" s="59">
        <f t="shared" si="1107"/>
        <v>0</v>
      </c>
      <c r="V359" s="59">
        <f t="shared" si="1107"/>
        <v>0</v>
      </c>
      <c r="W359" s="59">
        <f t="shared" si="1107"/>
        <v>0</v>
      </c>
      <c r="X359" s="59">
        <f t="shared" si="1107"/>
        <v>0</v>
      </c>
      <c r="Y359" s="59">
        <f t="shared" si="1107"/>
        <v>0</v>
      </c>
      <c r="Z359" s="59">
        <f t="shared" si="1107"/>
        <v>0</v>
      </c>
      <c r="AA359" s="59">
        <f t="shared" si="1107"/>
        <v>0</v>
      </c>
      <c r="AB359" s="59">
        <f t="shared" si="1107"/>
        <v>0</v>
      </c>
      <c r="AC359" s="59">
        <f t="shared" si="1107"/>
        <v>0</v>
      </c>
      <c r="AD359" s="59">
        <f t="shared" si="1107"/>
        <v>0</v>
      </c>
      <c r="AE359" s="59">
        <f t="shared" si="1107"/>
        <v>0</v>
      </c>
      <c r="AF359" s="59">
        <f t="shared" si="1107"/>
        <v>394</v>
      </c>
      <c r="AG359" s="59">
        <f t="shared" si="1107"/>
        <v>13966635.76</v>
      </c>
      <c r="AH359" s="59">
        <f t="shared" si="1107"/>
        <v>2</v>
      </c>
      <c r="AI359" s="59">
        <f t="shared" si="1107"/>
        <v>63458.78</v>
      </c>
      <c r="AJ359" s="59">
        <f t="shared" si="1107"/>
        <v>0</v>
      </c>
      <c r="AK359" s="59">
        <f t="shared" si="1107"/>
        <v>0</v>
      </c>
      <c r="AL359" s="59">
        <f t="shared" si="1107"/>
        <v>328</v>
      </c>
      <c r="AM359" s="59">
        <f t="shared" si="1107"/>
        <v>15499200.948000001</v>
      </c>
      <c r="AN359" s="59">
        <f t="shared" si="1107"/>
        <v>0</v>
      </c>
      <c r="AO359" s="59">
        <f t="shared" si="1107"/>
        <v>0</v>
      </c>
      <c r="AP359" s="59">
        <f t="shared" si="1107"/>
        <v>0</v>
      </c>
      <c r="AQ359" s="59">
        <f t="shared" si="1107"/>
        <v>0</v>
      </c>
      <c r="AR359" s="59">
        <f t="shared" si="1107"/>
        <v>0</v>
      </c>
      <c r="AS359" s="59">
        <f t="shared" si="1107"/>
        <v>0</v>
      </c>
      <c r="AT359" s="59">
        <f t="shared" si="1107"/>
        <v>5</v>
      </c>
      <c r="AU359" s="59">
        <f t="shared" si="1107"/>
        <v>237727.35</v>
      </c>
      <c r="AV359" s="59">
        <f>SUM(AV360:AV364)</f>
        <v>0</v>
      </c>
      <c r="AW359" s="59">
        <f>SUM(AW360:AW364)</f>
        <v>0</v>
      </c>
      <c r="AX359" s="59">
        <f t="shared" ref="AX359" si="1108">SUM(AX360:AX364)</f>
        <v>0</v>
      </c>
      <c r="AY359" s="59">
        <f t="shared" si="1107"/>
        <v>0</v>
      </c>
      <c r="AZ359" s="59">
        <f t="shared" si="1107"/>
        <v>0</v>
      </c>
      <c r="BA359" s="59">
        <f t="shared" si="1107"/>
        <v>0</v>
      </c>
      <c r="BB359" s="59">
        <f t="shared" si="1107"/>
        <v>0</v>
      </c>
      <c r="BC359" s="59">
        <f t="shared" si="1107"/>
        <v>0</v>
      </c>
      <c r="BD359" s="59">
        <f t="shared" si="1107"/>
        <v>0</v>
      </c>
      <c r="BE359" s="59">
        <f t="shared" si="1107"/>
        <v>0</v>
      </c>
      <c r="BF359" s="59">
        <f t="shared" si="1107"/>
        <v>0</v>
      </c>
      <c r="BG359" s="59">
        <f t="shared" si="1107"/>
        <v>0</v>
      </c>
      <c r="BH359" s="59">
        <f t="shared" si="1107"/>
        <v>0</v>
      </c>
      <c r="BI359" s="59">
        <f t="shared" si="1107"/>
        <v>0</v>
      </c>
      <c r="BJ359" s="59">
        <f t="shared" si="1107"/>
        <v>0</v>
      </c>
      <c r="BK359" s="59">
        <f t="shared" si="1107"/>
        <v>0</v>
      </c>
      <c r="BL359" s="59">
        <f t="shared" si="1107"/>
        <v>4</v>
      </c>
      <c r="BM359" s="59">
        <f t="shared" si="1107"/>
        <v>176180.75999999998</v>
      </c>
      <c r="BN359" s="59">
        <f t="shared" si="1107"/>
        <v>0</v>
      </c>
      <c r="BO359" s="59">
        <f t="shared" si="1107"/>
        <v>0</v>
      </c>
      <c r="BP359" s="59">
        <f t="shared" si="1107"/>
        <v>21</v>
      </c>
      <c r="BQ359" s="59">
        <f t="shared" si="1107"/>
        <v>930421.09439999994</v>
      </c>
      <c r="BR359" s="59">
        <f t="shared" si="1107"/>
        <v>11</v>
      </c>
      <c r="BS359" s="61">
        <f t="shared" si="1107"/>
        <v>412410.76799999998</v>
      </c>
      <c r="BT359" s="62">
        <f t="shared" si="1107"/>
        <v>0</v>
      </c>
      <c r="BU359" s="59">
        <f t="shared" si="1107"/>
        <v>0</v>
      </c>
      <c r="BV359" s="59">
        <f t="shared" si="1107"/>
        <v>0</v>
      </c>
      <c r="BW359" s="59">
        <f t="shared" si="1107"/>
        <v>0</v>
      </c>
      <c r="BX359" s="59">
        <f t="shared" si="1107"/>
        <v>0</v>
      </c>
      <c r="BY359" s="59">
        <f t="shared" ref="BY359:DK359" si="1109">SUM(BY360:BY364)</f>
        <v>0</v>
      </c>
      <c r="BZ359" s="59">
        <f>SUM(BZ360:BZ364)</f>
        <v>0</v>
      </c>
      <c r="CA359" s="59">
        <f>SUM(CA360:CA364)</f>
        <v>0</v>
      </c>
      <c r="CB359" s="63">
        <f t="shared" si="1109"/>
        <v>0</v>
      </c>
      <c r="CC359" s="59">
        <f t="shared" si="1109"/>
        <v>0</v>
      </c>
      <c r="CD359" s="59">
        <f t="shared" si="1109"/>
        <v>0</v>
      </c>
      <c r="CE359" s="59">
        <f t="shared" si="1109"/>
        <v>0</v>
      </c>
      <c r="CF359" s="59">
        <f t="shared" si="1109"/>
        <v>0</v>
      </c>
      <c r="CG359" s="59">
        <f t="shared" si="1109"/>
        <v>0</v>
      </c>
      <c r="CH359" s="59">
        <f t="shared" si="1109"/>
        <v>0</v>
      </c>
      <c r="CI359" s="59">
        <f t="shared" si="1109"/>
        <v>0</v>
      </c>
      <c r="CJ359" s="59">
        <f t="shared" si="1109"/>
        <v>5</v>
      </c>
      <c r="CK359" s="59">
        <f t="shared" si="1109"/>
        <v>173069.4</v>
      </c>
      <c r="CL359" s="59">
        <f t="shared" si="1109"/>
        <v>0</v>
      </c>
      <c r="CM359" s="59">
        <f t="shared" si="1109"/>
        <v>0</v>
      </c>
      <c r="CN359" s="59">
        <f t="shared" si="1109"/>
        <v>0</v>
      </c>
      <c r="CO359" s="59">
        <f>SUM(CO360:CO364)</f>
        <v>0</v>
      </c>
      <c r="CP359" s="59">
        <f>SUM(CP360:CP364)</f>
        <v>0</v>
      </c>
      <c r="CQ359" s="59">
        <f>SUM(CQ360:CQ364)</f>
        <v>0</v>
      </c>
      <c r="CR359" s="59">
        <f>SUM(CR360:CR364)</f>
        <v>25</v>
      </c>
      <c r="CS359" s="59">
        <f>SUM(CS360:CS364)</f>
        <v>1038416.3999999999</v>
      </c>
      <c r="CT359" s="59">
        <f t="shared" ref="CT359" si="1110">SUM(CT360:CT364)</f>
        <v>0</v>
      </c>
      <c r="CU359" s="59">
        <f t="shared" si="1109"/>
        <v>0</v>
      </c>
      <c r="CV359" s="59">
        <f t="shared" si="1109"/>
        <v>0</v>
      </c>
      <c r="CW359" s="59">
        <f t="shared" si="1109"/>
        <v>0</v>
      </c>
      <c r="CX359" s="59">
        <f t="shared" si="1109"/>
        <v>0</v>
      </c>
      <c r="CY359" s="59">
        <f t="shared" si="1109"/>
        <v>0</v>
      </c>
      <c r="CZ359" s="59">
        <f t="shared" si="1109"/>
        <v>0</v>
      </c>
      <c r="DA359" s="59">
        <f t="shared" si="1109"/>
        <v>0</v>
      </c>
      <c r="DB359" s="59">
        <f t="shared" si="1109"/>
        <v>3</v>
      </c>
      <c r="DC359" s="59">
        <f t="shared" si="1109"/>
        <v>103841.64</v>
      </c>
      <c r="DD359" s="59">
        <f t="shared" si="1109"/>
        <v>0</v>
      </c>
      <c r="DE359" s="59">
        <f t="shared" si="1109"/>
        <v>0</v>
      </c>
      <c r="DF359" s="59">
        <f t="shared" si="1109"/>
        <v>5</v>
      </c>
      <c r="DG359" s="59">
        <f t="shared" si="1109"/>
        <v>275674.82999999996</v>
      </c>
      <c r="DH359" s="59">
        <f t="shared" si="1109"/>
        <v>20</v>
      </c>
      <c r="DI359" s="59">
        <f t="shared" si="1109"/>
        <v>1175512.0889999999</v>
      </c>
      <c r="DJ359" s="59">
        <f t="shared" si="1109"/>
        <v>1172</v>
      </c>
      <c r="DK359" s="59">
        <f t="shared" si="1109"/>
        <v>45392776.409399994</v>
      </c>
    </row>
    <row r="360" spans="1:115" ht="45" customHeight="1" x14ac:dyDescent="0.25">
      <c r="A360" s="89"/>
      <c r="B360" s="90">
        <v>315</v>
      </c>
      <c r="C360" s="283" t="s">
        <v>853</v>
      </c>
      <c r="D360" s="144" t="s">
        <v>483</v>
      </c>
      <c r="E360" s="54">
        <v>23150</v>
      </c>
      <c r="F360" s="91">
        <v>0.89</v>
      </c>
      <c r="G360" s="67">
        <v>1</v>
      </c>
      <c r="H360" s="69">
        <v>1.4</v>
      </c>
      <c r="I360" s="69">
        <v>1.68</v>
      </c>
      <c r="J360" s="69">
        <v>2.23</v>
      </c>
      <c r="K360" s="70">
        <v>2.57</v>
      </c>
      <c r="L360" s="73">
        <v>181</v>
      </c>
      <c r="M360" s="72">
        <f>(L360*$E360*$F360*$G360*$H360*$M$10)</f>
        <v>5743019.5899999999</v>
      </c>
      <c r="N360" s="73"/>
      <c r="O360" s="73">
        <f>(N360*$E360*$F360*$G360*$H360*$O$10)</f>
        <v>0</v>
      </c>
      <c r="P360" s="73"/>
      <c r="Q360" s="72">
        <f>(P360*$E360*$F360*$G360*$H360*$Q$10)</f>
        <v>0</v>
      </c>
      <c r="R360" s="73"/>
      <c r="S360" s="72">
        <f>(R360*$E360*$F360*$G360*$H360*$S$10)</f>
        <v>0</v>
      </c>
      <c r="T360" s="73">
        <v>0</v>
      </c>
      <c r="U360" s="72">
        <f>(T360*$E360*$F360*$G360*$H360*$U$10)</f>
        <v>0</v>
      </c>
      <c r="V360" s="73">
        <v>0</v>
      </c>
      <c r="W360" s="72">
        <f>(V360*$E360*$F360*$G360*$H360*$W$10)</f>
        <v>0</v>
      </c>
      <c r="X360" s="73"/>
      <c r="Y360" s="72">
        <f>(X360*$E360*$F360*$G360*$H360*$Y$10)</f>
        <v>0</v>
      </c>
      <c r="Z360" s="73">
        <v>0</v>
      </c>
      <c r="AA360" s="72">
        <f>(Z360*$E360*$F360*$G360*$H360*$AA$10)</f>
        <v>0</v>
      </c>
      <c r="AB360" s="73"/>
      <c r="AC360" s="72">
        <f>(AB360*$E360*$F360*$G360*$H360*$AC$10)</f>
        <v>0</v>
      </c>
      <c r="AD360" s="73">
        <v>0</v>
      </c>
      <c r="AE360" s="72">
        <f>(AD360*$E360*$F360*$G360*$H360*$AE$10)</f>
        <v>0</v>
      </c>
      <c r="AF360" s="73">
        <v>219</v>
      </c>
      <c r="AG360" s="72">
        <f>(AF360*$E360*$F360*$G360*$H360*$AG$10)</f>
        <v>6948736.4100000001</v>
      </c>
      <c r="AH360" s="73">
        <v>2</v>
      </c>
      <c r="AI360" s="72">
        <f>(AH360*$E360*$F360*$G360*$H360*$AI$10)</f>
        <v>63458.78</v>
      </c>
      <c r="AJ360" s="73">
        <v>0</v>
      </c>
      <c r="AK360" s="73">
        <f>(AJ360*$E360*$F360*$G360*$H360*$AK$10)</f>
        <v>0</v>
      </c>
      <c r="AL360" s="73">
        <v>176</v>
      </c>
      <c r="AM360" s="72">
        <f>(AL360*$E360*$F360*$G360*$I360*$AM$10)</f>
        <v>6701247.1680000005</v>
      </c>
      <c r="AN360" s="93">
        <v>0</v>
      </c>
      <c r="AO360" s="72">
        <f>(AN360*$E360*$F360*$G360*$I360*$AO$10)</f>
        <v>0</v>
      </c>
      <c r="AP360" s="73">
        <v>0</v>
      </c>
      <c r="AQ360" s="79">
        <f>(AP360*$E360*$F360*$G360*$I360*$AQ$10)</f>
        <v>0</v>
      </c>
      <c r="AR360" s="73"/>
      <c r="AS360" s="72">
        <f>(AR360*$E360*$F360*$G360*$H360*$AS$10)</f>
        <v>0</v>
      </c>
      <c r="AT360" s="73"/>
      <c r="AU360" s="73">
        <f>(AT360*$E360*$F360*$G360*$H360*$AU$10)</f>
        <v>0</v>
      </c>
      <c r="AV360" s="73"/>
      <c r="AW360" s="72">
        <f>(AV360*$E360*$F360*$G360*$H360*$AW$10)</f>
        <v>0</v>
      </c>
      <c r="AX360" s="73">
        <v>0</v>
      </c>
      <c r="AY360" s="72">
        <f>(AX360*$E360*$F360*$G360*$H360*$AY$10)</f>
        <v>0</v>
      </c>
      <c r="AZ360" s="73">
        <v>0</v>
      </c>
      <c r="BA360" s="72">
        <f>(AZ360*$E360*$F360*$G360*$H360*$BA$10)</f>
        <v>0</v>
      </c>
      <c r="BB360" s="73">
        <v>0</v>
      </c>
      <c r="BC360" s="72">
        <f>(BB360*$E360*$F360*$G360*$H360*$BC$10)</f>
        <v>0</v>
      </c>
      <c r="BD360" s="73"/>
      <c r="BE360" s="72">
        <f>(BD360*$E360*$F360*$G360*$H360*$BE$10)</f>
        <v>0</v>
      </c>
      <c r="BF360" s="73"/>
      <c r="BG360" s="72">
        <f>(BF360*$E360*$F360*$G360*$I360*$BG$10)</f>
        <v>0</v>
      </c>
      <c r="BH360" s="73"/>
      <c r="BI360" s="72">
        <f>(BH360*$E360*$F360*$G360*$I360*$BI$10)</f>
        <v>0</v>
      </c>
      <c r="BJ360" s="73">
        <v>0</v>
      </c>
      <c r="BK360" s="72">
        <f>(BJ360*$E360*$F360*$G360*$I360*$BK$10)</f>
        <v>0</v>
      </c>
      <c r="BL360" s="73">
        <v>1</v>
      </c>
      <c r="BM360" s="72">
        <f>(BL360*$E360*$F360*$G360*$I360*$BM$10)</f>
        <v>34613.879999999997</v>
      </c>
      <c r="BN360" s="73">
        <v>0</v>
      </c>
      <c r="BO360" s="72">
        <f>(BN360*$E360*$F360*$G360*$I360*$BO$10)</f>
        <v>0</v>
      </c>
      <c r="BP360" s="73">
        <v>21</v>
      </c>
      <c r="BQ360" s="72">
        <f>(BP360*$E360*$F360*$G360*$I360*$BQ$10)</f>
        <v>930421.09439999994</v>
      </c>
      <c r="BR360" s="73">
        <v>10</v>
      </c>
      <c r="BS360" s="79">
        <f>(BR360*$E360*$F360*$G360*$I360*$BS$10)</f>
        <v>380752.68</v>
      </c>
      <c r="BT360" s="94">
        <v>0</v>
      </c>
      <c r="BU360" s="72">
        <f>(BT360*$E360*$F360*$G360*$H360*$BU$10)</f>
        <v>0</v>
      </c>
      <c r="BV360" s="73">
        <v>0</v>
      </c>
      <c r="BW360" s="72">
        <f>(BV360*$E360*$F360*$G360*$H360*$BW$10)</f>
        <v>0</v>
      </c>
      <c r="BX360" s="73">
        <v>0</v>
      </c>
      <c r="BY360" s="72">
        <f>(BX360*$E360*$F360*$G360*$H360*$BY$10)</f>
        <v>0</v>
      </c>
      <c r="BZ360" s="73"/>
      <c r="CA360" s="72">
        <f>(BZ360*$E360*$F360*$G360*$I360*$CA$10)</f>
        <v>0</v>
      </c>
      <c r="CB360" s="95"/>
      <c r="CC360" s="73">
        <f>(CB360*$E360*$F360*$G360*$H360*$CC$10)</f>
        <v>0</v>
      </c>
      <c r="CD360" s="73">
        <v>0</v>
      </c>
      <c r="CE360" s="72">
        <f>(CD360*$E360*$F360*$G360*$H360*$CE$10)</f>
        <v>0</v>
      </c>
      <c r="CF360" s="73"/>
      <c r="CG360" s="72">
        <f>(CF360*$E360*$F360*$G360*$H360*$CG$10)</f>
        <v>0</v>
      </c>
      <c r="CH360" s="73"/>
      <c r="CI360" s="72">
        <f>(CH360*$E360*$F360*$G360*$H360*$CI$10)</f>
        <v>0</v>
      </c>
      <c r="CJ360" s="73">
        <v>5</v>
      </c>
      <c r="CK360" s="72">
        <f>(CJ360*$E360*$F360*$G360*$H360*$CK$10)</f>
        <v>173069.4</v>
      </c>
      <c r="CL360" s="73"/>
      <c r="CM360" s="72">
        <f>(CL360*$E360*$F360*$G360*$H360*$CM$10)</f>
        <v>0</v>
      </c>
      <c r="CN360" s="73"/>
      <c r="CO360" s="72">
        <f>(CN360*$E360*$F360*$G360*$H360*$CO$10)</f>
        <v>0</v>
      </c>
      <c r="CP360" s="73"/>
      <c r="CQ360" s="72">
        <f>(CP360*$E360*$F360*$G360*$I360*$CQ$10)</f>
        <v>0</v>
      </c>
      <c r="CR360" s="73">
        <v>25</v>
      </c>
      <c r="CS360" s="72">
        <f>(CR360*$E360*$F360*$G360*$I360*$CS$10)</f>
        <v>1038416.3999999999</v>
      </c>
      <c r="CT360" s="73">
        <v>0</v>
      </c>
      <c r="CU360" s="72">
        <f>(CT360*$E360*$F360*$G360*$I360*$CU$10)</f>
        <v>0</v>
      </c>
      <c r="CV360" s="93">
        <v>0</v>
      </c>
      <c r="CW360" s="72">
        <f>(CV360*$E360*$F360*$G360*$I360*$CW$10)</f>
        <v>0</v>
      </c>
      <c r="CX360" s="73">
        <v>0</v>
      </c>
      <c r="CY360" s="79">
        <f>(CX360*$E360*$F360*$G360*$I360*$CY$10)</f>
        <v>0</v>
      </c>
      <c r="CZ360" s="73"/>
      <c r="DA360" s="72">
        <f>(CZ360*$E360*$F360*$G360*$I360*$DA$10)</f>
        <v>0</v>
      </c>
      <c r="DB360" s="95">
        <v>3</v>
      </c>
      <c r="DC360" s="72">
        <f>(DB360*$E360*$F360*$G360*$I360*$DC$10)</f>
        <v>103841.64</v>
      </c>
      <c r="DD360" s="73"/>
      <c r="DE360" s="72">
        <f>(DD360*$E360*$F360*$G360*$I360*$DE$10)</f>
        <v>0</v>
      </c>
      <c r="DF360" s="73">
        <v>5</v>
      </c>
      <c r="DG360" s="72">
        <f>(DF360*$E360*$F360*$G360*$J360*$DG$10)</f>
        <v>275674.82999999996</v>
      </c>
      <c r="DH360" s="73">
        <v>20</v>
      </c>
      <c r="DI360" s="84">
        <f>(DH360*$E360*$F360*$G360*$K360*$DI$10)</f>
        <v>1175512.0889999999</v>
      </c>
      <c r="DJ360" s="85">
        <f t="shared" ref="DJ360:DK364" si="1111">SUM(L360,N360,P360,R360,T360,V360,X360,Z360,AB360,AD360,AF360,AH360,AN360,AR360,AT360,BX360,AJ360,AX360,AZ360,BB360,CN360,BD360,BF360,AL360,BJ360,AP360,CP360,BL360,CR360,BN360,BP360,BR360,BZ360,BT360,BV360,CB360,CD360,CF360,CH360,CJ360,CL360,CT360,CV360,BH360,AV360,CX360,CZ360,DB360,DD360,DF360,DH360)</f>
        <v>668</v>
      </c>
      <c r="DK360" s="84">
        <f t="shared" si="1111"/>
        <v>23568763.961399995</v>
      </c>
    </row>
    <row r="361" spans="1:115" ht="30" customHeight="1" x14ac:dyDescent="0.25">
      <c r="A361" s="89"/>
      <c r="B361" s="90">
        <v>316</v>
      </c>
      <c r="C361" s="283" t="s">
        <v>854</v>
      </c>
      <c r="D361" s="65" t="s">
        <v>484</v>
      </c>
      <c r="E361" s="54">
        <v>23150</v>
      </c>
      <c r="F361" s="91">
        <v>0.74</v>
      </c>
      <c r="G361" s="67">
        <v>1</v>
      </c>
      <c r="H361" s="69">
        <v>1.4</v>
      </c>
      <c r="I361" s="69">
        <v>1.68</v>
      </c>
      <c r="J361" s="69">
        <v>2.23</v>
      </c>
      <c r="K361" s="70">
        <v>2.57</v>
      </c>
      <c r="L361" s="73">
        <v>115</v>
      </c>
      <c r="M361" s="72">
        <f>(L361*$E361*$F361*$G361*$H361*$M$10)</f>
        <v>3033900.1</v>
      </c>
      <c r="N361" s="73"/>
      <c r="O361" s="73">
        <f>(N361*$E361*$F361*$G361*$H361*$O$10)</f>
        <v>0</v>
      </c>
      <c r="P361" s="73"/>
      <c r="Q361" s="72">
        <f>(P361*$E361*$F361*$G361*$H361*$Q$10)</f>
        <v>0</v>
      </c>
      <c r="R361" s="73"/>
      <c r="S361" s="72">
        <f>(R361*$E361*$F361*$G361*$H361*$S$10)</f>
        <v>0</v>
      </c>
      <c r="T361" s="73">
        <v>0</v>
      </c>
      <c r="U361" s="72">
        <f>(T361*$E361*$F361*$G361*$H361*$U$10)</f>
        <v>0</v>
      </c>
      <c r="V361" s="73">
        <v>0</v>
      </c>
      <c r="W361" s="72">
        <f>(V361*$E361*$F361*$G361*$H361*$W$10)</f>
        <v>0</v>
      </c>
      <c r="X361" s="73"/>
      <c r="Y361" s="72">
        <f>(X361*$E361*$F361*$G361*$H361*$Y$10)</f>
        <v>0</v>
      </c>
      <c r="Z361" s="73">
        <v>0</v>
      </c>
      <c r="AA361" s="72">
        <f>(Z361*$E361*$F361*$G361*$H361*$AA$10)</f>
        <v>0</v>
      </c>
      <c r="AB361" s="73"/>
      <c r="AC361" s="72">
        <f>(AB361*$E361*$F361*$G361*$H361*$AC$10)</f>
        <v>0</v>
      </c>
      <c r="AD361" s="73">
        <v>0</v>
      </c>
      <c r="AE361" s="72">
        <f>(AD361*$E361*$F361*$G361*$H361*$AE$10)</f>
        <v>0</v>
      </c>
      <c r="AF361" s="73">
        <v>70</v>
      </c>
      <c r="AG361" s="72">
        <f>(AF361*$E361*$F361*$G361*$H361*$AG$10)</f>
        <v>1846721.8</v>
      </c>
      <c r="AH361" s="73"/>
      <c r="AI361" s="72">
        <f>(AH361*$E361*$F361*$G361*$H361*$AI$10)</f>
        <v>0</v>
      </c>
      <c r="AJ361" s="73">
        <v>0</v>
      </c>
      <c r="AK361" s="73">
        <f>(AJ361*$E361*$F361*$G361*$H361*$AK$10)</f>
        <v>0</v>
      </c>
      <c r="AL361" s="73">
        <v>10</v>
      </c>
      <c r="AM361" s="72">
        <f>(AL361*$E361*$F361*$G361*$I361*$AM$10)</f>
        <v>316580.88</v>
      </c>
      <c r="AN361" s="93">
        <v>0</v>
      </c>
      <c r="AO361" s="72">
        <f>(AN361*$E361*$F361*$G361*$I361*$AO$10)</f>
        <v>0</v>
      </c>
      <c r="AP361" s="73">
        <v>0</v>
      </c>
      <c r="AQ361" s="79">
        <f>(AP361*$E361*$F361*$G361*$I361*$AQ$10)</f>
        <v>0</v>
      </c>
      <c r="AR361" s="73"/>
      <c r="AS361" s="72">
        <f>(AR361*$E361*$F361*$G361*$H361*$AS$10)</f>
        <v>0</v>
      </c>
      <c r="AT361" s="73"/>
      <c r="AU361" s="73">
        <f>(AT361*$E361*$F361*$G361*$H361*$AU$10)</f>
        <v>0</v>
      </c>
      <c r="AV361" s="73"/>
      <c r="AW361" s="72">
        <f>(AV361*$E361*$F361*$G361*$H361*$AW$10)</f>
        <v>0</v>
      </c>
      <c r="AX361" s="73">
        <v>0</v>
      </c>
      <c r="AY361" s="72">
        <f>(AX361*$E361*$F361*$G361*$H361*$AY$10)</f>
        <v>0</v>
      </c>
      <c r="AZ361" s="73">
        <v>0</v>
      </c>
      <c r="BA361" s="72">
        <f>(AZ361*$E361*$F361*$G361*$H361*$BA$10)</f>
        <v>0</v>
      </c>
      <c r="BB361" s="73">
        <v>0</v>
      </c>
      <c r="BC361" s="72">
        <f>(BB361*$E361*$F361*$G361*$H361*$BC$10)</f>
        <v>0</v>
      </c>
      <c r="BD361" s="73"/>
      <c r="BE361" s="72">
        <f>(BD361*$E361*$F361*$G361*$H361*$BE$10)</f>
        <v>0</v>
      </c>
      <c r="BF361" s="73"/>
      <c r="BG361" s="72">
        <f>(BF361*$E361*$F361*$G361*$I361*$BG$10)</f>
        <v>0</v>
      </c>
      <c r="BH361" s="73">
        <v>0</v>
      </c>
      <c r="BI361" s="72">
        <f>(BH361*$E361*$F361*$G361*$I361*$BI$10)</f>
        <v>0</v>
      </c>
      <c r="BJ361" s="73">
        <v>0</v>
      </c>
      <c r="BK361" s="72">
        <f>(BJ361*$E361*$F361*$G361*$I361*$BK$10)</f>
        <v>0</v>
      </c>
      <c r="BL361" s="73">
        <v>1</v>
      </c>
      <c r="BM361" s="72">
        <f>(BL361*$E361*$F361*$G361*$I361*$BM$10)</f>
        <v>28780.079999999998</v>
      </c>
      <c r="BN361" s="73"/>
      <c r="BO361" s="72">
        <f>(BN361*$E361*$F361*$G361*$I361*$BO$10)</f>
        <v>0</v>
      </c>
      <c r="BP361" s="73"/>
      <c r="BQ361" s="72">
        <f>(BP361*$E361*$F361*$G361*$I361*$BQ$10)</f>
        <v>0</v>
      </c>
      <c r="BR361" s="73">
        <v>1</v>
      </c>
      <c r="BS361" s="79">
        <f>(BR361*$E361*$F361*$G361*$I361*$BS$10)</f>
        <v>31658.088</v>
      </c>
      <c r="BT361" s="94">
        <v>0</v>
      </c>
      <c r="BU361" s="72">
        <f>(BT361*$E361*$F361*$G361*$H361*$BU$10)</f>
        <v>0</v>
      </c>
      <c r="BV361" s="73">
        <v>0</v>
      </c>
      <c r="BW361" s="72">
        <f>(BV361*$E361*$F361*$G361*$H361*$BW$10)</f>
        <v>0</v>
      </c>
      <c r="BX361" s="73">
        <v>0</v>
      </c>
      <c r="BY361" s="72">
        <f>(BX361*$E361*$F361*$G361*$H361*$BY$10)</f>
        <v>0</v>
      </c>
      <c r="BZ361" s="73"/>
      <c r="CA361" s="72">
        <f>(BZ361*$E361*$F361*$G361*$I361*$CA$10)</f>
        <v>0</v>
      </c>
      <c r="CB361" s="95"/>
      <c r="CC361" s="73">
        <f>(CB361*$E361*$F361*$G361*$H361*$CC$10)</f>
        <v>0</v>
      </c>
      <c r="CD361" s="73">
        <v>0</v>
      </c>
      <c r="CE361" s="72">
        <f>(CD361*$E361*$F361*$G361*$H361*$CE$10)</f>
        <v>0</v>
      </c>
      <c r="CF361" s="73"/>
      <c r="CG361" s="72">
        <f>(CF361*$E361*$F361*$G361*$H361*$CG$10)</f>
        <v>0</v>
      </c>
      <c r="CH361" s="73"/>
      <c r="CI361" s="72">
        <f>(CH361*$E361*$F361*$G361*$H361*$CI$10)</f>
        <v>0</v>
      </c>
      <c r="CJ361" s="73"/>
      <c r="CK361" s="72">
        <f>(CJ361*$E361*$F361*$G361*$H361*$CK$10)</f>
        <v>0</v>
      </c>
      <c r="CL361" s="73"/>
      <c r="CM361" s="72">
        <f>(CL361*$E361*$F361*$G361*$H361*$CM$10)</f>
        <v>0</v>
      </c>
      <c r="CN361" s="73"/>
      <c r="CO361" s="72">
        <f>(CN361*$E361*$F361*$G361*$H361*$CO$10)</f>
        <v>0</v>
      </c>
      <c r="CP361" s="73"/>
      <c r="CQ361" s="72">
        <f>(CP361*$E361*$F361*$G361*$I361*$CQ$10)</f>
        <v>0</v>
      </c>
      <c r="CR361" s="73"/>
      <c r="CS361" s="72">
        <f>(CR361*$E361*$F361*$G361*$I361*$CS$10)</f>
        <v>0</v>
      </c>
      <c r="CT361" s="73">
        <v>0</v>
      </c>
      <c r="CU361" s="72">
        <f>(CT361*$E361*$F361*$G361*$I361*$CU$10)</f>
        <v>0</v>
      </c>
      <c r="CV361" s="93">
        <v>0</v>
      </c>
      <c r="CW361" s="72">
        <f>(CV361*$E361*$F361*$G361*$I361*$CW$10)</f>
        <v>0</v>
      </c>
      <c r="CX361" s="73">
        <v>0</v>
      </c>
      <c r="CY361" s="79">
        <f>(CX361*$E361*$F361*$G361*$I361*$CY$10)</f>
        <v>0</v>
      </c>
      <c r="CZ361" s="73">
        <v>0</v>
      </c>
      <c r="DA361" s="72">
        <f>(CZ361*$E361*$F361*$G361*$I361*$DA$10)</f>
        <v>0</v>
      </c>
      <c r="DB361" s="95"/>
      <c r="DC361" s="72">
        <f>(DB361*$E361*$F361*$G361*$I361*$DC$10)</f>
        <v>0</v>
      </c>
      <c r="DD361" s="73"/>
      <c r="DE361" s="72">
        <f>(DD361*$E361*$F361*$G361*$I361*$DE$10)</f>
        <v>0</v>
      </c>
      <c r="DF361" s="73"/>
      <c r="DG361" s="72">
        <f>(DF361*$E361*$F361*$G361*$J361*$DG$10)</f>
        <v>0</v>
      </c>
      <c r="DH361" s="73"/>
      <c r="DI361" s="84">
        <f>(DH361*$E361*$F361*$G361*$K361*$DI$10)</f>
        <v>0</v>
      </c>
      <c r="DJ361" s="85">
        <f t="shared" si="1111"/>
        <v>197</v>
      </c>
      <c r="DK361" s="84">
        <f t="shared" si="1111"/>
        <v>5257640.9480000008</v>
      </c>
    </row>
    <row r="362" spans="1:115" ht="27" customHeight="1" x14ac:dyDescent="0.25">
      <c r="A362" s="89"/>
      <c r="B362" s="90">
        <v>317</v>
      </c>
      <c r="C362" s="283" t="s">
        <v>855</v>
      </c>
      <c r="D362" s="65" t="s">
        <v>485</v>
      </c>
      <c r="E362" s="54">
        <v>23150</v>
      </c>
      <c r="F362" s="91">
        <v>1.27</v>
      </c>
      <c r="G362" s="67">
        <v>1</v>
      </c>
      <c r="H362" s="69">
        <v>1.4</v>
      </c>
      <c r="I362" s="69">
        <v>1.68</v>
      </c>
      <c r="J362" s="69">
        <v>2.23</v>
      </c>
      <c r="K362" s="70">
        <v>2.57</v>
      </c>
      <c r="L362" s="73">
        <v>44</v>
      </c>
      <c r="M362" s="72">
        <f>(L362*$E362*$F362*$G362*$H362*$M$10)</f>
        <v>1992177.88</v>
      </c>
      <c r="N362" s="73"/>
      <c r="O362" s="73">
        <f>(N362*$E362*$F362*$G362*$H362*$O$10)</f>
        <v>0</v>
      </c>
      <c r="P362" s="73"/>
      <c r="Q362" s="72">
        <f>(P362*$E362*$F362*$G362*$H362*$Q$10)</f>
        <v>0</v>
      </c>
      <c r="R362" s="73"/>
      <c r="S362" s="72">
        <f>(R362*$E362*$F362*$G362*$H362*$S$10)</f>
        <v>0</v>
      </c>
      <c r="T362" s="73"/>
      <c r="U362" s="72">
        <f>(T362*$E362*$F362*$G362*$H362*$U$10)</f>
        <v>0</v>
      </c>
      <c r="V362" s="73">
        <v>0</v>
      </c>
      <c r="W362" s="72">
        <f>(V362*$E362*$F362*$G362*$H362*$W$10)</f>
        <v>0</v>
      </c>
      <c r="X362" s="73"/>
      <c r="Y362" s="72">
        <f>(X362*$E362*$F362*$G362*$H362*$Y$10)</f>
        <v>0</v>
      </c>
      <c r="Z362" s="73">
        <v>0</v>
      </c>
      <c r="AA362" s="72">
        <f>(Z362*$E362*$F362*$G362*$H362*$AA$10)</f>
        <v>0</v>
      </c>
      <c r="AB362" s="73"/>
      <c r="AC362" s="72">
        <f>(AB362*$E362*$F362*$G362*$H362*$AC$10)</f>
        <v>0</v>
      </c>
      <c r="AD362" s="73">
        <v>0</v>
      </c>
      <c r="AE362" s="72">
        <f>(AD362*$E362*$F362*$G362*$H362*$AE$10)</f>
        <v>0</v>
      </c>
      <c r="AF362" s="73">
        <v>80</v>
      </c>
      <c r="AG362" s="72">
        <f>(AF362*$E362*$F362*$G362*$H362*$AG$10)</f>
        <v>3622141.6</v>
      </c>
      <c r="AH362" s="73"/>
      <c r="AI362" s="72">
        <f>(AH362*$E362*$F362*$G362*$H362*$AI$10)</f>
        <v>0</v>
      </c>
      <c r="AJ362" s="73">
        <v>0</v>
      </c>
      <c r="AK362" s="73">
        <f>(AJ362*$E362*$F362*$G362*$H362*$AK$10)</f>
        <v>0</v>
      </c>
      <c r="AL362" s="73">
        <v>102</v>
      </c>
      <c r="AM362" s="72">
        <f>(AL362*$E362*$F362*$G362*$I362*$AM$10)</f>
        <v>5541876.648</v>
      </c>
      <c r="AN362" s="93">
        <v>0</v>
      </c>
      <c r="AO362" s="72">
        <f>(AN362*$E362*$F362*$G362*$I362*$AO$10)</f>
        <v>0</v>
      </c>
      <c r="AP362" s="73">
        <v>0</v>
      </c>
      <c r="AQ362" s="79">
        <f>(AP362*$E362*$F362*$G362*$I362*$AQ$10)</f>
        <v>0</v>
      </c>
      <c r="AR362" s="73"/>
      <c r="AS362" s="72">
        <f>(AR362*$E362*$F362*$G362*$H362*$AS$10)</f>
        <v>0</v>
      </c>
      <c r="AT362" s="73"/>
      <c r="AU362" s="73">
        <f>(AT362*$E362*$F362*$G362*$H362*$AU$10)</f>
        <v>0</v>
      </c>
      <c r="AV362" s="73"/>
      <c r="AW362" s="72">
        <f>(AV362*$E362*$F362*$G362*$H362*$AW$10)</f>
        <v>0</v>
      </c>
      <c r="AX362" s="73">
        <v>0</v>
      </c>
      <c r="AY362" s="72">
        <f>(AX362*$E362*$F362*$G362*$H362*$AY$10)</f>
        <v>0</v>
      </c>
      <c r="AZ362" s="73">
        <v>0</v>
      </c>
      <c r="BA362" s="72">
        <f>(AZ362*$E362*$F362*$G362*$H362*$BA$10)</f>
        <v>0</v>
      </c>
      <c r="BB362" s="73">
        <v>0</v>
      </c>
      <c r="BC362" s="72">
        <f>(BB362*$E362*$F362*$G362*$H362*$BC$10)</f>
        <v>0</v>
      </c>
      <c r="BD362" s="73"/>
      <c r="BE362" s="72">
        <f>(BD362*$E362*$F362*$G362*$H362*$BE$10)</f>
        <v>0</v>
      </c>
      <c r="BF362" s="73"/>
      <c r="BG362" s="72">
        <f>(BF362*$E362*$F362*$G362*$I362*$BG$10)</f>
        <v>0</v>
      </c>
      <c r="BH362" s="73">
        <v>0</v>
      </c>
      <c r="BI362" s="72">
        <f>(BH362*$E362*$F362*$G362*$I362*$BI$10)</f>
        <v>0</v>
      </c>
      <c r="BJ362" s="73">
        <v>0</v>
      </c>
      <c r="BK362" s="72">
        <f>(BJ362*$E362*$F362*$G362*$I362*$BK$10)</f>
        <v>0</v>
      </c>
      <c r="BL362" s="73">
        <v>1</v>
      </c>
      <c r="BM362" s="72">
        <f>(BL362*$E362*$F362*$G362*$I362*$BM$10)</f>
        <v>49392.84</v>
      </c>
      <c r="BN362" s="73"/>
      <c r="BO362" s="72">
        <f>(BN362*$E362*$F362*$G362*$I362*$BO$10)</f>
        <v>0</v>
      </c>
      <c r="BP362" s="73"/>
      <c r="BQ362" s="72">
        <f>(BP362*$E362*$F362*$G362*$I362*$BQ$10)</f>
        <v>0</v>
      </c>
      <c r="BR362" s="73"/>
      <c r="BS362" s="79">
        <f>(BR362*$E362*$F362*$G362*$I362*$BS$10)</f>
        <v>0</v>
      </c>
      <c r="BT362" s="94">
        <v>0</v>
      </c>
      <c r="BU362" s="72">
        <f>(BT362*$E362*$F362*$G362*$H362*$BU$10)</f>
        <v>0</v>
      </c>
      <c r="BV362" s="73">
        <v>0</v>
      </c>
      <c r="BW362" s="72">
        <f>(BV362*$E362*$F362*$G362*$H362*$BW$10)</f>
        <v>0</v>
      </c>
      <c r="BX362" s="73">
        <v>0</v>
      </c>
      <c r="BY362" s="72">
        <f>(BX362*$E362*$F362*$G362*$H362*$BY$10)</f>
        <v>0</v>
      </c>
      <c r="BZ362" s="73"/>
      <c r="CA362" s="72">
        <f>(BZ362*$E362*$F362*$G362*$I362*$CA$10)</f>
        <v>0</v>
      </c>
      <c r="CB362" s="95"/>
      <c r="CC362" s="73">
        <f>(CB362*$E362*$F362*$G362*$H362*$CC$10)</f>
        <v>0</v>
      </c>
      <c r="CD362" s="73">
        <v>0</v>
      </c>
      <c r="CE362" s="72">
        <f>(CD362*$E362*$F362*$G362*$H362*$CE$10)</f>
        <v>0</v>
      </c>
      <c r="CF362" s="73"/>
      <c r="CG362" s="72">
        <f>(CF362*$E362*$F362*$G362*$H362*$CG$10)</f>
        <v>0</v>
      </c>
      <c r="CH362" s="73"/>
      <c r="CI362" s="72">
        <f>(CH362*$E362*$F362*$G362*$H362*$CI$10)</f>
        <v>0</v>
      </c>
      <c r="CJ362" s="73"/>
      <c r="CK362" s="72">
        <f>(CJ362*$E362*$F362*$G362*$H362*$CK$10)</f>
        <v>0</v>
      </c>
      <c r="CL362" s="73"/>
      <c r="CM362" s="72">
        <f>(CL362*$E362*$F362*$G362*$H362*$CM$10)</f>
        <v>0</v>
      </c>
      <c r="CN362" s="73"/>
      <c r="CO362" s="72">
        <f>(CN362*$E362*$F362*$G362*$H362*$CO$10)</f>
        <v>0</v>
      </c>
      <c r="CP362" s="73"/>
      <c r="CQ362" s="72">
        <f>(CP362*$E362*$F362*$G362*$I362*$CQ$10)</f>
        <v>0</v>
      </c>
      <c r="CR362" s="73"/>
      <c r="CS362" s="72">
        <f>(CR362*$E362*$F362*$G362*$I362*$CS$10)</f>
        <v>0</v>
      </c>
      <c r="CT362" s="73">
        <v>0</v>
      </c>
      <c r="CU362" s="72">
        <f>(CT362*$E362*$F362*$G362*$I362*$CU$10)</f>
        <v>0</v>
      </c>
      <c r="CV362" s="93">
        <v>0</v>
      </c>
      <c r="CW362" s="72">
        <f>(CV362*$E362*$F362*$G362*$I362*$CW$10)</f>
        <v>0</v>
      </c>
      <c r="CX362" s="73">
        <v>0</v>
      </c>
      <c r="CY362" s="79">
        <f>(CX362*$E362*$F362*$G362*$I362*$CY$10)</f>
        <v>0</v>
      </c>
      <c r="CZ362" s="73">
        <v>0</v>
      </c>
      <c r="DA362" s="72">
        <f>(CZ362*$E362*$F362*$G362*$I362*$DA$10)</f>
        <v>0</v>
      </c>
      <c r="DB362" s="95"/>
      <c r="DC362" s="72">
        <f>(DB362*$E362*$F362*$G362*$I362*$DC$10)</f>
        <v>0</v>
      </c>
      <c r="DD362" s="73"/>
      <c r="DE362" s="72">
        <f>(DD362*$E362*$F362*$G362*$I362*$DE$10)</f>
        <v>0</v>
      </c>
      <c r="DF362" s="73"/>
      <c r="DG362" s="72">
        <f>(DF362*$E362*$F362*$G362*$J362*$DG$10)</f>
        <v>0</v>
      </c>
      <c r="DH362" s="73"/>
      <c r="DI362" s="84">
        <f>(DH362*$E362*$F362*$G362*$K362*$DI$10)</f>
        <v>0</v>
      </c>
      <c r="DJ362" s="85">
        <f t="shared" si="1111"/>
        <v>227</v>
      </c>
      <c r="DK362" s="84">
        <f t="shared" si="1111"/>
        <v>11205588.968</v>
      </c>
    </row>
    <row r="363" spans="1:115" ht="33" customHeight="1" x14ac:dyDescent="0.25">
      <c r="A363" s="89"/>
      <c r="B363" s="90">
        <v>318</v>
      </c>
      <c r="C363" s="283" t="s">
        <v>856</v>
      </c>
      <c r="D363" s="65" t="s">
        <v>486</v>
      </c>
      <c r="E363" s="54">
        <v>23150</v>
      </c>
      <c r="F363" s="91">
        <v>1.63</v>
      </c>
      <c r="G363" s="67">
        <v>1</v>
      </c>
      <c r="H363" s="69">
        <v>1.4</v>
      </c>
      <c r="I363" s="69">
        <v>1.68</v>
      </c>
      <c r="J363" s="69">
        <v>2.23</v>
      </c>
      <c r="K363" s="70">
        <v>2.57</v>
      </c>
      <c r="L363" s="73">
        <v>4</v>
      </c>
      <c r="M363" s="72">
        <f>(L363*$E363*$F363*$G363*$H363*$M$10)</f>
        <v>232444.52</v>
      </c>
      <c r="N363" s="73"/>
      <c r="O363" s="73">
        <f>(N363*$E363*$F363*$G363*$H363*$O$10)</f>
        <v>0</v>
      </c>
      <c r="P363" s="73"/>
      <c r="Q363" s="72">
        <f>(P363*$E363*$F363*$G363*$H363*$Q$10)</f>
        <v>0</v>
      </c>
      <c r="R363" s="73"/>
      <c r="S363" s="72">
        <f>(R363*$E363*$F363*$G363*$H363*$S$10)</f>
        <v>0</v>
      </c>
      <c r="T363" s="73"/>
      <c r="U363" s="72">
        <f>(T363*$E363*$F363*$G363*$H363*$U$10)</f>
        <v>0</v>
      </c>
      <c r="V363" s="73">
        <v>0</v>
      </c>
      <c r="W363" s="72">
        <f>(V363*$E363*$F363*$G363*$H363*$W$10)</f>
        <v>0</v>
      </c>
      <c r="X363" s="73"/>
      <c r="Y363" s="72">
        <f>(X363*$E363*$F363*$G363*$H363*$Y$10)</f>
        <v>0</v>
      </c>
      <c r="Z363" s="73">
        <v>0</v>
      </c>
      <c r="AA363" s="72">
        <f>(Z363*$E363*$F363*$G363*$H363*$AA$10)</f>
        <v>0</v>
      </c>
      <c r="AB363" s="73"/>
      <c r="AC363" s="72">
        <f>(AB363*$E363*$F363*$G363*$H363*$AC$10)</f>
        <v>0</v>
      </c>
      <c r="AD363" s="73">
        <v>0</v>
      </c>
      <c r="AE363" s="72">
        <f>(AD363*$E363*$F363*$G363*$H363*$AE$10)</f>
        <v>0</v>
      </c>
      <c r="AF363" s="73">
        <v>15</v>
      </c>
      <c r="AG363" s="72">
        <f>(AF363*$E363*$F363*$G363*$H363*$AG$10)</f>
        <v>871666.95000000007</v>
      </c>
      <c r="AH363" s="73"/>
      <c r="AI363" s="72">
        <f>(AH363*$E363*$F363*$G363*$H363*$AI$10)</f>
        <v>0</v>
      </c>
      <c r="AJ363" s="73">
        <v>0</v>
      </c>
      <c r="AK363" s="73">
        <f>(AJ363*$E363*$F363*$G363*$H363*$AK$10)</f>
        <v>0</v>
      </c>
      <c r="AL363" s="73">
        <v>27</v>
      </c>
      <c r="AM363" s="72">
        <f>(AL363*$E363*$F363*$G363*$I363*$AM$10)</f>
        <v>1882800.6119999997</v>
      </c>
      <c r="AN363" s="93"/>
      <c r="AO363" s="72">
        <f>(AN363*$E363*$F363*$G363*$I363*$AO$10)</f>
        <v>0</v>
      </c>
      <c r="AP363" s="73">
        <v>0</v>
      </c>
      <c r="AQ363" s="79">
        <f>(AP363*$E363*$F363*$G363*$I363*$AQ$10)</f>
        <v>0</v>
      </c>
      <c r="AR363" s="73"/>
      <c r="AS363" s="72">
        <f>(AR363*$E363*$F363*$G363*$H363*$AS$10)</f>
        <v>0</v>
      </c>
      <c r="AT363" s="73">
        <v>5</v>
      </c>
      <c r="AU363" s="73">
        <f>(AT363*$E363*$F363*$G363*$H363*$AU$10)</f>
        <v>237727.35</v>
      </c>
      <c r="AV363" s="73"/>
      <c r="AW363" s="72">
        <f>(AV363*$E363*$F363*$G363*$H363*$AW$10)</f>
        <v>0</v>
      </c>
      <c r="AX363" s="73">
        <v>0</v>
      </c>
      <c r="AY363" s="72">
        <f>(AX363*$E363*$F363*$G363*$H363*$AY$10)</f>
        <v>0</v>
      </c>
      <c r="AZ363" s="73">
        <v>0</v>
      </c>
      <c r="BA363" s="72">
        <f>(AZ363*$E363*$F363*$G363*$H363*$BA$10)</f>
        <v>0</v>
      </c>
      <c r="BB363" s="73">
        <v>0</v>
      </c>
      <c r="BC363" s="72">
        <f>(BB363*$E363*$F363*$G363*$H363*$BC$10)</f>
        <v>0</v>
      </c>
      <c r="BD363" s="73"/>
      <c r="BE363" s="72">
        <f>(BD363*$E363*$F363*$G363*$H363*$BE$10)</f>
        <v>0</v>
      </c>
      <c r="BF363" s="73"/>
      <c r="BG363" s="72">
        <f>(BF363*$E363*$F363*$G363*$I363*$BG$10)</f>
        <v>0</v>
      </c>
      <c r="BH363" s="73">
        <v>0</v>
      </c>
      <c r="BI363" s="72">
        <f>(BH363*$E363*$F363*$G363*$I363*$BI$10)</f>
        <v>0</v>
      </c>
      <c r="BJ363" s="73">
        <v>0</v>
      </c>
      <c r="BK363" s="72">
        <f>(BJ363*$E363*$F363*$G363*$I363*$BK$10)</f>
        <v>0</v>
      </c>
      <c r="BL363" s="73">
        <v>1</v>
      </c>
      <c r="BM363" s="72">
        <f>(BL363*$E363*$F363*$G363*$I363*$BM$10)</f>
        <v>63393.96</v>
      </c>
      <c r="BN363" s="73"/>
      <c r="BO363" s="72">
        <f>(BN363*$E363*$F363*$G363*$I363*$BO$10)</f>
        <v>0</v>
      </c>
      <c r="BP363" s="73"/>
      <c r="BQ363" s="72">
        <f>(BP363*$E363*$F363*$G363*$I363*$BQ$10)</f>
        <v>0</v>
      </c>
      <c r="BR363" s="73"/>
      <c r="BS363" s="79">
        <f>(BR363*$E363*$F363*$G363*$I363*$BS$10)</f>
        <v>0</v>
      </c>
      <c r="BT363" s="94">
        <v>0</v>
      </c>
      <c r="BU363" s="72">
        <f>(BT363*$E363*$F363*$G363*$H363*$BU$10)</f>
        <v>0</v>
      </c>
      <c r="BV363" s="73">
        <v>0</v>
      </c>
      <c r="BW363" s="72">
        <f>(BV363*$E363*$F363*$G363*$H363*$BW$10)</f>
        <v>0</v>
      </c>
      <c r="BX363" s="73">
        <v>0</v>
      </c>
      <c r="BY363" s="72">
        <f>(BX363*$E363*$F363*$G363*$H363*$BY$10)</f>
        <v>0</v>
      </c>
      <c r="BZ363" s="73"/>
      <c r="CA363" s="72">
        <f>(BZ363*$E363*$F363*$G363*$I363*$CA$10)</f>
        <v>0</v>
      </c>
      <c r="CB363" s="95"/>
      <c r="CC363" s="73">
        <f>(CB363*$E363*$F363*$G363*$H363*$CC$10)</f>
        <v>0</v>
      </c>
      <c r="CD363" s="73">
        <v>0</v>
      </c>
      <c r="CE363" s="72">
        <f>(CD363*$E363*$F363*$G363*$H363*$CE$10)</f>
        <v>0</v>
      </c>
      <c r="CF363" s="73"/>
      <c r="CG363" s="72">
        <f>(CF363*$E363*$F363*$G363*$H363*$CG$10)</f>
        <v>0</v>
      </c>
      <c r="CH363" s="73"/>
      <c r="CI363" s="72">
        <f>(CH363*$E363*$F363*$G363*$H363*$CI$10)</f>
        <v>0</v>
      </c>
      <c r="CJ363" s="73"/>
      <c r="CK363" s="72">
        <f>(CJ363*$E363*$F363*$G363*$H363*$CK$10)</f>
        <v>0</v>
      </c>
      <c r="CL363" s="73"/>
      <c r="CM363" s="72">
        <f>(CL363*$E363*$F363*$G363*$H363*$CM$10)</f>
        <v>0</v>
      </c>
      <c r="CN363" s="73"/>
      <c r="CO363" s="72">
        <f>(CN363*$E363*$F363*$G363*$H363*$CO$10)</f>
        <v>0</v>
      </c>
      <c r="CP363" s="73"/>
      <c r="CQ363" s="72">
        <f>(CP363*$E363*$F363*$G363*$I363*$CQ$10)</f>
        <v>0</v>
      </c>
      <c r="CR363" s="73"/>
      <c r="CS363" s="72">
        <f>(CR363*$E363*$F363*$G363*$I363*$CS$10)</f>
        <v>0</v>
      </c>
      <c r="CT363" s="73">
        <v>0</v>
      </c>
      <c r="CU363" s="72">
        <f>(CT363*$E363*$F363*$G363*$I363*$CU$10)</f>
        <v>0</v>
      </c>
      <c r="CV363" s="93">
        <v>0</v>
      </c>
      <c r="CW363" s="72">
        <f>(CV363*$E363*$F363*$G363*$I363*$CW$10)</f>
        <v>0</v>
      </c>
      <c r="CX363" s="73">
        <v>0</v>
      </c>
      <c r="CY363" s="79">
        <f>(CX363*$E363*$F363*$G363*$I363*$CY$10)</f>
        <v>0</v>
      </c>
      <c r="CZ363" s="73">
        <v>0</v>
      </c>
      <c r="DA363" s="72">
        <f>(CZ363*$E363*$F363*$G363*$I363*$DA$10)</f>
        <v>0</v>
      </c>
      <c r="DB363" s="95"/>
      <c r="DC363" s="72">
        <f>(DB363*$E363*$F363*$G363*$I363*$DC$10)</f>
        <v>0</v>
      </c>
      <c r="DD363" s="73"/>
      <c r="DE363" s="72">
        <f>(DD363*$E363*$F363*$G363*$I363*$DE$10)</f>
        <v>0</v>
      </c>
      <c r="DF363" s="73"/>
      <c r="DG363" s="72">
        <f>(DF363*$E363*$F363*$G363*$J363*$DG$10)</f>
        <v>0</v>
      </c>
      <c r="DH363" s="73"/>
      <c r="DI363" s="84">
        <f>(DH363*$E363*$F363*$G363*$K363*$DI$10)</f>
        <v>0</v>
      </c>
      <c r="DJ363" s="85">
        <f t="shared" si="1111"/>
        <v>52</v>
      </c>
      <c r="DK363" s="84">
        <f t="shared" si="1111"/>
        <v>3288033.392</v>
      </c>
    </row>
    <row r="364" spans="1:115" ht="31.5" customHeight="1" x14ac:dyDescent="0.25">
      <c r="A364" s="89"/>
      <c r="B364" s="90">
        <v>319</v>
      </c>
      <c r="C364" s="283" t="s">
        <v>857</v>
      </c>
      <c r="D364" s="65" t="s">
        <v>487</v>
      </c>
      <c r="E364" s="54">
        <v>23150</v>
      </c>
      <c r="F364" s="91">
        <v>1.9</v>
      </c>
      <c r="G364" s="67">
        <v>1</v>
      </c>
      <c r="H364" s="69">
        <v>1.4</v>
      </c>
      <c r="I364" s="69">
        <v>1.68</v>
      </c>
      <c r="J364" s="69">
        <v>2.23</v>
      </c>
      <c r="K364" s="70">
        <v>2.57</v>
      </c>
      <c r="L364" s="73">
        <v>5</v>
      </c>
      <c r="M364" s="72">
        <f>(L364*$E364*$F364*$G364*$H364*$M$10)</f>
        <v>338684.5</v>
      </c>
      <c r="N364" s="73"/>
      <c r="O364" s="73">
        <f>(N364*$E364*$F364*$G364*$H364*$O$10)</f>
        <v>0</v>
      </c>
      <c r="P364" s="73"/>
      <c r="Q364" s="72">
        <f>(P364*$E364*$F364*$G364*$H364*$Q$10)</f>
        <v>0</v>
      </c>
      <c r="R364" s="73"/>
      <c r="S364" s="72">
        <f>(R364*$E364*$F364*$G364*$H364*$S$10)</f>
        <v>0</v>
      </c>
      <c r="T364" s="73"/>
      <c r="U364" s="72">
        <f>(T364*$E364*$F364*$G364*$H364*$U$10)</f>
        <v>0</v>
      </c>
      <c r="V364" s="73">
        <v>0</v>
      </c>
      <c r="W364" s="72">
        <f>(V364*$E364*$F364*$G364*$H364*$W$10)</f>
        <v>0</v>
      </c>
      <c r="X364" s="73"/>
      <c r="Y364" s="72">
        <f>(X364*$E364*$F364*$G364*$H364*$Y$10)</f>
        <v>0</v>
      </c>
      <c r="Z364" s="73">
        <v>0</v>
      </c>
      <c r="AA364" s="72">
        <f>(Z364*$E364*$F364*$G364*$H364*$AA$10)</f>
        <v>0</v>
      </c>
      <c r="AB364" s="73"/>
      <c r="AC364" s="72">
        <f>(AB364*$E364*$F364*$G364*$H364*$AC$10)</f>
        <v>0</v>
      </c>
      <c r="AD364" s="73">
        <v>0</v>
      </c>
      <c r="AE364" s="72">
        <f>(AD364*$E364*$F364*$G364*$H364*$AE$10)</f>
        <v>0</v>
      </c>
      <c r="AF364" s="73">
        <v>10</v>
      </c>
      <c r="AG364" s="72">
        <f>(AF364*$E364*$F364*$G364*$H364*$AG$10)</f>
        <v>677369</v>
      </c>
      <c r="AH364" s="73"/>
      <c r="AI364" s="72">
        <f>(AH364*$E364*$F364*$G364*$H364*$AI$10)</f>
        <v>0</v>
      </c>
      <c r="AJ364" s="73">
        <v>0</v>
      </c>
      <c r="AK364" s="73">
        <f>(AJ364*$E364*$F364*$G364*$H364*$AK$10)</f>
        <v>0</v>
      </c>
      <c r="AL364" s="73">
        <v>13</v>
      </c>
      <c r="AM364" s="72">
        <f>(AL364*$E364*$F364*$G364*$I364*$AM$10)</f>
        <v>1056695.6399999999</v>
      </c>
      <c r="AN364" s="93">
        <v>0</v>
      </c>
      <c r="AO364" s="72">
        <f>(AN364*$E364*$F364*$G364*$I364*$AO$10)</f>
        <v>0</v>
      </c>
      <c r="AP364" s="73">
        <v>0</v>
      </c>
      <c r="AQ364" s="79">
        <f>(AP364*$E364*$F364*$G364*$I364*$AQ$10)</f>
        <v>0</v>
      </c>
      <c r="AR364" s="73"/>
      <c r="AS364" s="72">
        <f>(AR364*$E364*$F364*$G364*$H364*$AS$10)</f>
        <v>0</v>
      </c>
      <c r="AT364" s="73">
        <v>0</v>
      </c>
      <c r="AU364" s="73">
        <f>(AT364*$E364*$F364*$G364*$H364*$AU$10)</f>
        <v>0</v>
      </c>
      <c r="AV364" s="73"/>
      <c r="AW364" s="72">
        <f>(AV364*$E364*$F364*$G364*$H364*$AW$10)</f>
        <v>0</v>
      </c>
      <c r="AX364" s="73">
        <v>0</v>
      </c>
      <c r="AY364" s="72">
        <f>(AX364*$E364*$F364*$G364*$H364*$AY$10)</f>
        <v>0</v>
      </c>
      <c r="AZ364" s="73">
        <v>0</v>
      </c>
      <c r="BA364" s="72">
        <f>(AZ364*$E364*$F364*$G364*$H364*$BA$10)</f>
        <v>0</v>
      </c>
      <c r="BB364" s="73">
        <v>0</v>
      </c>
      <c r="BC364" s="72">
        <f>(BB364*$E364*$F364*$G364*$H364*$BC$10)</f>
        <v>0</v>
      </c>
      <c r="BD364" s="73"/>
      <c r="BE364" s="72">
        <f>(BD364*$E364*$F364*$G364*$H364*$BE$10)</f>
        <v>0</v>
      </c>
      <c r="BF364" s="73"/>
      <c r="BG364" s="72">
        <f>(BF364*$E364*$F364*$G364*$I364*$BG$10)</f>
        <v>0</v>
      </c>
      <c r="BH364" s="73">
        <v>0</v>
      </c>
      <c r="BI364" s="72">
        <f>(BH364*$E364*$F364*$G364*$I364*$BI$10)</f>
        <v>0</v>
      </c>
      <c r="BJ364" s="73">
        <v>0</v>
      </c>
      <c r="BK364" s="72">
        <f>(BJ364*$E364*$F364*$G364*$I364*$BK$10)</f>
        <v>0</v>
      </c>
      <c r="BL364" s="73"/>
      <c r="BM364" s="72">
        <f>(BL364*$E364*$F364*$G364*$I364*$BM$10)</f>
        <v>0</v>
      </c>
      <c r="BN364" s="73"/>
      <c r="BO364" s="72">
        <f>(BN364*$E364*$F364*$G364*$I364*$BO$10)</f>
        <v>0</v>
      </c>
      <c r="BP364" s="73"/>
      <c r="BQ364" s="72">
        <f>(BP364*$E364*$F364*$G364*$I364*$BQ$10)</f>
        <v>0</v>
      </c>
      <c r="BR364" s="73"/>
      <c r="BS364" s="79">
        <f>(BR364*$E364*$F364*$G364*$I364*$BS$10)</f>
        <v>0</v>
      </c>
      <c r="BT364" s="94">
        <v>0</v>
      </c>
      <c r="BU364" s="72">
        <f>(BT364*$E364*$F364*$G364*$H364*$BU$10)</f>
        <v>0</v>
      </c>
      <c r="BV364" s="73">
        <v>0</v>
      </c>
      <c r="BW364" s="72">
        <f>(BV364*$E364*$F364*$G364*$H364*$BW$10)</f>
        <v>0</v>
      </c>
      <c r="BX364" s="73">
        <v>0</v>
      </c>
      <c r="BY364" s="72">
        <f>(BX364*$E364*$F364*$G364*$H364*$BY$10)</f>
        <v>0</v>
      </c>
      <c r="BZ364" s="73"/>
      <c r="CA364" s="72">
        <f>(BZ364*$E364*$F364*$G364*$I364*$CA$10)</f>
        <v>0</v>
      </c>
      <c r="CB364" s="95"/>
      <c r="CC364" s="73">
        <f>(CB364*$E364*$F364*$G364*$H364*$CC$10)</f>
        <v>0</v>
      </c>
      <c r="CD364" s="73">
        <v>0</v>
      </c>
      <c r="CE364" s="72">
        <f>(CD364*$E364*$F364*$G364*$H364*$CE$10)</f>
        <v>0</v>
      </c>
      <c r="CF364" s="73"/>
      <c r="CG364" s="72">
        <f>(CF364*$E364*$F364*$G364*$H364*$CG$10)</f>
        <v>0</v>
      </c>
      <c r="CH364" s="73"/>
      <c r="CI364" s="72">
        <f>(CH364*$E364*$F364*$G364*$H364*$CI$10)</f>
        <v>0</v>
      </c>
      <c r="CJ364" s="73"/>
      <c r="CK364" s="72">
        <f>(CJ364*$E364*$F364*$G364*$H364*$CK$10)</f>
        <v>0</v>
      </c>
      <c r="CL364" s="73"/>
      <c r="CM364" s="72">
        <f>(CL364*$E364*$F364*$G364*$H364*$CM$10)</f>
        <v>0</v>
      </c>
      <c r="CN364" s="73"/>
      <c r="CO364" s="72">
        <f>(CN364*$E364*$F364*$G364*$H364*$CO$10)</f>
        <v>0</v>
      </c>
      <c r="CP364" s="73"/>
      <c r="CQ364" s="72">
        <f>(CP364*$E364*$F364*$G364*$I364*$CQ$10)</f>
        <v>0</v>
      </c>
      <c r="CR364" s="73"/>
      <c r="CS364" s="72">
        <f>(CR364*$E364*$F364*$G364*$I364*$CS$10)</f>
        <v>0</v>
      </c>
      <c r="CT364" s="73">
        <v>0</v>
      </c>
      <c r="CU364" s="72">
        <f>(CT364*$E364*$F364*$G364*$I364*$CU$10)</f>
        <v>0</v>
      </c>
      <c r="CV364" s="93">
        <v>0</v>
      </c>
      <c r="CW364" s="72">
        <f>(CV364*$E364*$F364*$G364*$I364*$CW$10)</f>
        <v>0</v>
      </c>
      <c r="CX364" s="73">
        <v>0</v>
      </c>
      <c r="CY364" s="79">
        <f>(CX364*$E364*$F364*$G364*$I364*$CY$10)</f>
        <v>0</v>
      </c>
      <c r="CZ364" s="73">
        <v>0</v>
      </c>
      <c r="DA364" s="72">
        <f>(CZ364*$E364*$F364*$G364*$I364*$DA$10)</f>
        <v>0</v>
      </c>
      <c r="DB364" s="95"/>
      <c r="DC364" s="72">
        <f>(DB364*$E364*$F364*$G364*$I364*$DC$10)</f>
        <v>0</v>
      </c>
      <c r="DD364" s="73"/>
      <c r="DE364" s="72">
        <f>(DD364*$E364*$F364*$G364*$I364*$DE$10)</f>
        <v>0</v>
      </c>
      <c r="DF364" s="73"/>
      <c r="DG364" s="72">
        <f>(DF364*$E364*$F364*$G364*$J364*$DG$10)</f>
        <v>0</v>
      </c>
      <c r="DH364" s="73"/>
      <c r="DI364" s="84">
        <f>(DH364*$E364*$F364*$G364*$K364*$DI$10)</f>
        <v>0</v>
      </c>
      <c r="DJ364" s="85">
        <f t="shared" si="1111"/>
        <v>28</v>
      </c>
      <c r="DK364" s="84">
        <f t="shared" si="1111"/>
        <v>2072749.14</v>
      </c>
    </row>
    <row r="365" spans="1:115" s="194" customFormat="1" ht="19.5" customHeight="1" x14ac:dyDescent="0.25">
      <c r="A365" s="89">
        <v>35</v>
      </c>
      <c r="B365" s="98"/>
      <c r="C365" s="98"/>
      <c r="D365" s="53" t="s">
        <v>488</v>
      </c>
      <c r="E365" s="54">
        <v>23150</v>
      </c>
      <c r="F365" s="99">
        <v>1.4</v>
      </c>
      <c r="G365" s="86">
        <v>1</v>
      </c>
      <c r="H365" s="87">
        <v>1.4</v>
      </c>
      <c r="I365" s="87">
        <v>1.68</v>
      </c>
      <c r="J365" s="87">
        <v>2.23</v>
      </c>
      <c r="K365" s="88">
        <v>2.57</v>
      </c>
      <c r="L365" s="59">
        <f>SUM(L366:L374)</f>
        <v>930</v>
      </c>
      <c r="M365" s="59">
        <f t="shared" ref="M365:BX365" si="1112">SUM(M366:M374)</f>
        <v>47562712.120000005</v>
      </c>
      <c r="N365" s="59">
        <f t="shared" si="1112"/>
        <v>35</v>
      </c>
      <c r="O365" s="59">
        <f t="shared" si="1112"/>
        <v>1862408.24</v>
      </c>
      <c r="P365" s="59">
        <f t="shared" si="1112"/>
        <v>133</v>
      </c>
      <c r="Q365" s="59">
        <f t="shared" si="1112"/>
        <v>7494553.2199999997</v>
      </c>
      <c r="R365" s="59">
        <f t="shared" si="1112"/>
        <v>0</v>
      </c>
      <c r="S365" s="59">
        <f t="shared" si="1112"/>
        <v>0</v>
      </c>
      <c r="T365" s="59">
        <f t="shared" si="1112"/>
        <v>4</v>
      </c>
      <c r="U365" s="59">
        <f t="shared" si="1112"/>
        <v>250983.03999999998</v>
      </c>
      <c r="V365" s="59">
        <f t="shared" si="1112"/>
        <v>0</v>
      </c>
      <c r="W365" s="59">
        <f t="shared" si="1112"/>
        <v>0</v>
      </c>
      <c r="X365" s="59">
        <f t="shared" si="1112"/>
        <v>0</v>
      </c>
      <c r="Y365" s="59">
        <f t="shared" si="1112"/>
        <v>0</v>
      </c>
      <c r="Z365" s="59">
        <f t="shared" si="1112"/>
        <v>0</v>
      </c>
      <c r="AA365" s="59">
        <f t="shared" si="1112"/>
        <v>0</v>
      </c>
      <c r="AB365" s="59">
        <f t="shared" si="1112"/>
        <v>137</v>
      </c>
      <c r="AC365" s="59">
        <f t="shared" si="1112"/>
        <v>7191519.7200000007</v>
      </c>
      <c r="AD365" s="59">
        <f t="shared" si="1112"/>
        <v>0</v>
      </c>
      <c r="AE365" s="59">
        <f t="shared" si="1112"/>
        <v>0</v>
      </c>
      <c r="AF365" s="59">
        <f t="shared" si="1112"/>
        <v>0</v>
      </c>
      <c r="AG365" s="59">
        <f t="shared" si="1112"/>
        <v>0</v>
      </c>
      <c r="AH365" s="59">
        <f t="shared" si="1112"/>
        <v>262</v>
      </c>
      <c r="AI365" s="59">
        <f t="shared" si="1112"/>
        <v>13740608.42</v>
      </c>
      <c r="AJ365" s="59">
        <f t="shared" si="1112"/>
        <v>167</v>
      </c>
      <c r="AK365" s="59">
        <f t="shared" si="1112"/>
        <v>8092777</v>
      </c>
      <c r="AL365" s="59">
        <f t="shared" si="1112"/>
        <v>222</v>
      </c>
      <c r="AM365" s="59">
        <f t="shared" si="1112"/>
        <v>14080148.544</v>
      </c>
      <c r="AN365" s="59">
        <f t="shared" si="1112"/>
        <v>0</v>
      </c>
      <c r="AO365" s="59">
        <f t="shared" si="1112"/>
        <v>0</v>
      </c>
      <c r="AP365" s="59">
        <f t="shared" si="1112"/>
        <v>24</v>
      </c>
      <c r="AQ365" s="59">
        <f t="shared" si="1112"/>
        <v>1469534.2200000002</v>
      </c>
      <c r="AR365" s="59">
        <f t="shared" si="1112"/>
        <v>10</v>
      </c>
      <c r="AS365" s="59">
        <f t="shared" si="1112"/>
        <v>359751</v>
      </c>
      <c r="AT365" s="59">
        <f t="shared" si="1112"/>
        <v>3</v>
      </c>
      <c r="AU365" s="59">
        <f t="shared" si="1112"/>
        <v>167430.06</v>
      </c>
      <c r="AV365" s="59">
        <f>SUM(AV366:AV374)</f>
        <v>0</v>
      </c>
      <c r="AW365" s="59">
        <f>SUM(AW366:AW374)</f>
        <v>0</v>
      </c>
      <c r="AX365" s="59">
        <f t="shared" ref="AX365" si="1113">SUM(AX366:AX374)</f>
        <v>0</v>
      </c>
      <c r="AY365" s="59">
        <f t="shared" si="1112"/>
        <v>0</v>
      </c>
      <c r="AZ365" s="59">
        <f t="shared" si="1112"/>
        <v>0</v>
      </c>
      <c r="BA365" s="59">
        <f t="shared" si="1112"/>
        <v>0</v>
      </c>
      <c r="BB365" s="59">
        <f t="shared" si="1112"/>
        <v>0</v>
      </c>
      <c r="BC365" s="59">
        <f t="shared" si="1112"/>
        <v>0</v>
      </c>
      <c r="BD365" s="59">
        <f t="shared" si="1112"/>
        <v>19</v>
      </c>
      <c r="BE365" s="59">
        <f t="shared" si="1112"/>
        <v>1135438.976</v>
      </c>
      <c r="BF365" s="59">
        <f t="shared" si="1112"/>
        <v>27</v>
      </c>
      <c r="BG365" s="59">
        <f t="shared" si="1112"/>
        <v>1453394.04</v>
      </c>
      <c r="BH365" s="59">
        <f t="shared" si="1112"/>
        <v>6</v>
      </c>
      <c r="BI365" s="59">
        <f t="shared" si="1112"/>
        <v>587697.01199999999</v>
      </c>
      <c r="BJ365" s="59">
        <f t="shared" si="1112"/>
        <v>0</v>
      </c>
      <c r="BK365" s="59">
        <f t="shared" si="1112"/>
        <v>0</v>
      </c>
      <c r="BL365" s="59">
        <f t="shared" si="1112"/>
        <v>91</v>
      </c>
      <c r="BM365" s="59">
        <f t="shared" si="1112"/>
        <v>5150078.6399999987</v>
      </c>
      <c r="BN365" s="59">
        <f t="shared" si="1112"/>
        <v>107</v>
      </c>
      <c r="BO365" s="59">
        <f t="shared" si="1112"/>
        <v>5620049.5680000009</v>
      </c>
      <c r="BP365" s="59">
        <f t="shared" si="1112"/>
        <v>148</v>
      </c>
      <c r="BQ365" s="59">
        <f t="shared" si="1112"/>
        <v>10964930.457600001</v>
      </c>
      <c r="BR365" s="59">
        <f t="shared" si="1112"/>
        <v>123</v>
      </c>
      <c r="BS365" s="61">
        <f t="shared" si="1112"/>
        <v>7286493.9840000002</v>
      </c>
      <c r="BT365" s="62">
        <f t="shared" si="1112"/>
        <v>0</v>
      </c>
      <c r="BU365" s="59">
        <f t="shared" si="1112"/>
        <v>0</v>
      </c>
      <c r="BV365" s="59">
        <f t="shared" si="1112"/>
        <v>36</v>
      </c>
      <c r="BW365" s="59">
        <f t="shared" si="1112"/>
        <v>1372809.8159999999</v>
      </c>
      <c r="BX365" s="59">
        <f t="shared" si="1112"/>
        <v>0</v>
      </c>
      <c r="BY365" s="59">
        <f t="shared" ref="BY365:DK365" si="1114">SUM(BY366:BY374)</f>
        <v>0</v>
      </c>
      <c r="BZ365" s="59">
        <f>SUM(BZ366:BZ374)</f>
        <v>79</v>
      </c>
      <c r="CA365" s="59">
        <f>SUM(CA366:CA374)</f>
        <v>4469079.72</v>
      </c>
      <c r="CB365" s="63">
        <f t="shared" si="1114"/>
        <v>0</v>
      </c>
      <c r="CC365" s="59">
        <f t="shared" si="1114"/>
        <v>0</v>
      </c>
      <c r="CD365" s="59">
        <f t="shared" si="1114"/>
        <v>36</v>
      </c>
      <c r="CE365" s="59">
        <f t="shared" si="1114"/>
        <v>843502.6599999998</v>
      </c>
      <c r="CF365" s="59">
        <f t="shared" si="1114"/>
        <v>0</v>
      </c>
      <c r="CG365" s="59">
        <f t="shared" si="1114"/>
        <v>0</v>
      </c>
      <c r="CH365" s="59">
        <f t="shared" si="1114"/>
        <v>87</v>
      </c>
      <c r="CI365" s="59">
        <f t="shared" si="1114"/>
        <v>2919590.0299999993</v>
      </c>
      <c r="CJ365" s="59">
        <f t="shared" si="1114"/>
        <v>20</v>
      </c>
      <c r="CK365" s="59">
        <f t="shared" si="1114"/>
        <v>976189.2</v>
      </c>
      <c r="CL365" s="59">
        <f t="shared" si="1114"/>
        <v>84</v>
      </c>
      <c r="CM365" s="59">
        <f t="shared" si="1114"/>
        <v>4040878.8</v>
      </c>
      <c r="CN365" s="59">
        <f t="shared" si="1114"/>
        <v>70</v>
      </c>
      <c r="CO365" s="59">
        <f>SUM(CO366:CO374)</f>
        <v>3244954.02</v>
      </c>
      <c r="CP365" s="59">
        <f t="shared" ref="CP365" si="1115">SUM(CP366:CP374)</f>
        <v>272</v>
      </c>
      <c r="CQ365" s="59">
        <f>SUM(CQ366:CQ374)</f>
        <v>16742235.9384</v>
      </c>
      <c r="CR365" s="59">
        <f t="shared" ref="CR365" si="1116">SUM(CR366:CR374)</f>
        <v>41</v>
      </c>
      <c r="CS365" s="59">
        <f>SUM(CS366:CS374)</f>
        <v>2478198.2400000002</v>
      </c>
      <c r="CT365" s="59">
        <f t="shared" ref="CT365" si="1117">SUM(CT366:CT374)</f>
        <v>0</v>
      </c>
      <c r="CU365" s="59">
        <f t="shared" si="1114"/>
        <v>0</v>
      </c>
      <c r="CV365" s="59">
        <f t="shared" si="1114"/>
        <v>0</v>
      </c>
      <c r="CW365" s="59">
        <f t="shared" si="1114"/>
        <v>0</v>
      </c>
      <c r="CX365" s="59">
        <f t="shared" si="1114"/>
        <v>0</v>
      </c>
      <c r="CY365" s="59">
        <f t="shared" si="1114"/>
        <v>0</v>
      </c>
      <c r="CZ365" s="59">
        <f t="shared" si="1114"/>
        <v>34</v>
      </c>
      <c r="DA365" s="59">
        <f t="shared" si="1114"/>
        <v>1970268.72</v>
      </c>
      <c r="DB365" s="59">
        <f t="shared" si="1114"/>
        <v>0</v>
      </c>
      <c r="DC365" s="59">
        <f t="shared" si="1114"/>
        <v>0</v>
      </c>
      <c r="DD365" s="59">
        <f t="shared" si="1114"/>
        <v>113</v>
      </c>
      <c r="DE365" s="59">
        <f t="shared" si="1114"/>
        <v>7816358.5920000002</v>
      </c>
      <c r="DF365" s="59">
        <f t="shared" si="1114"/>
        <v>11</v>
      </c>
      <c r="DG365" s="59">
        <f t="shared" si="1114"/>
        <v>712418.1</v>
      </c>
      <c r="DH365" s="59">
        <f t="shared" si="1114"/>
        <v>28</v>
      </c>
      <c r="DI365" s="59">
        <f t="shared" si="1114"/>
        <v>2514803.3903999999</v>
      </c>
      <c r="DJ365" s="59">
        <f t="shared" si="1114"/>
        <v>3359</v>
      </c>
      <c r="DK365" s="59">
        <f t="shared" si="1114"/>
        <v>184571795.48840001</v>
      </c>
    </row>
    <row r="366" spans="1:115" ht="15.75" customHeight="1" x14ac:dyDescent="0.25">
      <c r="A366" s="89"/>
      <c r="B366" s="90">
        <v>320</v>
      </c>
      <c r="C366" s="283" t="s">
        <v>858</v>
      </c>
      <c r="D366" s="65" t="s">
        <v>489</v>
      </c>
      <c r="E366" s="54">
        <v>23150</v>
      </c>
      <c r="F366" s="91">
        <v>1.02</v>
      </c>
      <c r="G366" s="67">
        <v>1</v>
      </c>
      <c r="H366" s="69">
        <v>1.4</v>
      </c>
      <c r="I366" s="69">
        <v>1.68</v>
      </c>
      <c r="J366" s="69">
        <v>2.23</v>
      </c>
      <c r="K366" s="70">
        <v>2.57</v>
      </c>
      <c r="L366" s="73">
        <v>105</v>
      </c>
      <c r="M366" s="72">
        <f t="shared" ref="M366:M374" si="1118">(L366*$E366*$F366*$G366*$H366*$M$10)</f>
        <v>3818222.1</v>
      </c>
      <c r="N366" s="73"/>
      <c r="O366" s="73">
        <f t="shared" ref="O366:O374" si="1119">(N366*$E366*$F366*$G366*$H366*$O$10)</f>
        <v>0</v>
      </c>
      <c r="P366" s="73"/>
      <c r="Q366" s="72">
        <f t="shared" ref="Q366:Q374" si="1120">(P366*$E366*$F366*$G366*$H366*$Q$10)</f>
        <v>0</v>
      </c>
      <c r="R366" s="73"/>
      <c r="S366" s="72">
        <f t="shared" ref="S366:S374" si="1121">(R366*$E366*$F366*$G366*$H366*$S$10)</f>
        <v>0</v>
      </c>
      <c r="T366" s="73">
        <v>0</v>
      </c>
      <c r="U366" s="72">
        <f t="shared" ref="U366:U374" si="1122">(T366*$E366*$F366*$G366*$H366*$U$10)</f>
        <v>0</v>
      </c>
      <c r="V366" s="73">
        <v>0</v>
      </c>
      <c r="W366" s="72">
        <f t="shared" ref="W366:W374" si="1123">(V366*$E366*$F366*$G366*$H366*$W$10)</f>
        <v>0</v>
      </c>
      <c r="X366" s="73"/>
      <c r="Y366" s="72">
        <f t="shared" ref="Y366:Y374" si="1124">(X366*$E366*$F366*$G366*$H366*$Y$10)</f>
        <v>0</v>
      </c>
      <c r="Z366" s="73">
        <v>0</v>
      </c>
      <c r="AA366" s="72">
        <f t="shared" ref="AA366:AA374" si="1125">(Z366*$E366*$F366*$G366*$H366*$AA$10)</f>
        <v>0</v>
      </c>
      <c r="AB366" s="73">
        <v>2</v>
      </c>
      <c r="AC366" s="72">
        <f t="shared" ref="AC366:AC374" si="1126">(AB366*$E366*$F366*$G366*$H366*$AC$10)</f>
        <v>72728.039999999994</v>
      </c>
      <c r="AD366" s="73">
        <v>0</v>
      </c>
      <c r="AE366" s="72">
        <f t="shared" ref="AE366:AE374" si="1127">(AD366*$E366*$F366*$G366*$H366*$AE$10)</f>
        <v>0</v>
      </c>
      <c r="AF366" s="75"/>
      <c r="AG366" s="72">
        <f t="shared" ref="AG366:AG374" si="1128">(AF366*$E366*$F366*$G366*$H366*$AG$10)</f>
        <v>0</v>
      </c>
      <c r="AH366" s="73">
        <v>5</v>
      </c>
      <c r="AI366" s="72">
        <f t="shared" ref="AI366:AI374" si="1129">(AH366*$E366*$F366*$G366*$H366*$AI$10)</f>
        <v>181820.1</v>
      </c>
      <c r="AJ366" s="73">
        <v>44</v>
      </c>
      <c r="AK366" s="73">
        <f t="shared" ref="AK366:AK374" si="1130">(AJ366*$E366*$F366*$G366*$H366*$AK$10)</f>
        <v>1600016.88</v>
      </c>
      <c r="AL366" s="73">
        <v>2</v>
      </c>
      <c r="AM366" s="72">
        <f t="shared" ref="AM366:AM374" si="1131">(AL366*$E366*$F366*$G366*$I366*$AM$10)</f>
        <v>87273.648000000001</v>
      </c>
      <c r="AN366" s="93">
        <v>0</v>
      </c>
      <c r="AO366" s="72">
        <f t="shared" ref="AO366:AO374" si="1132">(AN366*$E366*$F366*$G366*$I366*$AO$10)</f>
        <v>0</v>
      </c>
      <c r="AP366" s="73">
        <v>3</v>
      </c>
      <c r="AQ366" s="79">
        <f t="shared" ref="AQ366:AQ374" si="1133">(AP366*$E366*$F366*$G366*$I366*$AQ$10)</f>
        <v>130910.47199999999</v>
      </c>
      <c r="AR366" s="73"/>
      <c r="AS366" s="72">
        <f t="shared" ref="AS366:AS374" si="1134">(AR366*$E366*$F366*$G366*$H366*$AS$10)</f>
        <v>0</v>
      </c>
      <c r="AT366" s="73"/>
      <c r="AU366" s="73">
        <f t="shared" ref="AU366:AU374" si="1135">(AT366*$E366*$F366*$G366*$H366*$AU$10)</f>
        <v>0</v>
      </c>
      <c r="AV366" s="73"/>
      <c r="AW366" s="72">
        <f t="shared" ref="AW366:AW374" si="1136">(AV366*$E366*$F366*$G366*$H366*$AW$10)</f>
        <v>0</v>
      </c>
      <c r="AX366" s="73">
        <v>0</v>
      </c>
      <c r="AY366" s="72">
        <f t="shared" ref="AY366:AY374" si="1137">(AX366*$E366*$F366*$G366*$H366*$AY$10)</f>
        <v>0</v>
      </c>
      <c r="AZ366" s="73">
        <v>0</v>
      </c>
      <c r="BA366" s="72">
        <f t="shared" ref="BA366:BA374" si="1138">(AZ366*$E366*$F366*$G366*$H366*$BA$10)</f>
        <v>0</v>
      </c>
      <c r="BB366" s="73">
        <v>0</v>
      </c>
      <c r="BC366" s="72">
        <f t="shared" ref="BC366:BC374" si="1139">(BB366*$E366*$F366*$G366*$H366*$BC$10)</f>
        <v>0</v>
      </c>
      <c r="BD366" s="73">
        <v>2</v>
      </c>
      <c r="BE366" s="72">
        <f t="shared" ref="BE366:BE374" si="1140">(BD366*$E366*$F366*$G366*$H366*$BE$10)</f>
        <v>84628.991999999998</v>
      </c>
      <c r="BF366" s="73">
        <v>10</v>
      </c>
      <c r="BG366" s="72">
        <f t="shared" ref="BG366:BG374" si="1141">(BF366*$E366*$F366*$G366*$I366*$BG$10)</f>
        <v>396698.39999999997</v>
      </c>
      <c r="BH366" s="73"/>
      <c r="BI366" s="72">
        <f t="shared" ref="BI366:BI374" si="1142">(BH366*$E366*$F366*$G366*$I366*$BI$10)</f>
        <v>0</v>
      </c>
      <c r="BJ366" s="73">
        <v>0</v>
      </c>
      <c r="BK366" s="72">
        <f t="shared" ref="BK366:BK374" si="1143">(BJ366*$E366*$F366*$G366*$I366*$BK$10)</f>
        <v>0</v>
      </c>
      <c r="BL366" s="73">
        <v>6</v>
      </c>
      <c r="BM366" s="72">
        <f t="shared" ref="BM366:BM374" si="1144">(BL366*$E366*$F366*$G366*$I366*$BM$10)</f>
        <v>238019.03999999998</v>
      </c>
      <c r="BN366" s="73">
        <v>3</v>
      </c>
      <c r="BO366" s="72">
        <f t="shared" ref="BO366:BO374" si="1145">(BN366*$E366*$F366*$G366*$I366*$BO$10)</f>
        <v>107108.568</v>
      </c>
      <c r="BP366" s="73"/>
      <c r="BQ366" s="72">
        <f t="shared" ref="BQ366:BQ374" si="1146">(BP366*$E366*$F366*$G366*$I366*$BQ$10)</f>
        <v>0</v>
      </c>
      <c r="BR366" s="73">
        <v>7</v>
      </c>
      <c r="BS366" s="79">
        <f t="shared" ref="BS366:BS374" si="1147">(BR366*$E366*$F366*$G366*$I366*$BS$10)</f>
        <v>305457.76800000004</v>
      </c>
      <c r="BT366" s="94">
        <v>0</v>
      </c>
      <c r="BU366" s="72">
        <f t="shared" ref="BU366:BU374" si="1148">(BT366*$E366*$F366*$G366*$H366*$BU$10)</f>
        <v>0</v>
      </c>
      <c r="BV366" s="73">
        <v>0</v>
      </c>
      <c r="BW366" s="72">
        <f t="shared" ref="BW366:BW374" si="1149">(BV366*$E366*$F366*$G366*$H366*$BW$10)</f>
        <v>0</v>
      </c>
      <c r="BX366" s="73">
        <v>0</v>
      </c>
      <c r="BY366" s="72">
        <f t="shared" ref="BY366:BY374" si="1150">(BX366*$E366*$F366*$G366*$H366*$BY$10)</f>
        <v>0</v>
      </c>
      <c r="BZ366" s="73">
        <v>1</v>
      </c>
      <c r="CA366" s="72">
        <f t="shared" ref="CA366:CA374" si="1151">(BZ366*$E366*$F366*$G366*$I366*$CA$10)</f>
        <v>39669.839999999997</v>
      </c>
      <c r="CB366" s="95"/>
      <c r="CC366" s="73">
        <f t="shared" ref="CC366:CC374" si="1152">(CB366*$E366*$F366*$G366*$H366*$CC$10)</f>
        <v>0</v>
      </c>
      <c r="CD366" s="73">
        <v>34</v>
      </c>
      <c r="CE366" s="72">
        <f t="shared" ref="CE366:CE374" si="1153">(CD366*$E366*$F366*$G366*$H366*$CE$10)</f>
        <v>786785.1599999998</v>
      </c>
      <c r="CF366" s="73"/>
      <c r="CG366" s="72">
        <f t="shared" ref="CG366:CG374" si="1154">(CF366*$E366*$F366*$G366*$H366*$CG$10)</f>
        <v>0</v>
      </c>
      <c r="CH366" s="73">
        <v>2</v>
      </c>
      <c r="CI366" s="72">
        <f t="shared" ref="CI366:CI374" si="1155">(CH366*$E366*$F366*$G366*$H366*$CI$10)</f>
        <v>46281.479999999996</v>
      </c>
      <c r="CJ366" s="73">
        <v>10</v>
      </c>
      <c r="CK366" s="72">
        <f t="shared" ref="CK366:CK374" si="1156">(CJ366*$E366*$F366*$G366*$H366*$CK$10)</f>
        <v>396698.39999999997</v>
      </c>
      <c r="CL366" s="73"/>
      <c r="CM366" s="72">
        <f t="shared" ref="CM366:CM374" si="1157">(CL366*$E366*$F366*$G366*$H366*$CM$10)</f>
        <v>0</v>
      </c>
      <c r="CN366" s="73">
        <v>30</v>
      </c>
      <c r="CO366" s="72">
        <f t="shared" ref="CO366:CO374" si="1158">(CN366*$E366*$F366*$G366*$H366*$CO$10)</f>
        <v>1100838.06</v>
      </c>
      <c r="CP366" s="73">
        <v>32</v>
      </c>
      <c r="CQ366" s="72">
        <f t="shared" ref="CQ366:CQ374" si="1159">(CP366*$E366*$F366*$G366*$I366*$CQ$10)</f>
        <v>1409072.7168000001</v>
      </c>
      <c r="CR366" s="73">
        <v>17</v>
      </c>
      <c r="CS366" s="72">
        <f t="shared" ref="CS366:CS374" si="1160">(CR366*$E366*$F366*$G366*$I366*$CS$10)</f>
        <v>809264.73600000003</v>
      </c>
      <c r="CT366" s="73"/>
      <c r="CU366" s="72">
        <f t="shared" ref="CU366:CU374" si="1161">(CT366*$E366*$F366*$G366*$I366*$CU$10)</f>
        <v>0</v>
      </c>
      <c r="CV366" s="93">
        <v>0</v>
      </c>
      <c r="CW366" s="72">
        <f t="shared" ref="CW366:CW374" si="1162">(CV366*$E366*$F366*$G366*$I366*$CW$10)</f>
        <v>0</v>
      </c>
      <c r="CX366" s="73"/>
      <c r="CY366" s="79">
        <f t="shared" ref="CY366:CY374" si="1163">(CX366*$E366*$F366*$G366*$I366*$CY$10)</f>
        <v>0</v>
      </c>
      <c r="CZ366" s="73"/>
      <c r="DA366" s="72">
        <f t="shared" ref="DA366:DA374" si="1164">(CZ366*$E366*$F366*$G366*$I366*$DA$10)</f>
        <v>0</v>
      </c>
      <c r="DB366" s="95"/>
      <c r="DC366" s="72">
        <f t="shared" ref="DC366:DC374" si="1165">(DB366*$E366*$F366*$G366*$I366*$DC$10)</f>
        <v>0</v>
      </c>
      <c r="DD366" s="73">
        <v>9</v>
      </c>
      <c r="DE366" s="72">
        <f t="shared" ref="DE366:DE374" si="1166">(DD366*$E366*$F366*$G366*$I366*$DE$10)</f>
        <v>428434.272</v>
      </c>
      <c r="DF366" s="73">
        <v>9</v>
      </c>
      <c r="DG366" s="72">
        <f t="shared" ref="DG366:DG374" si="1167">(DF366*$E366*$F366*$G366*$J366*$DG$10)</f>
        <v>568695.49199999997</v>
      </c>
      <c r="DH366" s="73">
        <v>5</v>
      </c>
      <c r="DI366" s="84">
        <f t="shared" ref="DI366:DI374" si="1168">(DH366*$E366*$F366*$G366*$K366*$DI$10)</f>
        <v>336804.02549999999</v>
      </c>
      <c r="DJ366" s="85">
        <f t="shared" ref="DJ366:DK374" si="1169">SUM(L366,N366,P366,R366,T366,V366,X366,Z366,AB366,AD366,AF366,AH366,AN366,AR366,AT366,BX366,AJ366,AX366,AZ366,BB366,CN366,BD366,BF366,AL366,BJ366,AP366,CP366,BL366,CR366,BN366,BP366,BR366,BZ366,BT366,BV366,CB366,CD366,CF366,CH366,CJ366,CL366,CT366,CV366,BH366,AV366,CX366,CZ366,DB366,DD366,DF366,DH366)</f>
        <v>338</v>
      </c>
      <c r="DK366" s="84">
        <f t="shared" si="1169"/>
        <v>12945428.190299999</v>
      </c>
    </row>
    <row r="367" spans="1:115" ht="15.75" customHeight="1" x14ac:dyDescent="0.25">
      <c r="A367" s="89"/>
      <c r="B367" s="90">
        <v>321</v>
      </c>
      <c r="C367" s="283" t="s">
        <v>859</v>
      </c>
      <c r="D367" s="65" t="s">
        <v>490</v>
      </c>
      <c r="E367" s="54">
        <v>23150</v>
      </c>
      <c r="F367" s="91">
        <v>1.49</v>
      </c>
      <c r="G367" s="67">
        <v>1</v>
      </c>
      <c r="H367" s="69">
        <v>1.4</v>
      </c>
      <c r="I367" s="69">
        <v>1.68</v>
      </c>
      <c r="J367" s="69">
        <v>2.23</v>
      </c>
      <c r="K367" s="70">
        <v>2.57</v>
      </c>
      <c r="L367" s="73">
        <v>699</v>
      </c>
      <c r="M367" s="72">
        <f t="shared" si="1118"/>
        <v>37130873.010000005</v>
      </c>
      <c r="N367" s="73">
        <v>25</v>
      </c>
      <c r="O367" s="73">
        <f t="shared" si="1119"/>
        <v>1327999.75</v>
      </c>
      <c r="P367" s="73"/>
      <c r="Q367" s="72">
        <f t="shared" si="1120"/>
        <v>0</v>
      </c>
      <c r="R367" s="73"/>
      <c r="S367" s="72">
        <f t="shared" si="1121"/>
        <v>0</v>
      </c>
      <c r="T367" s="73"/>
      <c r="U367" s="72">
        <f t="shared" si="1122"/>
        <v>0</v>
      </c>
      <c r="V367" s="73"/>
      <c r="W367" s="72">
        <f t="shared" si="1123"/>
        <v>0</v>
      </c>
      <c r="X367" s="73"/>
      <c r="Y367" s="72">
        <f t="shared" si="1124"/>
        <v>0</v>
      </c>
      <c r="Z367" s="73"/>
      <c r="AA367" s="72">
        <f t="shared" si="1125"/>
        <v>0</v>
      </c>
      <c r="AB367" s="73">
        <v>130</v>
      </c>
      <c r="AC367" s="72">
        <f t="shared" si="1126"/>
        <v>6905598.7000000002</v>
      </c>
      <c r="AD367" s="73"/>
      <c r="AE367" s="72">
        <f t="shared" si="1127"/>
        <v>0</v>
      </c>
      <c r="AF367" s="75"/>
      <c r="AG367" s="72">
        <f t="shared" si="1128"/>
        <v>0</v>
      </c>
      <c r="AH367" s="73">
        <v>248</v>
      </c>
      <c r="AI367" s="72">
        <f t="shared" si="1129"/>
        <v>13173757.52</v>
      </c>
      <c r="AJ367" s="73">
        <v>119</v>
      </c>
      <c r="AK367" s="73">
        <f t="shared" si="1130"/>
        <v>6321278.8100000005</v>
      </c>
      <c r="AL367" s="73">
        <v>217</v>
      </c>
      <c r="AM367" s="72">
        <f t="shared" si="1131"/>
        <v>13832445.396</v>
      </c>
      <c r="AN367" s="93"/>
      <c r="AO367" s="72">
        <f t="shared" si="1132"/>
        <v>0</v>
      </c>
      <c r="AP367" s="73">
        <v>21</v>
      </c>
      <c r="AQ367" s="79">
        <f t="shared" si="1133"/>
        <v>1338623.7480000001</v>
      </c>
      <c r="AR367" s="73"/>
      <c r="AS367" s="72">
        <f t="shared" si="1134"/>
        <v>0</v>
      </c>
      <c r="AT367" s="73">
        <v>2</v>
      </c>
      <c r="AU367" s="73">
        <f t="shared" si="1135"/>
        <v>86923.62</v>
      </c>
      <c r="AV367" s="73"/>
      <c r="AW367" s="72">
        <f t="shared" si="1136"/>
        <v>0</v>
      </c>
      <c r="AX367" s="73"/>
      <c r="AY367" s="72">
        <f t="shared" si="1137"/>
        <v>0</v>
      </c>
      <c r="AZ367" s="73"/>
      <c r="BA367" s="72">
        <f t="shared" si="1138"/>
        <v>0</v>
      </c>
      <c r="BB367" s="73"/>
      <c r="BC367" s="72">
        <f t="shared" si="1139"/>
        <v>0</v>
      </c>
      <c r="BD367" s="73">
        <v>17</v>
      </c>
      <c r="BE367" s="72">
        <f t="shared" si="1140"/>
        <v>1050809.9839999999</v>
      </c>
      <c r="BF367" s="73">
        <v>9</v>
      </c>
      <c r="BG367" s="72">
        <f t="shared" si="1141"/>
        <v>521541.72</v>
      </c>
      <c r="BH367" s="73"/>
      <c r="BI367" s="72">
        <f t="shared" si="1142"/>
        <v>0</v>
      </c>
      <c r="BJ367" s="73"/>
      <c r="BK367" s="72">
        <f t="shared" si="1143"/>
        <v>0</v>
      </c>
      <c r="BL367" s="73">
        <v>80</v>
      </c>
      <c r="BM367" s="72">
        <f t="shared" si="1144"/>
        <v>4635926.3999999994</v>
      </c>
      <c r="BN367" s="73">
        <v>102</v>
      </c>
      <c r="BO367" s="72">
        <f t="shared" si="1145"/>
        <v>5319725.5440000007</v>
      </c>
      <c r="BP367" s="73">
        <v>125</v>
      </c>
      <c r="BQ367" s="72">
        <f t="shared" si="1146"/>
        <v>9271852.8000000007</v>
      </c>
      <c r="BR367" s="73">
        <v>88</v>
      </c>
      <c r="BS367" s="79">
        <f t="shared" si="1147"/>
        <v>5609470.9440000001</v>
      </c>
      <c r="BT367" s="94"/>
      <c r="BU367" s="72">
        <f t="shared" si="1148"/>
        <v>0</v>
      </c>
      <c r="BV367" s="73"/>
      <c r="BW367" s="72">
        <f t="shared" si="1149"/>
        <v>0</v>
      </c>
      <c r="BX367" s="73"/>
      <c r="BY367" s="72">
        <f t="shared" si="1150"/>
        <v>0</v>
      </c>
      <c r="BZ367" s="73">
        <v>71</v>
      </c>
      <c r="CA367" s="72">
        <f t="shared" si="1151"/>
        <v>4114384.6799999997</v>
      </c>
      <c r="CB367" s="95"/>
      <c r="CC367" s="73">
        <f t="shared" si="1152"/>
        <v>0</v>
      </c>
      <c r="CD367" s="73"/>
      <c r="CE367" s="72">
        <f t="shared" si="1153"/>
        <v>0</v>
      </c>
      <c r="CF367" s="73"/>
      <c r="CG367" s="72">
        <f t="shared" si="1154"/>
        <v>0</v>
      </c>
      <c r="CH367" s="73">
        <v>85</v>
      </c>
      <c r="CI367" s="72">
        <f t="shared" si="1155"/>
        <v>2873308.5499999993</v>
      </c>
      <c r="CJ367" s="73">
        <v>10</v>
      </c>
      <c r="CK367" s="72">
        <f t="shared" si="1156"/>
        <v>579490.79999999993</v>
      </c>
      <c r="CL367" s="73">
        <v>82</v>
      </c>
      <c r="CM367" s="72">
        <f t="shared" si="1157"/>
        <v>3959853.8</v>
      </c>
      <c r="CN367" s="73">
        <v>40</v>
      </c>
      <c r="CO367" s="72">
        <f t="shared" si="1158"/>
        <v>2144115.96</v>
      </c>
      <c r="CP367" s="73">
        <v>233</v>
      </c>
      <c r="CQ367" s="72">
        <f t="shared" si="1159"/>
        <v>14987370.5604</v>
      </c>
      <c r="CR367" s="73">
        <v>24</v>
      </c>
      <c r="CS367" s="72">
        <f t="shared" si="1160"/>
        <v>1668933.504</v>
      </c>
      <c r="CT367" s="73"/>
      <c r="CU367" s="72">
        <f t="shared" si="1161"/>
        <v>0</v>
      </c>
      <c r="CV367" s="93"/>
      <c r="CW367" s="72">
        <f t="shared" si="1162"/>
        <v>0</v>
      </c>
      <c r="CX367" s="73"/>
      <c r="CY367" s="79">
        <f t="shared" si="1163"/>
        <v>0</v>
      </c>
      <c r="CZ367" s="73">
        <v>34</v>
      </c>
      <c r="DA367" s="72">
        <f t="shared" si="1164"/>
        <v>1970268.72</v>
      </c>
      <c r="DB367" s="95"/>
      <c r="DC367" s="72">
        <f t="shared" si="1165"/>
        <v>0</v>
      </c>
      <c r="DD367" s="73">
        <v>96</v>
      </c>
      <c r="DE367" s="72">
        <f t="shared" si="1166"/>
        <v>6675734.0159999998</v>
      </c>
      <c r="DF367" s="73"/>
      <c r="DG367" s="72">
        <f t="shared" si="1167"/>
        <v>0</v>
      </c>
      <c r="DH367" s="73">
        <v>20</v>
      </c>
      <c r="DI367" s="84">
        <f t="shared" si="1168"/>
        <v>1967992.149</v>
      </c>
      <c r="DJ367" s="85">
        <f t="shared" si="1169"/>
        <v>2577</v>
      </c>
      <c r="DK367" s="84">
        <f t="shared" si="1169"/>
        <v>147468280.68539998</v>
      </c>
    </row>
    <row r="368" spans="1:115" ht="15.75" customHeight="1" x14ac:dyDescent="0.25">
      <c r="A368" s="89"/>
      <c r="B368" s="90">
        <v>322</v>
      </c>
      <c r="C368" s="283" t="s">
        <v>860</v>
      </c>
      <c r="D368" s="65" t="s">
        <v>491</v>
      </c>
      <c r="E368" s="54">
        <v>23150</v>
      </c>
      <c r="F368" s="91">
        <v>2.14</v>
      </c>
      <c r="G368" s="67">
        <v>1</v>
      </c>
      <c r="H368" s="69">
        <v>1.4</v>
      </c>
      <c r="I368" s="69">
        <v>1.68</v>
      </c>
      <c r="J368" s="69">
        <v>2.23</v>
      </c>
      <c r="K368" s="70">
        <v>2.57</v>
      </c>
      <c r="L368" s="73">
        <v>5</v>
      </c>
      <c r="M368" s="72">
        <f t="shared" si="1118"/>
        <v>381465.7</v>
      </c>
      <c r="N368" s="73">
        <v>5</v>
      </c>
      <c r="O368" s="73">
        <f t="shared" si="1119"/>
        <v>381465.7</v>
      </c>
      <c r="P368" s="73"/>
      <c r="Q368" s="72">
        <f t="shared" si="1120"/>
        <v>0</v>
      </c>
      <c r="R368" s="73"/>
      <c r="S368" s="72">
        <f t="shared" si="1121"/>
        <v>0</v>
      </c>
      <c r="T368" s="73"/>
      <c r="U368" s="72">
        <f t="shared" si="1122"/>
        <v>0</v>
      </c>
      <c r="V368" s="73"/>
      <c r="W368" s="72">
        <f t="shared" si="1123"/>
        <v>0</v>
      </c>
      <c r="X368" s="73"/>
      <c r="Y368" s="72">
        <f t="shared" si="1124"/>
        <v>0</v>
      </c>
      <c r="Z368" s="73"/>
      <c r="AA368" s="72">
        <f t="shared" si="1125"/>
        <v>0</v>
      </c>
      <c r="AB368" s="73"/>
      <c r="AC368" s="72">
        <f t="shared" si="1126"/>
        <v>0</v>
      </c>
      <c r="AD368" s="73"/>
      <c r="AE368" s="72">
        <f t="shared" si="1127"/>
        <v>0</v>
      </c>
      <c r="AF368" s="75"/>
      <c r="AG368" s="72">
        <f t="shared" si="1128"/>
        <v>0</v>
      </c>
      <c r="AH368" s="73"/>
      <c r="AI368" s="72">
        <f t="shared" si="1129"/>
        <v>0</v>
      </c>
      <c r="AJ368" s="73"/>
      <c r="AK368" s="73">
        <f t="shared" si="1130"/>
        <v>0</v>
      </c>
      <c r="AL368" s="73">
        <v>0</v>
      </c>
      <c r="AM368" s="72">
        <f t="shared" si="1131"/>
        <v>0</v>
      </c>
      <c r="AN368" s="93"/>
      <c r="AO368" s="72">
        <f t="shared" si="1132"/>
        <v>0</v>
      </c>
      <c r="AP368" s="73"/>
      <c r="AQ368" s="79">
        <f t="shared" si="1133"/>
        <v>0</v>
      </c>
      <c r="AR368" s="73"/>
      <c r="AS368" s="72">
        <f t="shared" si="1134"/>
        <v>0</v>
      </c>
      <c r="AT368" s="73"/>
      <c r="AU368" s="73">
        <f t="shared" si="1135"/>
        <v>0</v>
      </c>
      <c r="AV368" s="73"/>
      <c r="AW368" s="72">
        <f t="shared" si="1136"/>
        <v>0</v>
      </c>
      <c r="AX368" s="73"/>
      <c r="AY368" s="72">
        <f t="shared" si="1137"/>
        <v>0</v>
      </c>
      <c r="AZ368" s="73"/>
      <c r="BA368" s="72">
        <f t="shared" si="1138"/>
        <v>0</v>
      </c>
      <c r="BB368" s="73"/>
      <c r="BC368" s="72">
        <f t="shared" si="1139"/>
        <v>0</v>
      </c>
      <c r="BD368" s="73"/>
      <c r="BE368" s="72">
        <f t="shared" si="1140"/>
        <v>0</v>
      </c>
      <c r="BF368" s="73"/>
      <c r="BG368" s="72">
        <f t="shared" si="1141"/>
        <v>0</v>
      </c>
      <c r="BH368" s="73"/>
      <c r="BI368" s="72">
        <f t="shared" si="1142"/>
        <v>0</v>
      </c>
      <c r="BJ368" s="73"/>
      <c r="BK368" s="72">
        <f t="shared" si="1143"/>
        <v>0</v>
      </c>
      <c r="BL368" s="73"/>
      <c r="BM368" s="72">
        <f t="shared" si="1144"/>
        <v>0</v>
      </c>
      <c r="BN368" s="73"/>
      <c r="BO368" s="72">
        <f t="shared" si="1145"/>
        <v>0</v>
      </c>
      <c r="BP368" s="73"/>
      <c r="BQ368" s="72">
        <f t="shared" si="1146"/>
        <v>0</v>
      </c>
      <c r="BR368" s="73"/>
      <c r="BS368" s="79">
        <f t="shared" si="1147"/>
        <v>0</v>
      </c>
      <c r="BT368" s="94"/>
      <c r="BU368" s="72">
        <f t="shared" si="1148"/>
        <v>0</v>
      </c>
      <c r="BV368" s="73"/>
      <c r="BW368" s="72">
        <f t="shared" si="1149"/>
        <v>0</v>
      </c>
      <c r="BX368" s="73"/>
      <c r="BY368" s="72">
        <f t="shared" si="1150"/>
        <v>0</v>
      </c>
      <c r="BZ368" s="73"/>
      <c r="CA368" s="72">
        <f t="shared" si="1151"/>
        <v>0</v>
      </c>
      <c r="CB368" s="95"/>
      <c r="CC368" s="73">
        <f t="shared" si="1152"/>
        <v>0</v>
      </c>
      <c r="CD368" s="73"/>
      <c r="CE368" s="72">
        <f t="shared" si="1153"/>
        <v>0</v>
      </c>
      <c r="CF368" s="73"/>
      <c r="CG368" s="72">
        <f t="shared" si="1154"/>
        <v>0</v>
      </c>
      <c r="CH368" s="73"/>
      <c r="CI368" s="72">
        <f t="shared" si="1155"/>
        <v>0</v>
      </c>
      <c r="CJ368" s="73"/>
      <c r="CK368" s="72">
        <f t="shared" si="1156"/>
        <v>0</v>
      </c>
      <c r="CL368" s="73"/>
      <c r="CM368" s="72">
        <f t="shared" si="1157"/>
        <v>0</v>
      </c>
      <c r="CN368" s="73"/>
      <c r="CO368" s="72">
        <f t="shared" si="1158"/>
        <v>0</v>
      </c>
      <c r="CP368" s="73"/>
      <c r="CQ368" s="72">
        <f t="shared" si="1159"/>
        <v>0</v>
      </c>
      <c r="CR368" s="73"/>
      <c r="CS368" s="72">
        <f t="shared" si="1160"/>
        <v>0</v>
      </c>
      <c r="CT368" s="73"/>
      <c r="CU368" s="72">
        <f t="shared" si="1161"/>
        <v>0</v>
      </c>
      <c r="CV368" s="93"/>
      <c r="CW368" s="72">
        <f t="shared" si="1162"/>
        <v>0</v>
      </c>
      <c r="CX368" s="73"/>
      <c r="CY368" s="79">
        <f t="shared" si="1163"/>
        <v>0</v>
      </c>
      <c r="CZ368" s="73"/>
      <c r="DA368" s="72">
        <f t="shared" si="1164"/>
        <v>0</v>
      </c>
      <c r="DB368" s="95"/>
      <c r="DC368" s="72">
        <f t="shared" si="1165"/>
        <v>0</v>
      </c>
      <c r="DD368" s="73"/>
      <c r="DE368" s="72">
        <f t="shared" si="1166"/>
        <v>0</v>
      </c>
      <c r="DF368" s="73"/>
      <c r="DG368" s="72">
        <f t="shared" si="1167"/>
        <v>0</v>
      </c>
      <c r="DH368" s="73"/>
      <c r="DI368" s="84">
        <f t="shared" si="1168"/>
        <v>0</v>
      </c>
      <c r="DJ368" s="85">
        <f t="shared" si="1169"/>
        <v>10</v>
      </c>
      <c r="DK368" s="84">
        <f t="shared" si="1169"/>
        <v>762931.4</v>
      </c>
    </row>
    <row r="369" spans="1:115" ht="27.75" customHeight="1" x14ac:dyDescent="0.25">
      <c r="A369" s="89"/>
      <c r="B369" s="90">
        <v>323</v>
      </c>
      <c r="C369" s="283" t="s">
        <v>861</v>
      </c>
      <c r="D369" s="65" t="s">
        <v>492</v>
      </c>
      <c r="E369" s="54">
        <v>23150</v>
      </c>
      <c r="F369" s="91">
        <v>1.25</v>
      </c>
      <c r="G369" s="67">
        <v>1</v>
      </c>
      <c r="H369" s="69">
        <v>1.4</v>
      </c>
      <c r="I369" s="69">
        <v>1.68</v>
      </c>
      <c r="J369" s="69">
        <v>2.23</v>
      </c>
      <c r="K369" s="70">
        <v>2.57</v>
      </c>
      <c r="L369" s="73">
        <v>85</v>
      </c>
      <c r="M369" s="72">
        <f t="shared" si="1118"/>
        <v>3787918.7500000005</v>
      </c>
      <c r="N369" s="73">
        <v>1</v>
      </c>
      <c r="O369" s="73">
        <f t="shared" si="1119"/>
        <v>44563.75</v>
      </c>
      <c r="P369" s="73"/>
      <c r="Q369" s="72">
        <f t="shared" si="1120"/>
        <v>0</v>
      </c>
      <c r="R369" s="73"/>
      <c r="S369" s="72">
        <f t="shared" si="1121"/>
        <v>0</v>
      </c>
      <c r="T369" s="73"/>
      <c r="U369" s="72">
        <f t="shared" si="1122"/>
        <v>0</v>
      </c>
      <c r="V369" s="73">
        <v>0</v>
      </c>
      <c r="W369" s="72">
        <f t="shared" si="1123"/>
        <v>0</v>
      </c>
      <c r="X369" s="73"/>
      <c r="Y369" s="72">
        <f t="shared" si="1124"/>
        <v>0</v>
      </c>
      <c r="Z369" s="73">
        <v>0</v>
      </c>
      <c r="AA369" s="72">
        <f t="shared" si="1125"/>
        <v>0</v>
      </c>
      <c r="AB369" s="73">
        <v>2</v>
      </c>
      <c r="AC369" s="72">
        <f t="shared" si="1126"/>
        <v>89127.5</v>
      </c>
      <c r="AD369" s="73">
        <v>0</v>
      </c>
      <c r="AE369" s="72">
        <f t="shared" si="1127"/>
        <v>0</v>
      </c>
      <c r="AF369" s="75"/>
      <c r="AG369" s="72">
        <f t="shared" si="1128"/>
        <v>0</v>
      </c>
      <c r="AH369" s="73">
        <v>4</v>
      </c>
      <c r="AI369" s="72">
        <f t="shared" si="1129"/>
        <v>178255</v>
      </c>
      <c r="AJ369" s="73">
        <v>3</v>
      </c>
      <c r="AK369" s="73">
        <f t="shared" si="1130"/>
        <v>133691.25</v>
      </c>
      <c r="AL369" s="73">
        <v>3</v>
      </c>
      <c r="AM369" s="72">
        <f t="shared" si="1131"/>
        <v>160429.5</v>
      </c>
      <c r="AN369" s="93">
        <v>0</v>
      </c>
      <c r="AO369" s="72">
        <f t="shared" si="1132"/>
        <v>0</v>
      </c>
      <c r="AP369" s="73"/>
      <c r="AQ369" s="79">
        <f t="shared" si="1133"/>
        <v>0</v>
      </c>
      <c r="AR369" s="73"/>
      <c r="AS369" s="72">
        <f t="shared" si="1134"/>
        <v>0</v>
      </c>
      <c r="AT369" s="73"/>
      <c r="AU369" s="73">
        <f t="shared" si="1135"/>
        <v>0</v>
      </c>
      <c r="AV369" s="73"/>
      <c r="AW369" s="72">
        <f t="shared" si="1136"/>
        <v>0</v>
      </c>
      <c r="AX369" s="73">
        <v>0</v>
      </c>
      <c r="AY369" s="72">
        <f t="shared" si="1137"/>
        <v>0</v>
      </c>
      <c r="AZ369" s="73">
        <v>0</v>
      </c>
      <c r="BA369" s="72">
        <f t="shared" si="1138"/>
        <v>0</v>
      </c>
      <c r="BB369" s="73">
        <v>0</v>
      </c>
      <c r="BC369" s="72">
        <f t="shared" si="1139"/>
        <v>0</v>
      </c>
      <c r="BD369" s="73"/>
      <c r="BE369" s="72">
        <f t="shared" si="1140"/>
        <v>0</v>
      </c>
      <c r="BF369" s="73">
        <v>4</v>
      </c>
      <c r="BG369" s="72">
        <f t="shared" si="1141"/>
        <v>194460</v>
      </c>
      <c r="BH369" s="73"/>
      <c r="BI369" s="72">
        <f t="shared" si="1142"/>
        <v>0</v>
      </c>
      <c r="BJ369" s="73">
        <v>0</v>
      </c>
      <c r="BK369" s="72">
        <f t="shared" si="1143"/>
        <v>0</v>
      </c>
      <c r="BL369" s="73"/>
      <c r="BM369" s="72">
        <f t="shared" si="1144"/>
        <v>0</v>
      </c>
      <c r="BN369" s="73"/>
      <c r="BO369" s="72">
        <f t="shared" si="1145"/>
        <v>0</v>
      </c>
      <c r="BP369" s="73">
        <v>15</v>
      </c>
      <c r="BQ369" s="72">
        <f t="shared" si="1146"/>
        <v>933408</v>
      </c>
      <c r="BR369" s="73">
        <v>12</v>
      </c>
      <c r="BS369" s="79">
        <f t="shared" si="1147"/>
        <v>641718</v>
      </c>
      <c r="BT369" s="94">
        <v>0</v>
      </c>
      <c r="BU369" s="72">
        <f t="shared" si="1148"/>
        <v>0</v>
      </c>
      <c r="BV369" s="73"/>
      <c r="BW369" s="72">
        <f t="shared" si="1149"/>
        <v>0</v>
      </c>
      <c r="BX369" s="73">
        <v>0</v>
      </c>
      <c r="BY369" s="72">
        <f t="shared" si="1150"/>
        <v>0</v>
      </c>
      <c r="BZ369" s="73">
        <v>2</v>
      </c>
      <c r="CA369" s="72">
        <f t="shared" si="1151"/>
        <v>97230</v>
      </c>
      <c r="CB369" s="95"/>
      <c r="CC369" s="73">
        <f t="shared" si="1152"/>
        <v>0</v>
      </c>
      <c r="CD369" s="73">
        <v>2</v>
      </c>
      <c r="CE369" s="72">
        <f t="shared" si="1153"/>
        <v>56717.5</v>
      </c>
      <c r="CF369" s="73"/>
      <c r="CG369" s="72">
        <f t="shared" si="1154"/>
        <v>0</v>
      </c>
      <c r="CH369" s="73"/>
      <c r="CI369" s="72">
        <f t="shared" si="1155"/>
        <v>0</v>
      </c>
      <c r="CJ369" s="73"/>
      <c r="CK369" s="72">
        <f t="shared" si="1156"/>
        <v>0</v>
      </c>
      <c r="CL369" s="73">
        <v>2</v>
      </c>
      <c r="CM369" s="72">
        <f t="shared" si="1157"/>
        <v>81025</v>
      </c>
      <c r="CN369" s="73"/>
      <c r="CO369" s="72">
        <f t="shared" si="1158"/>
        <v>0</v>
      </c>
      <c r="CP369" s="73">
        <v>1</v>
      </c>
      <c r="CQ369" s="72">
        <f t="shared" si="1159"/>
        <v>53962.65</v>
      </c>
      <c r="CR369" s="73"/>
      <c r="CS369" s="72">
        <f t="shared" si="1160"/>
        <v>0</v>
      </c>
      <c r="CT369" s="73">
        <v>0</v>
      </c>
      <c r="CU369" s="72">
        <f t="shared" si="1161"/>
        <v>0</v>
      </c>
      <c r="CV369" s="93">
        <v>0</v>
      </c>
      <c r="CW369" s="72">
        <f t="shared" si="1162"/>
        <v>0</v>
      </c>
      <c r="CX369" s="73">
        <v>0</v>
      </c>
      <c r="CY369" s="79">
        <f t="shared" si="1163"/>
        <v>0</v>
      </c>
      <c r="CZ369" s="73"/>
      <c r="DA369" s="72">
        <f t="shared" si="1164"/>
        <v>0</v>
      </c>
      <c r="DB369" s="95"/>
      <c r="DC369" s="72">
        <f t="shared" si="1165"/>
        <v>0</v>
      </c>
      <c r="DD369" s="73"/>
      <c r="DE369" s="72">
        <f t="shared" si="1166"/>
        <v>0</v>
      </c>
      <c r="DF369" s="73"/>
      <c r="DG369" s="72">
        <f t="shared" si="1167"/>
        <v>0</v>
      </c>
      <c r="DH369" s="73"/>
      <c r="DI369" s="84">
        <f t="shared" si="1168"/>
        <v>0</v>
      </c>
      <c r="DJ369" s="85">
        <f t="shared" si="1169"/>
        <v>136</v>
      </c>
      <c r="DK369" s="84">
        <f t="shared" si="1169"/>
        <v>6452506.9000000004</v>
      </c>
    </row>
    <row r="370" spans="1:115" ht="27.75" customHeight="1" x14ac:dyDescent="0.25">
      <c r="A370" s="89"/>
      <c r="B370" s="90">
        <v>324</v>
      </c>
      <c r="C370" s="283" t="s">
        <v>862</v>
      </c>
      <c r="D370" s="65" t="s">
        <v>493</v>
      </c>
      <c r="E370" s="54">
        <v>23150</v>
      </c>
      <c r="F370" s="91">
        <v>2.76</v>
      </c>
      <c r="G370" s="67">
        <v>1</v>
      </c>
      <c r="H370" s="69">
        <v>1.4</v>
      </c>
      <c r="I370" s="69">
        <v>1.68</v>
      </c>
      <c r="J370" s="69">
        <v>2.23</v>
      </c>
      <c r="K370" s="70">
        <v>2.57</v>
      </c>
      <c r="L370" s="73">
        <v>18</v>
      </c>
      <c r="M370" s="72">
        <f t="shared" si="1118"/>
        <v>1771141.68</v>
      </c>
      <c r="N370" s="73"/>
      <c r="O370" s="73">
        <f t="shared" si="1119"/>
        <v>0</v>
      </c>
      <c r="P370" s="73"/>
      <c r="Q370" s="72">
        <f t="shared" si="1120"/>
        <v>0</v>
      </c>
      <c r="R370" s="73"/>
      <c r="S370" s="72">
        <f t="shared" si="1121"/>
        <v>0</v>
      </c>
      <c r="T370" s="73">
        <v>2</v>
      </c>
      <c r="U370" s="72">
        <f t="shared" si="1122"/>
        <v>196793.52</v>
      </c>
      <c r="V370" s="73"/>
      <c r="W370" s="72">
        <f t="shared" si="1123"/>
        <v>0</v>
      </c>
      <c r="X370" s="73"/>
      <c r="Y370" s="72">
        <f t="shared" si="1124"/>
        <v>0</v>
      </c>
      <c r="Z370" s="73"/>
      <c r="AA370" s="72">
        <f t="shared" si="1125"/>
        <v>0</v>
      </c>
      <c r="AB370" s="73"/>
      <c r="AC370" s="72">
        <f t="shared" si="1126"/>
        <v>0</v>
      </c>
      <c r="AD370" s="73"/>
      <c r="AE370" s="72">
        <f t="shared" si="1127"/>
        <v>0</v>
      </c>
      <c r="AF370" s="75"/>
      <c r="AG370" s="72">
        <f t="shared" si="1128"/>
        <v>0</v>
      </c>
      <c r="AH370" s="73"/>
      <c r="AI370" s="72">
        <f t="shared" si="1129"/>
        <v>0</v>
      </c>
      <c r="AJ370" s="73"/>
      <c r="AK370" s="73">
        <f t="shared" si="1130"/>
        <v>0</v>
      </c>
      <c r="AL370" s="73">
        <v>0</v>
      </c>
      <c r="AM370" s="72">
        <f t="shared" si="1131"/>
        <v>0</v>
      </c>
      <c r="AN370" s="93">
        <v>0</v>
      </c>
      <c r="AO370" s="72">
        <f t="shared" si="1132"/>
        <v>0</v>
      </c>
      <c r="AP370" s="73"/>
      <c r="AQ370" s="79">
        <f t="shared" si="1133"/>
        <v>0</v>
      </c>
      <c r="AR370" s="73"/>
      <c r="AS370" s="72">
        <f t="shared" si="1134"/>
        <v>0</v>
      </c>
      <c r="AT370" s="73">
        <v>1</v>
      </c>
      <c r="AU370" s="73">
        <f t="shared" si="1135"/>
        <v>80506.439999999988</v>
      </c>
      <c r="AV370" s="73"/>
      <c r="AW370" s="72">
        <f t="shared" si="1136"/>
        <v>0</v>
      </c>
      <c r="AX370" s="73"/>
      <c r="AY370" s="72">
        <f t="shared" si="1137"/>
        <v>0</v>
      </c>
      <c r="AZ370" s="73"/>
      <c r="BA370" s="72">
        <f t="shared" si="1138"/>
        <v>0</v>
      </c>
      <c r="BB370" s="73"/>
      <c r="BC370" s="72">
        <f t="shared" si="1139"/>
        <v>0</v>
      </c>
      <c r="BD370" s="73"/>
      <c r="BE370" s="72">
        <f t="shared" si="1140"/>
        <v>0</v>
      </c>
      <c r="BF370" s="73"/>
      <c r="BG370" s="72">
        <f t="shared" si="1141"/>
        <v>0</v>
      </c>
      <c r="BH370" s="73"/>
      <c r="BI370" s="72">
        <f t="shared" si="1142"/>
        <v>0</v>
      </c>
      <c r="BJ370" s="73"/>
      <c r="BK370" s="72">
        <f t="shared" si="1143"/>
        <v>0</v>
      </c>
      <c r="BL370" s="73">
        <v>1</v>
      </c>
      <c r="BM370" s="72">
        <f t="shared" si="1144"/>
        <v>107341.91999999998</v>
      </c>
      <c r="BN370" s="73">
        <v>2</v>
      </c>
      <c r="BO370" s="72">
        <f t="shared" si="1145"/>
        <v>193215.45599999998</v>
      </c>
      <c r="BP370" s="73"/>
      <c r="BQ370" s="72">
        <f t="shared" si="1146"/>
        <v>0</v>
      </c>
      <c r="BR370" s="73"/>
      <c r="BS370" s="79">
        <f t="shared" si="1147"/>
        <v>0</v>
      </c>
      <c r="BT370" s="94"/>
      <c r="BU370" s="72">
        <f t="shared" si="1148"/>
        <v>0</v>
      </c>
      <c r="BV370" s="73"/>
      <c r="BW370" s="72">
        <f t="shared" si="1149"/>
        <v>0</v>
      </c>
      <c r="BX370" s="73"/>
      <c r="BY370" s="72">
        <f t="shared" si="1150"/>
        <v>0</v>
      </c>
      <c r="BZ370" s="73"/>
      <c r="CA370" s="72">
        <f t="shared" si="1151"/>
        <v>0</v>
      </c>
      <c r="CB370" s="95"/>
      <c r="CC370" s="73">
        <f t="shared" si="1152"/>
        <v>0</v>
      </c>
      <c r="CD370" s="73"/>
      <c r="CE370" s="72">
        <f t="shared" si="1153"/>
        <v>0</v>
      </c>
      <c r="CF370" s="73"/>
      <c r="CG370" s="72">
        <f t="shared" si="1154"/>
        <v>0</v>
      </c>
      <c r="CH370" s="73"/>
      <c r="CI370" s="72">
        <f t="shared" si="1155"/>
        <v>0</v>
      </c>
      <c r="CJ370" s="73"/>
      <c r="CK370" s="72">
        <f t="shared" si="1156"/>
        <v>0</v>
      </c>
      <c r="CL370" s="73"/>
      <c r="CM370" s="72">
        <f t="shared" si="1157"/>
        <v>0</v>
      </c>
      <c r="CN370" s="73"/>
      <c r="CO370" s="72">
        <f t="shared" si="1158"/>
        <v>0</v>
      </c>
      <c r="CP370" s="73"/>
      <c r="CQ370" s="72">
        <f t="shared" si="1159"/>
        <v>0</v>
      </c>
      <c r="CR370" s="73"/>
      <c r="CS370" s="72">
        <f t="shared" si="1160"/>
        <v>0</v>
      </c>
      <c r="CT370" s="73"/>
      <c r="CU370" s="72">
        <f t="shared" si="1161"/>
        <v>0</v>
      </c>
      <c r="CV370" s="93">
        <v>0</v>
      </c>
      <c r="CW370" s="72">
        <f t="shared" si="1162"/>
        <v>0</v>
      </c>
      <c r="CX370" s="73"/>
      <c r="CY370" s="79">
        <f t="shared" si="1163"/>
        <v>0</v>
      </c>
      <c r="CZ370" s="73"/>
      <c r="DA370" s="72">
        <f t="shared" si="1164"/>
        <v>0</v>
      </c>
      <c r="DB370" s="95"/>
      <c r="DC370" s="72">
        <f t="shared" si="1165"/>
        <v>0</v>
      </c>
      <c r="DD370" s="73"/>
      <c r="DE370" s="72">
        <f t="shared" si="1166"/>
        <v>0</v>
      </c>
      <c r="DF370" s="73"/>
      <c r="DG370" s="72">
        <f t="shared" si="1167"/>
        <v>0</v>
      </c>
      <c r="DH370" s="73"/>
      <c r="DI370" s="84">
        <f t="shared" si="1168"/>
        <v>0</v>
      </c>
      <c r="DJ370" s="85">
        <f t="shared" si="1169"/>
        <v>24</v>
      </c>
      <c r="DK370" s="84">
        <f t="shared" si="1169"/>
        <v>2348999.0159999998</v>
      </c>
    </row>
    <row r="371" spans="1:115" ht="45" customHeight="1" x14ac:dyDescent="0.25">
      <c r="A371" s="89"/>
      <c r="B371" s="90">
        <v>325</v>
      </c>
      <c r="C371" s="283" t="s">
        <v>863</v>
      </c>
      <c r="D371" s="65" t="s">
        <v>494</v>
      </c>
      <c r="E371" s="54">
        <v>23150</v>
      </c>
      <c r="F371" s="91">
        <v>0.76</v>
      </c>
      <c r="G371" s="67">
        <v>1</v>
      </c>
      <c r="H371" s="69">
        <v>1.4</v>
      </c>
      <c r="I371" s="69">
        <v>1.68</v>
      </c>
      <c r="J371" s="69">
        <v>2.23</v>
      </c>
      <c r="K371" s="70">
        <v>2.57</v>
      </c>
      <c r="L371" s="73">
        <v>1</v>
      </c>
      <c r="M371" s="72">
        <f t="shared" si="1118"/>
        <v>27094.760000000002</v>
      </c>
      <c r="N371" s="73">
        <v>4</v>
      </c>
      <c r="O371" s="73">
        <f t="shared" si="1119"/>
        <v>108379.04000000001</v>
      </c>
      <c r="P371" s="73">
        <v>1</v>
      </c>
      <c r="Q371" s="72">
        <f t="shared" si="1120"/>
        <v>27094.760000000002</v>
      </c>
      <c r="R371" s="73"/>
      <c r="S371" s="72">
        <f t="shared" si="1121"/>
        <v>0</v>
      </c>
      <c r="T371" s="73">
        <v>2</v>
      </c>
      <c r="U371" s="72">
        <f t="shared" si="1122"/>
        <v>54189.520000000004</v>
      </c>
      <c r="V371" s="73">
        <v>0</v>
      </c>
      <c r="W371" s="72">
        <f t="shared" si="1123"/>
        <v>0</v>
      </c>
      <c r="X371" s="73"/>
      <c r="Y371" s="72">
        <f t="shared" si="1124"/>
        <v>0</v>
      </c>
      <c r="Z371" s="73">
        <v>0</v>
      </c>
      <c r="AA371" s="72">
        <f t="shared" si="1125"/>
        <v>0</v>
      </c>
      <c r="AB371" s="73"/>
      <c r="AC371" s="72">
        <f t="shared" si="1126"/>
        <v>0</v>
      </c>
      <c r="AD371" s="73">
        <v>0</v>
      </c>
      <c r="AE371" s="72">
        <f t="shared" si="1127"/>
        <v>0</v>
      </c>
      <c r="AF371" s="75"/>
      <c r="AG371" s="72">
        <f t="shared" si="1128"/>
        <v>0</v>
      </c>
      <c r="AH371" s="73"/>
      <c r="AI371" s="72">
        <f t="shared" si="1129"/>
        <v>0</v>
      </c>
      <c r="AJ371" s="73">
        <v>0</v>
      </c>
      <c r="AK371" s="73">
        <f t="shared" si="1130"/>
        <v>0</v>
      </c>
      <c r="AL371" s="73">
        <v>0</v>
      </c>
      <c r="AM371" s="72">
        <f t="shared" si="1131"/>
        <v>0</v>
      </c>
      <c r="AN371" s="93">
        <v>0</v>
      </c>
      <c r="AO371" s="72">
        <f t="shared" si="1132"/>
        <v>0</v>
      </c>
      <c r="AP371" s="73">
        <v>0</v>
      </c>
      <c r="AQ371" s="79">
        <f t="shared" si="1133"/>
        <v>0</v>
      </c>
      <c r="AR371" s="73"/>
      <c r="AS371" s="72">
        <f t="shared" si="1134"/>
        <v>0</v>
      </c>
      <c r="AT371" s="73">
        <v>0</v>
      </c>
      <c r="AU371" s="73">
        <f t="shared" si="1135"/>
        <v>0</v>
      </c>
      <c r="AV371" s="73"/>
      <c r="AW371" s="72">
        <f t="shared" si="1136"/>
        <v>0</v>
      </c>
      <c r="AX371" s="73">
        <v>0</v>
      </c>
      <c r="AY371" s="72">
        <f t="shared" si="1137"/>
        <v>0</v>
      </c>
      <c r="AZ371" s="73">
        <v>0</v>
      </c>
      <c r="BA371" s="72">
        <f t="shared" si="1138"/>
        <v>0</v>
      </c>
      <c r="BB371" s="73">
        <v>0</v>
      </c>
      <c r="BC371" s="72">
        <f t="shared" si="1139"/>
        <v>0</v>
      </c>
      <c r="BD371" s="73"/>
      <c r="BE371" s="72">
        <f t="shared" si="1140"/>
        <v>0</v>
      </c>
      <c r="BF371" s="73"/>
      <c r="BG371" s="72">
        <f t="shared" si="1141"/>
        <v>0</v>
      </c>
      <c r="BH371" s="73"/>
      <c r="BI371" s="72">
        <f t="shared" si="1142"/>
        <v>0</v>
      </c>
      <c r="BJ371" s="73">
        <v>0</v>
      </c>
      <c r="BK371" s="72">
        <f t="shared" si="1143"/>
        <v>0</v>
      </c>
      <c r="BL371" s="73"/>
      <c r="BM371" s="72">
        <f t="shared" si="1144"/>
        <v>0</v>
      </c>
      <c r="BN371" s="73"/>
      <c r="BO371" s="72">
        <f t="shared" si="1145"/>
        <v>0</v>
      </c>
      <c r="BP371" s="73"/>
      <c r="BQ371" s="72">
        <f t="shared" si="1146"/>
        <v>0</v>
      </c>
      <c r="BR371" s="73"/>
      <c r="BS371" s="79">
        <f t="shared" si="1147"/>
        <v>0</v>
      </c>
      <c r="BT371" s="94">
        <v>0</v>
      </c>
      <c r="BU371" s="72">
        <f t="shared" si="1148"/>
        <v>0</v>
      </c>
      <c r="BV371" s="73"/>
      <c r="BW371" s="72">
        <f t="shared" si="1149"/>
        <v>0</v>
      </c>
      <c r="BX371" s="73">
        <v>0</v>
      </c>
      <c r="BY371" s="72">
        <f t="shared" si="1150"/>
        <v>0</v>
      </c>
      <c r="BZ371" s="73"/>
      <c r="CA371" s="72">
        <f t="shared" si="1151"/>
        <v>0</v>
      </c>
      <c r="CB371" s="95"/>
      <c r="CC371" s="73">
        <f t="shared" si="1152"/>
        <v>0</v>
      </c>
      <c r="CD371" s="73">
        <v>0</v>
      </c>
      <c r="CE371" s="72">
        <f t="shared" si="1153"/>
        <v>0</v>
      </c>
      <c r="CF371" s="73"/>
      <c r="CG371" s="72">
        <f t="shared" si="1154"/>
        <v>0</v>
      </c>
      <c r="CH371" s="73"/>
      <c r="CI371" s="72">
        <f t="shared" si="1155"/>
        <v>0</v>
      </c>
      <c r="CJ371" s="73"/>
      <c r="CK371" s="72">
        <f t="shared" si="1156"/>
        <v>0</v>
      </c>
      <c r="CL371" s="73"/>
      <c r="CM371" s="72">
        <f t="shared" si="1157"/>
        <v>0</v>
      </c>
      <c r="CN371" s="73"/>
      <c r="CO371" s="72">
        <f t="shared" si="1158"/>
        <v>0</v>
      </c>
      <c r="CP371" s="73"/>
      <c r="CQ371" s="72">
        <f t="shared" si="1159"/>
        <v>0</v>
      </c>
      <c r="CR371" s="73"/>
      <c r="CS371" s="72">
        <f t="shared" si="1160"/>
        <v>0</v>
      </c>
      <c r="CT371" s="73">
        <v>0</v>
      </c>
      <c r="CU371" s="72">
        <f t="shared" si="1161"/>
        <v>0</v>
      </c>
      <c r="CV371" s="93">
        <v>0</v>
      </c>
      <c r="CW371" s="72">
        <f t="shared" si="1162"/>
        <v>0</v>
      </c>
      <c r="CX371" s="73">
        <v>0</v>
      </c>
      <c r="CY371" s="79">
        <f t="shared" si="1163"/>
        <v>0</v>
      </c>
      <c r="CZ371" s="73"/>
      <c r="DA371" s="72">
        <f t="shared" si="1164"/>
        <v>0</v>
      </c>
      <c r="DB371" s="95"/>
      <c r="DC371" s="72">
        <f t="shared" si="1165"/>
        <v>0</v>
      </c>
      <c r="DD371" s="73"/>
      <c r="DE371" s="72">
        <f t="shared" si="1166"/>
        <v>0</v>
      </c>
      <c r="DF371" s="73"/>
      <c r="DG371" s="72">
        <f t="shared" si="1167"/>
        <v>0</v>
      </c>
      <c r="DH371" s="73"/>
      <c r="DI371" s="84">
        <f t="shared" si="1168"/>
        <v>0</v>
      </c>
      <c r="DJ371" s="85">
        <f t="shared" si="1169"/>
        <v>8</v>
      </c>
      <c r="DK371" s="84">
        <f t="shared" si="1169"/>
        <v>216758.08000000002</v>
      </c>
    </row>
    <row r="372" spans="1:115" ht="15.75" customHeight="1" x14ac:dyDescent="0.25">
      <c r="A372" s="89"/>
      <c r="B372" s="90">
        <v>326</v>
      </c>
      <c r="C372" s="283" t="s">
        <v>864</v>
      </c>
      <c r="D372" s="65" t="s">
        <v>495</v>
      </c>
      <c r="E372" s="54">
        <v>23150</v>
      </c>
      <c r="F372" s="91">
        <v>1.06</v>
      </c>
      <c r="G372" s="67">
        <v>1</v>
      </c>
      <c r="H372" s="69">
        <v>1.4</v>
      </c>
      <c r="I372" s="69">
        <v>1.68</v>
      </c>
      <c r="J372" s="69">
        <v>2.23</v>
      </c>
      <c r="K372" s="70">
        <v>2.57</v>
      </c>
      <c r="L372" s="73">
        <v>16</v>
      </c>
      <c r="M372" s="72">
        <f t="shared" si="1118"/>
        <v>604640.96000000008</v>
      </c>
      <c r="N372" s="73"/>
      <c r="O372" s="73">
        <f t="shared" si="1119"/>
        <v>0</v>
      </c>
      <c r="P372" s="73">
        <v>63</v>
      </c>
      <c r="Q372" s="72">
        <f t="shared" si="1120"/>
        <v>2380773.7799999998</v>
      </c>
      <c r="R372" s="73"/>
      <c r="S372" s="72">
        <f t="shared" si="1121"/>
        <v>0</v>
      </c>
      <c r="T372" s="73">
        <v>0</v>
      </c>
      <c r="U372" s="72">
        <f t="shared" si="1122"/>
        <v>0</v>
      </c>
      <c r="V372" s="73">
        <v>0</v>
      </c>
      <c r="W372" s="72">
        <f t="shared" si="1123"/>
        <v>0</v>
      </c>
      <c r="X372" s="73"/>
      <c r="Y372" s="72">
        <f t="shared" si="1124"/>
        <v>0</v>
      </c>
      <c r="Z372" s="73">
        <v>0</v>
      </c>
      <c r="AA372" s="72">
        <f t="shared" si="1125"/>
        <v>0</v>
      </c>
      <c r="AB372" s="73"/>
      <c r="AC372" s="72">
        <f t="shared" si="1126"/>
        <v>0</v>
      </c>
      <c r="AD372" s="73">
        <v>0</v>
      </c>
      <c r="AE372" s="72">
        <f t="shared" si="1127"/>
        <v>0</v>
      </c>
      <c r="AF372" s="75"/>
      <c r="AG372" s="72">
        <f t="shared" si="1128"/>
        <v>0</v>
      </c>
      <c r="AH372" s="73"/>
      <c r="AI372" s="72">
        <f t="shared" si="1129"/>
        <v>0</v>
      </c>
      <c r="AJ372" s="73">
        <v>1</v>
      </c>
      <c r="AK372" s="73">
        <f t="shared" si="1130"/>
        <v>37790.060000000005</v>
      </c>
      <c r="AL372" s="73">
        <v>0</v>
      </c>
      <c r="AM372" s="72">
        <f t="shared" si="1131"/>
        <v>0</v>
      </c>
      <c r="AN372" s="93">
        <v>0</v>
      </c>
      <c r="AO372" s="72">
        <f t="shared" si="1132"/>
        <v>0</v>
      </c>
      <c r="AP372" s="73">
        <v>0</v>
      </c>
      <c r="AQ372" s="79">
        <f t="shared" si="1133"/>
        <v>0</v>
      </c>
      <c r="AR372" s="73">
        <v>5</v>
      </c>
      <c r="AS372" s="72">
        <f t="shared" si="1134"/>
        <v>171773</v>
      </c>
      <c r="AT372" s="73">
        <v>0</v>
      </c>
      <c r="AU372" s="73">
        <f t="shared" si="1135"/>
        <v>0</v>
      </c>
      <c r="AV372" s="73"/>
      <c r="AW372" s="72">
        <f t="shared" si="1136"/>
        <v>0</v>
      </c>
      <c r="AX372" s="73">
        <v>0</v>
      </c>
      <c r="AY372" s="72">
        <f t="shared" si="1137"/>
        <v>0</v>
      </c>
      <c r="AZ372" s="73">
        <v>0</v>
      </c>
      <c r="BA372" s="72">
        <f t="shared" si="1138"/>
        <v>0</v>
      </c>
      <c r="BB372" s="73">
        <v>0</v>
      </c>
      <c r="BC372" s="72">
        <f t="shared" si="1139"/>
        <v>0</v>
      </c>
      <c r="BD372" s="73"/>
      <c r="BE372" s="72">
        <f t="shared" si="1140"/>
        <v>0</v>
      </c>
      <c r="BF372" s="73">
        <v>2</v>
      </c>
      <c r="BG372" s="72">
        <f t="shared" si="1141"/>
        <v>82451.039999999994</v>
      </c>
      <c r="BH372" s="73">
        <v>3</v>
      </c>
      <c r="BI372" s="72">
        <f t="shared" si="1142"/>
        <v>142228.04399999999</v>
      </c>
      <c r="BJ372" s="73">
        <v>0</v>
      </c>
      <c r="BK372" s="72">
        <f t="shared" si="1143"/>
        <v>0</v>
      </c>
      <c r="BL372" s="73">
        <v>3</v>
      </c>
      <c r="BM372" s="72">
        <f t="shared" si="1144"/>
        <v>123676.56</v>
      </c>
      <c r="BN372" s="73"/>
      <c r="BO372" s="72">
        <f t="shared" si="1145"/>
        <v>0</v>
      </c>
      <c r="BP372" s="73">
        <v>5</v>
      </c>
      <c r="BQ372" s="72">
        <f t="shared" si="1146"/>
        <v>263843.32800000004</v>
      </c>
      <c r="BR372" s="73">
        <v>15</v>
      </c>
      <c r="BS372" s="79">
        <f t="shared" si="1147"/>
        <v>680221.08</v>
      </c>
      <c r="BT372" s="94">
        <v>0</v>
      </c>
      <c r="BU372" s="72">
        <f t="shared" si="1148"/>
        <v>0</v>
      </c>
      <c r="BV372" s="73">
        <v>36</v>
      </c>
      <c r="BW372" s="72">
        <f t="shared" si="1149"/>
        <v>1372809.8159999999</v>
      </c>
      <c r="BX372" s="73">
        <v>0</v>
      </c>
      <c r="BY372" s="72">
        <f t="shared" si="1150"/>
        <v>0</v>
      </c>
      <c r="BZ372" s="73">
        <v>2</v>
      </c>
      <c r="CA372" s="72">
        <f t="shared" si="1151"/>
        <v>82451.039999999994</v>
      </c>
      <c r="CB372" s="95"/>
      <c r="CC372" s="73">
        <f t="shared" si="1152"/>
        <v>0</v>
      </c>
      <c r="CD372" s="73">
        <v>0</v>
      </c>
      <c r="CE372" s="72">
        <f t="shared" si="1153"/>
        <v>0</v>
      </c>
      <c r="CF372" s="73"/>
      <c r="CG372" s="72">
        <f t="shared" si="1154"/>
        <v>0</v>
      </c>
      <c r="CH372" s="73"/>
      <c r="CI372" s="72">
        <f t="shared" si="1155"/>
        <v>0</v>
      </c>
      <c r="CJ372" s="73"/>
      <c r="CK372" s="72">
        <f t="shared" si="1156"/>
        <v>0</v>
      </c>
      <c r="CL372" s="73"/>
      <c r="CM372" s="72">
        <f t="shared" si="1157"/>
        <v>0</v>
      </c>
      <c r="CN372" s="73"/>
      <c r="CO372" s="72">
        <f t="shared" si="1158"/>
        <v>0</v>
      </c>
      <c r="CP372" s="73">
        <v>2</v>
      </c>
      <c r="CQ372" s="72">
        <f t="shared" si="1159"/>
        <v>91520.654399999999</v>
      </c>
      <c r="CR372" s="73"/>
      <c r="CS372" s="72">
        <f t="shared" si="1160"/>
        <v>0</v>
      </c>
      <c r="CT372" s="73">
        <v>0</v>
      </c>
      <c r="CU372" s="72">
        <f t="shared" si="1161"/>
        <v>0</v>
      </c>
      <c r="CV372" s="93">
        <v>0</v>
      </c>
      <c r="CW372" s="72">
        <f t="shared" si="1162"/>
        <v>0</v>
      </c>
      <c r="CX372" s="73">
        <v>0</v>
      </c>
      <c r="CY372" s="79">
        <f t="shared" si="1163"/>
        <v>0</v>
      </c>
      <c r="CZ372" s="73">
        <v>0</v>
      </c>
      <c r="DA372" s="72">
        <f t="shared" si="1164"/>
        <v>0</v>
      </c>
      <c r="DB372" s="95"/>
      <c r="DC372" s="72">
        <f t="shared" si="1165"/>
        <v>0</v>
      </c>
      <c r="DD372" s="73">
        <v>5</v>
      </c>
      <c r="DE372" s="72">
        <f t="shared" si="1166"/>
        <v>247353.12</v>
      </c>
      <c r="DF372" s="73"/>
      <c r="DG372" s="72">
        <f t="shared" si="1167"/>
        <v>0</v>
      </c>
      <c r="DH372" s="73">
        <v>3</v>
      </c>
      <c r="DI372" s="84">
        <f t="shared" si="1168"/>
        <v>210007.21590000001</v>
      </c>
      <c r="DJ372" s="85">
        <f t="shared" si="1169"/>
        <v>161</v>
      </c>
      <c r="DK372" s="84">
        <f t="shared" si="1169"/>
        <v>6491539.6982999993</v>
      </c>
    </row>
    <row r="373" spans="1:115" ht="15.75" customHeight="1" x14ac:dyDescent="0.25">
      <c r="A373" s="89"/>
      <c r="B373" s="90">
        <v>327</v>
      </c>
      <c r="C373" s="283" t="s">
        <v>865</v>
      </c>
      <c r="D373" s="65" t="s">
        <v>496</v>
      </c>
      <c r="E373" s="54">
        <v>23150</v>
      </c>
      <c r="F373" s="91">
        <v>1.1599999999999999</v>
      </c>
      <c r="G373" s="67">
        <v>1</v>
      </c>
      <c r="H373" s="69">
        <v>1.4</v>
      </c>
      <c r="I373" s="69">
        <v>1.68</v>
      </c>
      <c r="J373" s="69">
        <v>2.23</v>
      </c>
      <c r="K373" s="70">
        <v>2.57</v>
      </c>
      <c r="L373" s="73">
        <v>1</v>
      </c>
      <c r="M373" s="72">
        <f t="shared" si="1118"/>
        <v>41355.159999999996</v>
      </c>
      <c r="N373" s="73"/>
      <c r="O373" s="73">
        <f t="shared" si="1119"/>
        <v>0</v>
      </c>
      <c r="P373" s="73">
        <v>40</v>
      </c>
      <c r="Q373" s="72">
        <f t="shared" si="1120"/>
        <v>1654206.4000000001</v>
      </c>
      <c r="R373" s="73"/>
      <c r="S373" s="72">
        <f t="shared" si="1121"/>
        <v>0</v>
      </c>
      <c r="T373" s="73">
        <v>0</v>
      </c>
      <c r="U373" s="72">
        <f t="shared" si="1122"/>
        <v>0</v>
      </c>
      <c r="V373" s="73">
        <v>0</v>
      </c>
      <c r="W373" s="72">
        <f t="shared" si="1123"/>
        <v>0</v>
      </c>
      <c r="X373" s="73"/>
      <c r="Y373" s="72">
        <f t="shared" si="1124"/>
        <v>0</v>
      </c>
      <c r="Z373" s="73">
        <v>0</v>
      </c>
      <c r="AA373" s="72">
        <f t="shared" si="1125"/>
        <v>0</v>
      </c>
      <c r="AB373" s="73">
        <v>3</v>
      </c>
      <c r="AC373" s="72">
        <f t="shared" si="1126"/>
        <v>124065.48</v>
      </c>
      <c r="AD373" s="73">
        <v>0</v>
      </c>
      <c r="AE373" s="72">
        <f t="shared" si="1127"/>
        <v>0</v>
      </c>
      <c r="AF373" s="75"/>
      <c r="AG373" s="72">
        <f t="shared" si="1128"/>
        <v>0</v>
      </c>
      <c r="AH373" s="73">
        <v>5</v>
      </c>
      <c r="AI373" s="72">
        <f t="shared" si="1129"/>
        <v>206775.80000000002</v>
      </c>
      <c r="AJ373" s="73"/>
      <c r="AK373" s="73">
        <f t="shared" si="1130"/>
        <v>0</v>
      </c>
      <c r="AL373" s="73">
        <v>0</v>
      </c>
      <c r="AM373" s="72">
        <f t="shared" si="1131"/>
        <v>0</v>
      </c>
      <c r="AN373" s="93">
        <v>0</v>
      </c>
      <c r="AO373" s="72">
        <f t="shared" si="1132"/>
        <v>0</v>
      </c>
      <c r="AP373" s="73">
        <v>0</v>
      </c>
      <c r="AQ373" s="79">
        <f t="shared" si="1133"/>
        <v>0</v>
      </c>
      <c r="AR373" s="73">
        <v>5</v>
      </c>
      <c r="AS373" s="72">
        <f t="shared" si="1134"/>
        <v>187978</v>
      </c>
      <c r="AT373" s="73">
        <v>0</v>
      </c>
      <c r="AU373" s="73">
        <f t="shared" si="1135"/>
        <v>0</v>
      </c>
      <c r="AV373" s="73"/>
      <c r="AW373" s="72">
        <f t="shared" si="1136"/>
        <v>0</v>
      </c>
      <c r="AX373" s="73">
        <v>0</v>
      </c>
      <c r="AY373" s="72">
        <f t="shared" si="1137"/>
        <v>0</v>
      </c>
      <c r="AZ373" s="73">
        <v>0</v>
      </c>
      <c r="BA373" s="72">
        <f t="shared" si="1138"/>
        <v>0</v>
      </c>
      <c r="BB373" s="73">
        <v>0</v>
      </c>
      <c r="BC373" s="72">
        <f t="shared" si="1139"/>
        <v>0</v>
      </c>
      <c r="BD373" s="73"/>
      <c r="BE373" s="72">
        <f t="shared" si="1140"/>
        <v>0</v>
      </c>
      <c r="BF373" s="73"/>
      <c r="BG373" s="72">
        <f t="shared" si="1141"/>
        <v>0</v>
      </c>
      <c r="BH373" s="73"/>
      <c r="BI373" s="72">
        <f t="shared" si="1142"/>
        <v>0</v>
      </c>
      <c r="BJ373" s="73">
        <v>0</v>
      </c>
      <c r="BK373" s="72">
        <f t="shared" si="1143"/>
        <v>0</v>
      </c>
      <c r="BL373" s="73">
        <v>1</v>
      </c>
      <c r="BM373" s="72">
        <f t="shared" si="1144"/>
        <v>45114.719999999994</v>
      </c>
      <c r="BN373" s="73"/>
      <c r="BO373" s="72">
        <f t="shared" si="1145"/>
        <v>0</v>
      </c>
      <c r="BP373" s="73"/>
      <c r="BQ373" s="72">
        <f t="shared" si="1146"/>
        <v>0</v>
      </c>
      <c r="BR373" s="73">
        <v>1</v>
      </c>
      <c r="BS373" s="79">
        <f t="shared" si="1147"/>
        <v>49626.191999999995</v>
      </c>
      <c r="BT373" s="94"/>
      <c r="BU373" s="72">
        <f t="shared" si="1148"/>
        <v>0</v>
      </c>
      <c r="BV373" s="73"/>
      <c r="BW373" s="72">
        <f t="shared" si="1149"/>
        <v>0</v>
      </c>
      <c r="BX373" s="73">
        <v>0</v>
      </c>
      <c r="BY373" s="72">
        <f t="shared" si="1150"/>
        <v>0</v>
      </c>
      <c r="BZ373" s="73">
        <v>3</v>
      </c>
      <c r="CA373" s="72">
        <f t="shared" si="1151"/>
        <v>135344.16</v>
      </c>
      <c r="CB373" s="95"/>
      <c r="CC373" s="73">
        <f t="shared" si="1152"/>
        <v>0</v>
      </c>
      <c r="CD373" s="73">
        <v>0</v>
      </c>
      <c r="CE373" s="72">
        <f t="shared" si="1153"/>
        <v>0</v>
      </c>
      <c r="CF373" s="73"/>
      <c r="CG373" s="72">
        <f t="shared" si="1154"/>
        <v>0</v>
      </c>
      <c r="CH373" s="73"/>
      <c r="CI373" s="72">
        <f t="shared" si="1155"/>
        <v>0</v>
      </c>
      <c r="CJ373" s="73"/>
      <c r="CK373" s="72">
        <f t="shared" si="1156"/>
        <v>0</v>
      </c>
      <c r="CL373" s="73"/>
      <c r="CM373" s="72">
        <f t="shared" si="1157"/>
        <v>0</v>
      </c>
      <c r="CN373" s="73"/>
      <c r="CO373" s="72">
        <f t="shared" si="1158"/>
        <v>0</v>
      </c>
      <c r="CP373" s="73">
        <v>4</v>
      </c>
      <c r="CQ373" s="72">
        <f t="shared" si="1159"/>
        <v>200309.35679999998</v>
      </c>
      <c r="CR373" s="73"/>
      <c r="CS373" s="72">
        <f t="shared" si="1160"/>
        <v>0</v>
      </c>
      <c r="CT373" s="73"/>
      <c r="CU373" s="72">
        <f t="shared" si="1161"/>
        <v>0</v>
      </c>
      <c r="CV373" s="93">
        <v>0</v>
      </c>
      <c r="CW373" s="72">
        <f t="shared" si="1162"/>
        <v>0</v>
      </c>
      <c r="CX373" s="73">
        <v>0</v>
      </c>
      <c r="CY373" s="79">
        <f t="shared" si="1163"/>
        <v>0</v>
      </c>
      <c r="CZ373" s="73">
        <v>0</v>
      </c>
      <c r="DA373" s="72">
        <f t="shared" si="1164"/>
        <v>0</v>
      </c>
      <c r="DB373" s="95"/>
      <c r="DC373" s="72">
        <f t="shared" si="1165"/>
        <v>0</v>
      </c>
      <c r="DD373" s="73"/>
      <c r="DE373" s="72">
        <f t="shared" si="1166"/>
        <v>0</v>
      </c>
      <c r="DF373" s="73">
        <v>2</v>
      </c>
      <c r="DG373" s="72">
        <f t="shared" si="1167"/>
        <v>143722.60799999998</v>
      </c>
      <c r="DH373" s="73"/>
      <c r="DI373" s="84">
        <f t="shared" si="1168"/>
        <v>0</v>
      </c>
      <c r="DJ373" s="85">
        <f t="shared" si="1169"/>
        <v>65</v>
      </c>
      <c r="DK373" s="84">
        <f t="shared" si="1169"/>
        <v>2788497.8768000002</v>
      </c>
    </row>
    <row r="374" spans="1:115" ht="15.75" customHeight="1" x14ac:dyDescent="0.25">
      <c r="A374" s="89"/>
      <c r="B374" s="90">
        <v>328</v>
      </c>
      <c r="C374" s="283" t="s">
        <v>866</v>
      </c>
      <c r="D374" s="65" t="s">
        <v>497</v>
      </c>
      <c r="E374" s="54">
        <v>23150</v>
      </c>
      <c r="F374" s="100">
        <v>3.32</v>
      </c>
      <c r="G374" s="67">
        <v>1</v>
      </c>
      <c r="H374" s="69">
        <v>1.4</v>
      </c>
      <c r="I374" s="69">
        <v>1.68</v>
      </c>
      <c r="J374" s="69">
        <v>2.23</v>
      </c>
      <c r="K374" s="70">
        <v>2.57</v>
      </c>
      <c r="L374" s="73">
        <v>0</v>
      </c>
      <c r="M374" s="72">
        <f t="shared" si="1118"/>
        <v>0</v>
      </c>
      <c r="N374" s="73"/>
      <c r="O374" s="73">
        <f t="shared" si="1119"/>
        <v>0</v>
      </c>
      <c r="P374" s="73">
        <v>29</v>
      </c>
      <c r="Q374" s="72">
        <f t="shared" si="1120"/>
        <v>3432478.2800000003</v>
      </c>
      <c r="R374" s="73"/>
      <c r="S374" s="72">
        <f t="shared" si="1121"/>
        <v>0</v>
      </c>
      <c r="T374" s="73"/>
      <c r="U374" s="72">
        <f t="shared" si="1122"/>
        <v>0</v>
      </c>
      <c r="V374" s="73"/>
      <c r="W374" s="72">
        <f t="shared" si="1123"/>
        <v>0</v>
      </c>
      <c r="X374" s="73"/>
      <c r="Y374" s="72">
        <f t="shared" si="1124"/>
        <v>0</v>
      </c>
      <c r="Z374" s="73"/>
      <c r="AA374" s="72">
        <f t="shared" si="1125"/>
        <v>0</v>
      </c>
      <c r="AB374" s="73"/>
      <c r="AC374" s="72">
        <f t="shared" si="1126"/>
        <v>0</v>
      </c>
      <c r="AD374" s="73"/>
      <c r="AE374" s="72">
        <f t="shared" si="1127"/>
        <v>0</v>
      </c>
      <c r="AF374" s="75"/>
      <c r="AG374" s="72">
        <f t="shared" si="1128"/>
        <v>0</v>
      </c>
      <c r="AH374" s="73"/>
      <c r="AI374" s="72">
        <f t="shared" si="1129"/>
        <v>0</v>
      </c>
      <c r="AJ374" s="73"/>
      <c r="AK374" s="73">
        <f t="shared" si="1130"/>
        <v>0</v>
      </c>
      <c r="AL374" s="73">
        <v>0</v>
      </c>
      <c r="AM374" s="72">
        <f t="shared" si="1131"/>
        <v>0</v>
      </c>
      <c r="AN374" s="93">
        <v>0</v>
      </c>
      <c r="AO374" s="72">
        <f t="shared" si="1132"/>
        <v>0</v>
      </c>
      <c r="AP374" s="73"/>
      <c r="AQ374" s="79">
        <f t="shared" si="1133"/>
        <v>0</v>
      </c>
      <c r="AR374" s="73"/>
      <c r="AS374" s="72">
        <f t="shared" si="1134"/>
        <v>0</v>
      </c>
      <c r="AT374" s="73"/>
      <c r="AU374" s="73">
        <f t="shared" si="1135"/>
        <v>0</v>
      </c>
      <c r="AV374" s="73"/>
      <c r="AW374" s="72">
        <f t="shared" si="1136"/>
        <v>0</v>
      </c>
      <c r="AX374" s="73"/>
      <c r="AY374" s="72">
        <f t="shared" si="1137"/>
        <v>0</v>
      </c>
      <c r="AZ374" s="73"/>
      <c r="BA374" s="72">
        <f t="shared" si="1138"/>
        <v>0</v>
      </c>
      <c r="BB374" s="73"/>
      <c r="BC374" s="72">
        <f t="shared" si="1139"/>
        <v>0</v>
      </c>
      <c r="BD374" s="73"/>
      <c r="BE374" s="72">
        <f t="shared" si="1140"/>
        <v>0</v>
      </c>
      <c r="BF374" s="73">
        <v>2</v>
      </c>
      <c r="BG374" s="72">
        <f t="shared" si="1141"/>
        <v>258242.88</v>
      </c>
      <c r="BH374" s="73">
        <v>3</v>
      </c>
      <c r="BI374" s="72">
        <f t="shared" si="1142"/>
        <v>445468.96799999999</v>
      </c>
      <c r="BJ374" s="73"/>
      <c r="BK374" s="72">
        <f t="shared" si="1143"/>
        <v>0</v>
      </c>
      <c r="BL374" s="73"/>
      <c r="BM374" s="72">
        <f t="shared" si="1144"/>
        <v>0</v>
      </c>
      <c r="BN374" s="73"/>
      <c r="BO374" s="72">
        <f t="shared" si="1145"/>
        <v>0</v>
      </c>
      <c r="BP374" s="73">
        <v>3</v>
      </c>
      <c r="BQ374" s="72">
        <f t="shared" si="1146"/>
        <v>495826.3296</v>
      </c>
      <c r="BR374" s="73"/>
      <c r="BS374" s="79">
        <f t="shared" si="1147"/>
        <v>0</v>
      </c>
      <c r="BT374" s="94"/>
      <c r="BU374" s="72">
        <f t="shared" si="1148"/>
        <v>0</v>
      </c>
      <c r="BV374" s="73"/>
      <c r="BW374" s="72">
        <f t="shared" si="1149"/>
        <v>0</v>
      </c>
      <c r="BX374" s="73"/>
      <c r="BY374" s="72">
        <f t="shared" si="1150"/>
        <v>0</v>
      </c>
      <c r="BZ374" s="73"/>
      <c r="CA374" s="72">
        <f t="shared" si="1151"/>
        <v>0</v>
      </c>
      <c r="CB374" s="95"/>
      <c r="CC374" s="73">
        <f t="shared" si="1152"/>
        <v>0</v>
      </c>
      <c r="CD374" s="73"/>
      <c r="CE374" s="72">
        <f t="shared" si="1153"/>
        <v>0</v>
      </c>
      <c r="CF374" s="73"/>
      <c r="CG374" s="72">
        <f t="shared" si="1154"/>
        <v>0</v>
      </c>
      <c r="CH374" s="73"/>
      <c r="CI374" s="72">
        <f t="shared" si="1155"/>
        <v>0</v>
      </c>
      <c r="CJ374" s="73"/>
      <c r="CK374" s="72">
        <f t="shared" si="1156"/>
        <v>0</v>
      </c>
      <c r="CL374" s="73"/>
      <c r="CM374" s="72">
        <f t="shared" si="1157"/>
        <v>0</v>
      </c>
      <c r="CN374" s="73"/>
      <c r="CO374" s="72">
        <f t="shared" si="1158"/>
        <v>0</v>
      </c>
      <c r="CP374" s="73"/>
      <c r="CQ374" s="72">
        <f t="shared" si="1159"/>
        <v>0</v>
      </c>
      <c r="CR374" s="73"/>
      <c r="CS374" s="72">
        <f t="shared" si="1160"/>
        <v>0</v>
      </c>
      <c r="CT374" s="73"/>
      <c r="CU374" s="72">
        <f t="shared" si="1161"/>
        <v>0</v>
      </c>
      <c r="CV374" s="93">
        <v>0</v>
      </c>
      <c r="CW374" s="72">
        <f t="shared" si="1162"/>
        <v>0</v>
      </c>
      <c r="CX374" s="73"/>
      <c r="CY374" s="79">
        <f t="shared" si="1163"/>
        <v>0</v>
      </c>
      <c r="CZ374" s="73"/>
      <c r="DA374" s="72">
        <f t="shared" si="1164"/>
        <v>0</v>
      </c>
      <c r="DB374" s="95"/>
      <c r="DC374" s="72">
        <f t="shared" si="1165"/>
        <v>0</v>
      </c>
      <c r="DD374" s="73">
        <v>3</v>
      </c>
      <c r="DE374" s="72">
        <f t="shared" si="1166"/>
        <v>464837.18400000001</v>
      </c>
      <c r="DF374" s="73"/>
      <c r="DG374" s="72">
        <f t="shared" si="1167"/>
        <v>0</v>
      </c>
      <c r="DH374" s="73"/>
      <c r="DI374" s="84">
        <f t="shared" si="1168"/>
        <v>0</v>
      </c>
      <c r="DJ374" s="85">
        <f t="shared" si="1169"/>
        <v>40</v>
      </c>
      <c r="DK374" s="84">
        <f t="shared" si="1169"/>
        <v>5096853.6416000007</v>
      </c>
    </row>
    <row r="375" spans="1:115" s="194" customFormat="1" ht="15.75" customHeight="1" x14ac:dyDescent="0.25">
      <c r="A375" s="89">
        <v>36</v>
      </c>
      <c r="B375" s="98"/>
      <c r="C375" s="98"/>
      <c r="D375" s="53" t="s">
        <v>498</v>
      </c>
      <c r="E375" s="54">
        <v>23150</v>
      </c>
      <c r="F375" s="99"/>
      <c r="G375" s="86">
        <v>1</v>
      </c>
      <c r="H375" s="87">
        <v>1.4</v>
      </c>
      <c r="I375" s="87">
        <v>1.68</v>
      </c>
      <c r="J375" s="87">
        <v>2.23</v>
      </c>
      <c r="K375" s="88">
        <v>2.57</v>
      </c>
      <c r="L375" s="59">
        <f>SUM(L376:L387)</f>
        <v>240</v>
      </c>
      <c r="M375" s="59">
        <f t="shared" ref="M375:BX375" si="1170">SUM(M376:M387)</f>
        <v>13553862</v>
      </c>
      <c r="N375" s="59">
        <f t="shared" si="1170"/>
        <v>105</v>
      </c>
      <c r="O375" s="59">
        <f t="shared" si="1170"/>
        <v>4071668.3000000007</v>
      </c>
      <c r="P375" s="59">
        <f t="shared" si="1170"/>
        <v>88</v>
      </c>
      <c r="Q375" s="59">
        <f t="shared" si="1170"/>
        <v>17050576.900000002</v>
      </c>
      <c r="R375" s="59">
        <f t="shared" si="1170"/>
        <v>20</v>
      </c>
      <c r="S375" s="59">
        <f t="shared" si="1170"/>
        <v>1876538.9999999998</v>
      </c>
      <c r="T375" s="59">
        <f t="shared" si="1170"/>
        <v>32</v>
      </c>
      <c r="U375" s="59">
        <f t="shared" si="1170"/>
        <v>570416</v>
      </c>
      <c r="V375" s="59">
        <f t="shared" si="1170"/>
        <v>0</v>
      </c>
      <c r="W375" s="59">
        <f t="shared" si="1170"/>
        <v>0</v>
      </c>
      <c r="X375" s="59">
        <f t="shared" si="1170"/>
        <v>110</v>
      </c>
      <c r="Y375" s="59">
        <f t="shared" si="1170"/>
        <v>19073285</v>
      </c>
      <c r="Z375" s="59">
        <f t="shared" si="1170"/>
        <v>0</v>
      </c>
      <c r="AA375" s="59">
        <f t="shared" si="1170"/>
        <v>0</v>
      </c>
      <c r="AB375" s="59">
        <f t="shared" si="1170"/>
        <v>11</v>
      </c>
      <c r="AC375" s="59">
        <f t="shared" si="1170"/>
        <v>837798.50000000012</v>
      </c>
      <c r="AD375" s="59">
        <f t="shared" si="1170"/>
        <v>0</v>
      </c>
      <c r="AE375" s="59">
        <f t="shared" si="1170"/>
        <v>0</v>
      </c>
      <c r="AF375" s="59">
        <f t="shared" si="1170"/>
        <v>0</v>
      </c>
      <c r="AG375" s="59">
        <f t="shared" si="1170"/>
        <v>0</v>
      </c>
      <c r="AH375" s="59">
        <f t="shared" si="1170"/>
        <v>65</v>
      </c>
      <c r="AI375" s="59">
        <f t="shared" si="1170"/>
        <v>3058855.8</v>
      </c>
      <c r="AJ375" s="59">
        <f t="shared" si="1170"/>
        <v>1</v>
      </c>
      <c r="AK375" s="59">
        <f t="shared" si="1170"/>
        <v>11408.32</v>
      </c>
      <c r="AL375" s="59">
        <f t="shared" si="1170"/>
        <v>163</v>
      </c>
      <c r="AM375" s="59">
        <f t="shared" si="1170"/>
        <v>7525213.0800000001</v>
      </c>
      <c r="AN375" s="59">
        <f t="shared" si="1170"/>
        <v>75</v>
      </c>
      <c r="AO375" s="59">
        <f t="shared" si="1170"/>
        <v>1604295.0000000002</v>
      </c>
      <c r="AP375" s="59">
        <f t="shared" si="1170"/>
        <v>0</v>
      </c>
      <c r="AQ375" s="59">
        <f t="shared" si="1170"/>
        <v>0</v>
      </c>
      <c r="AR375" s="59">
        <f t="shared" si="1170"/>
        <v>3</v>
      </c>
      <c r="AS375" s="59">
        <f t="shared" si="1170"/>
        <v>340305</v>
      </c>
      <c r="AT375" s="59">
        <f t="shared" si="1170"/>
        <v>0</v>
      </c>
      <c r="AU375" s="59">
        <f t="shared" si="1170"/>
        <v>0</v>
      </c>
      <c r="AV375" s="59">
        <f>SUM(AV376:AV387)</f>
        <v>0</v>
      </c>
      <c r="AW375" s="59">
        <f>SUM(AW376:AW387)</f>
        <v>0</v>
      </c>
      <c r="AX375" s="59">
        <f t="shared" ref="AX375" si="1171">SUM(AX376:AX387)</f>
        <v>0</v>
      </c>
      <c r="AY375" s="59">
        <f t="shared" si="1170"/>
        <v>0</v>
      </c>
      <c r="AZ375" s="59">
        <f t="shared" si="1170"/>
        <v>0</v>
      </c>
      <c r="BA375" s="59">
        <f t="shared" si="1170"/>
        <v>0</v>
      </c>
      <c r="BB375" s="59">
        <f t="shared" si="1170"/>
        <v>0</v>
      </c>
      <c r="BC375" s="59">
        <f t="shared" si="1170"/>
        <v>0</v>
      </c>
      <c r="BD375" s="59">
        <f t="shared" si="1170"/>
        <v>0</v>
      </c>
      <c r="BE375" s="59">
        <f t="shared" si="1170"/>
        <v>0</v>
      </c>
      <c r="BF375" s="59">
        <f t="shared" si="1170"/>
        <v>17</v>
      </c>
      <c r="BG375" s="59">
        <f t="shared" si="1170"/>
        <v>857179.67999999993</v>
      </c>
      <c r="BH375" s="59">
        <f t="shared" si="1170"/>
        <v>8</v>
      </c>
      <c r="BI375" s="59">
        <f t="shared" si="1170"/>
        <v>1252322.3999999999</v>
      </c>
      <c r="BJ375" s="59">
        <f t="shared" si="1170"/>
        <v>0</v>
      </c>
      <c r="BK375" s="59">
        <f t="shared" si="1170"/>
        <v>0</v>
      </c>
      <c r="BL375" s="59">
        <f t="shared" si="1170"/>
        <v>4</v>
      </c>
      <c r="BM375" s="59">
        <f t="shared" si="1170"/>
        <v>77784</v>
      </c>
      <c r="BN375" s="59">
        <f t="shared" si="1170"/>
        <v>2</v>
      </c>
      <c r="BO375" s="59">
        <f t="shared" si="1170"/>
        <v>22401.791999999998</v>
      </c>
      <c r="BP375" s="59">
        <f t="shared" si="1170"/>
        <v>3</v>
      </c>
      <c r="BQ375" s="59">
        <f t="shared" si="1170"/>
        <v>522708.48000000004</v>
      </c>
      <c r="BR375" s="59">
        <f t="shared" si="1170"/>
        <v>15</v>
      </c>
      <c r="BS375" s="61">
        <f t="shared" si="1170"/>
        <v>4019293.74</v>
      </c>
      <c r="BT375" s="62">
        <f t="shared" si="1170"/>
        <v>0</v>
      </c>
      <c r="BU375" s="59">
        <f t="shared" si="1170"/>
        <v>0</v>
      </c>
      <c r="BV375" s="59">
        <f t="shared" si="1170"/>
        <v>0</v>
      </c>
      <c r="BW375" s="59">
        <f t="shared" si="1170"/>
        <v>0</v>
      </c>
      <c r="BX375" s="59">
        <f t="shared" si="1170"/>
        <v>0</v>
      </c>
      <c r="BY375" s="59">
        <f t="shared" ref="BY375:DK375" si="1172">SUM(BY376:BY387)</f>
        <v>0</v>
      </c>
      <c r="BZ375" s="59">
        <f>SUM(BZ376:BZ387)</f>
        <v>1</v>
      </c>
      <c r="CA375" s="59">
        <f>SUM(CA376:CA387)</f>
        <v>136122</v>
      </c>
      <c r="CB375" s="63">
        <f t="shared" si="1172"/>
        <v>0</v>
      </c>
      <c r="CC375" s="59">
        <f t="shared" si="1172"/>
        <v>0</v>
      </c>
      <c r="CD375" s="59">
        <f t="shared" si="1172"/>
        <v>0</v>
      </c>
      <c r="CE375" s="59">
        <f t="shared" si="1172"/>
        <v>0</v>
      </c>
      <c r="CF375" s="59">
        <f t="shared" si="1172"/>
        <v>0</v>
      </c>
      <c r="CG375" s="59">
        <f t="shared" si="1172"/>
        <v>0</v>
      </c>
      <c r="CH375" s="59">
        <f t="shared" si="1172"/>
        <v>0</v>
      </c>
      <c r="CI375" s="59">
        <f t="shared" si="1172"/>
        <v>0</v>
      </c>
      <c r="CJ375" s="59">
        <f t="shared" si="1172"/>
        <v>0</v>
      </c>
      <c r="CK375" s="59">
        <f t="shared" si="1172"/>
        <v>0</v>
      </c>
      <c r="CL375" s="59">
        <f t="shared" si="1172"/>
        <v>7</v>
      </c>
      <c r="CM375" s="59">
        <f t="shared" si="1172"/>
        <v>913962</v>
      </c>
      <c r="CN375" s="59">
        <f t="shared" si="1172"/>
        <v>0</v>
      </c>
      <c r="CO375" s="59">
        <f t="shared" si="1172"/>
        <v>0</v>
      </c>
      <c r="CP375" s="59">
        <f t="shared" si="1172"/>
        <v>8</v>
      </c>
      <c r="CQ375" s="59">
        <f t="shared" si="1172"/>
        <v>1208763.3600000001</v>
      </c>
      <c r="CR375" s="59">
        <f t="shared" si="1172"/>
        <v>0</v>
      </c>
      <c r="CS375" s="59">
        <f t="shared" si="1172"/>
        <v>0</v>
      </c>
      <c r="CT375" s="59">
        <f t="shared" si="1172"/>
        <v>23</v>
      </c>
      <c r="CU375" s="59">
        <f t="shared" si="1172"/>
        <v>1380666</v>
      </c>
      <c r="CV375" s="59">
        <f t="shared" si="1172"/>
        <v>317</v>
      </c>
      <c r="CW375" s="59">
        <f t="shared" si="1172"/>
        <v>65006033.399999999</v>
      </c>
      <c r="CX375" s="59">
        <f t="shared" si="1172"/>
        <v>0</v>
      </c>
      <c r="CY375" s="59">
        <f t="shared" si="1172"/>
        <v>0</v>
      </c>
      <c r="CZ375" s="59">
        <f t="shared" si="1172"/>
        <v>0</v>
      </c>
      <c r="DA375" s="59">
        <f t="shared" si="1172"/>
        <v>0</v>
      </c>
      <c r="DB375" s="59">
        <f t="shared" si="1172"/>
        <v>0</v>
      </c>
      <c r="DC375" s="59">
        <f t="shared" si="1172"/>
        <v>0</v>
      </c>
      <c r="DD375" s="59">
        <f t="shared" si="1172"/>
        <v>0</v>
      </c>
      <c r="DE375" s="59">
        <f t="shared" si="1172"/>
        <v>0</v>
      </c>
      <c r="DF375" s="59">
        <f t="shared" si="1172"/>
        <v>3</v>
      </c>
      <c r="DG375" s="59">
        <f t="shared" si="1172"/>
        <v>650468.69999999995</v>
      </c>
      <c r="DH375" s="59">
        <f t="shared" si="1172"/>
        <v>5</v>
      </c>
      <c r="DI375" s="59">
        <f t="shared" si="1172"/>
        <v>997168.37819999992</v>
      </c>
      <c r="DJ375" s="59">
        <f t="shared" si="1172"/>
        <v>1326</v>
      </c>
      <c r="DK375" s="59">
        <f t="shared" si="1172"/>
        <v>146619096.83019999</v>
      </c>
    </row>
    <row r="376" spans="1:115" ht="30" customHeight="1" x14ac:dyDescent="0.25">
      <c r="A376" s="89"/>
      <c r="B376" s="90">
        <v>329</v>
      </c>
      <c r="C376" s="283" t="s">
        <v>867</v>
      </c>
      <c r="D376" s="65" t="s">
        <v>499</v>
      </c>
      <c r="E376" s="54">
        <v>23150</v>
      </c>
      <c r="F376" s="91">
        <v>4.32</v>
      </c>
      <c r="G376" s="67">
        <v>1</v>
      </c>
      <c r="H376" s="69">
        <v>1.4</v>
      </c>
      <c r="I376" s="69">
        <v>1.68</v>
      </c>
      <c r="J376" s="69">
        <v>2.23</v>
      </c>
      <c r="K376" s="70">
        <v>2.57</v>
      </c>
      <c r="L376" s="73"/>
      <c r="M376" s="72">
        <f>(L376*$E376*$F376*$G376*$H376)</f>
        <v>0</v>
      </c>
      <c r="N376" s="73">
        <v>4</v>
      </c>
      <c r="O376" s="73">
        <f>(N376*$E376*$F376*$G376*$H376)</f>
        <v>560044.79999999993</v>
      </c>
      <c r="P376" s="73">
        <v>2</v>
      </c>
      <c r="Q376" s="72">
        <f>(P376*$E376*$F376*$G376*$H376)</f>
        <v>280022.39999999997</v>
      </c>
      <c r="R376" s="73"/>
      <c r="S376" s="72">
        <f>(R376*$E376*$F376*$G376*$H376)</f>
        <v>0</v>
      </c>
      <c r="T376" s="73"/>
      <c r="U376" s="72">
        <f>(T376*$E376*$F376*$G376*$H376)</f>
        <v>0</v>
      </c>
      <c r="V376" s="73"/>
      <c r="W376" s="72">
        <f>(V376*$E376*$F376*$G376*$H376)</f>
        <v>0</v>
      </c>
      <c r="X376" s="73"/>
      <c r="Y376" s="72">
        <f>(X376*$E376*$F376*$G376*$H376)</f>
        <v>0</v>
      </c>
      <c r="Z376" s="73"/>
      <c r="AA376" s="72">
        <f>(Z376*$E376*$F376*$G376*$H376)</f>
        <v>0</v>
      </c>
      <c r="AB376" s="73"/>
      <c r="AC376" s="72">
        <f>(AB376*$E376*$F376*$G376*$H376)</f>
        <v>0</v>
      </c>
      <c r="AD376" s="73"/>
      <c r="AE376" s="72">
        <f>(AD376*$E376*$F376*$G376*$H376)</f>
        <v>0</v>
      </c>
      <c r="AF376" s="75"/>
      <c r="AG376" s="72">
        <f>(AF376*$E376*$F376*$G376*$H376)</f>
        <v>0</v>
      </c>
      <c r="AH376" s="73"/>
      <c r="AI376" s="72">
        <f>(AH376*$E376*$F376*$G376*$H376)</f>
        <v>0</v>
      </c>
      <c r="AJ376" s="73"/>
      <c r="AK376" s="73">
        <f>(AJ376*$E376*$F376*$G376*$H376)</f>
        <v>0</v>
      </c>
      <c r="AL376" s="73"/>
      <c r="AM376" s="72">
        <f>(AL376*$E376*$F376*$G376*$I376)</f>
        <v>0</v>
      </c>
      <c r="AN376" s="93">
        <v>0</v>
      </c>
      <c r="AO376" s="72">
        <f>(AN376*$E376*$F376*$G376*$I376)</f>
        <v>0</v>
      </c>
      <c r="AP376" s="73"/>
      <c r="AQ376" s="79">
        <f>(AP376*$E376*$F376*$G376*$I376)</f>
        <v>0</v>
      </c>
      <c r="AR376" s="73"/>
      <c r="AS376" s="72">
        <f>(AR376*$E376*$F376*$G376*$H376)</f>
        <v>0</v>
      </c>
      <c r="AT376" s="73"/>
      <c r="AU376" s="73">
        <f>(AT376*$E376*$F376*$G376*$H376)</f>
        <v>0</v>
      </c>
      <c r="AV376" s="73"/>
      <c r="AW376" s="72">
        <f>(AV376*$E376*$F376*$G376*$H376)</f>
        <v>0</v>
      </c>
      <c r="AX376" s="73"/>
      <c r="AY376" s="72">
        <f>(AX376*$E376*$F376*$G376*$H376)</f>
        <v>0</v>
      </c>
      <c r="AZ376" s="73"/>
      <c r="BA376" s="72">
        <f>(AZ376*$E376*$F376*$G376*$H376)</f>
        <v>0</v>
      </c>
      <c r="BB376" s="73"/>
      <c r="BC376" s="72">
        <f>(BB376*$E376*$F376*$G376*$H376)</f>
        <v>0</v>
      </c>
      <c r="BD376" s="73"/>
      <c r="BE376" s="72">
        <f>(BD376*$E376*$F376*$G376*$H376)</f>
        <v>0</v>
      </c>
      <c r="BF376" s="73"/>
      <c r="BG376" s="72">
        <f>(BF376*$E376*$F376*$G376*$I376)</f>
        <v>0</v>
      </c>
      <c r="BH376" s="73"/>
      <c r="BI376" s="72">
        <f>(BH376*$E376*$F376*$G376*$I376)</f>
        <v>0</v>
      </c>
      <c r="BJ376" s="73"/>
      <c r="BK376" s="72">
        <f>(BJ376*$E376*$F376*$G376*$I376)</f>
        <v>0</v>
      </c>
      <c r="BL376" s="73"/>
      <c r="BM376" s="72">
        <f>(BL376*$E376*$F376*$G376*$I376)</f>
        <v>0</v>
      </c>
      <c r="BN376" s="73"/>
      <c r="BO376" s="72">
        <f>(BN376*$E376*$F376*$G376*$I376)</f>
        <v>0</v>
      </c>
      <c r="BP376" s="73"/>
      <c r="BQ376" s="72">
        <f>(BP376*$E376*$F376*$G376*$I376)</f>
        <v>0</v>
      </c>
      <c r="BR376" s="73"/>
      <c r="BS376" s="79">
        <f>(BR376*$E376*$F376*$G376*$I376)</f>
        <v>0</v>
      </c>
      <c r="BT376" s="94"/>
      <c r="BU376" s="72">
        <f>(BT376*$E376*$F376*$G376*$H376)</f>
        <v>0</v>
      </c>
      <c r="BV376" s="73"/>
      <c r="BW376" s="72">
        <f>(BV376*$E376*$F376*$G376*$H376)</f>
        <v>0</v>
      </c>
      <c r="BX376" s="73"/>
      <c r="BY376" s="72">
        <f>(BX376*$E376*$F376*$G376*$H376)</f>
        <v>0</v>
      </c>
      <c r="BZ376" s="73"/>
      <c r="CA376" s="72">
        <f>(BZ376*$E376*$F376*$G376*$I376)</f>
        <v>0</v>
      </c>
      <c r="CB376" s="95"/>
      <c r="CC376" s="73">
        <f>(CB376*$E376*$F376*$G376*$H376)</f>
        <v>0</v>
      </c>
      <c r="CD376" s="73"/>
      <c r="CE376" s="72">
        <f>(CD376*$E376*$F376*$G376*$H376)</f>
        <v>0</v>
      </c>
      <c r="CF376" s="73"/>
      <c r="CG376" s="72">
        <f>(CF376*$E376*$F376*$G376*$H376)</f>
        <v>0</v>
      </c>
      <c r="CH376" s="73"/>
      <c r="CI376" s="72">
        <f>(CH376*$E376*$F376*$G376*$H376)</f>
        <v>0</v>
      </c>
      <c r="CJ376" s="73"/>
      <c r="CK376" s="72">
        <f>(CJ376*$E376*$F376*$G376*$H376)</f>
        <v>0</v>
      </c>
      <c r="CL376" s="73"/>
      <c r="CM376" s="72">
        <f>(CL376*$E376*$F376*$G376*$H376)</f>
        <v>0</v>
      </c>
      <c r="CN376" s="73"/>
      <c r="CO376" s="72">
        <f>(CN376*$E376*$F376*$G376*$H376)</f>
        <v>0</v>
      </c>
      <c r="CP376" s="73"/>
      <c r="CQ376" s="72">
        <f>(CP376*$E376*$F376*$G376*$I376)</f>
        <v>0</v>
      </c>
      <c r="CR376" s="73"/>
      <c r="CS376" s="72">
        <f>(CR376*$E376*$F376*$G376*$I376)</f>
        <v>0</v>
      </c>
      <c r="CT376" s="73"/>
      <c r="CU376" s="72">
        <f>(CT376*$E376*$F376*$G376*$I376)</f>
        <v>0</v>
      </c>
      <c r="CV376" s="93">
        <v>0</v>
      </c>
      <c r="CW376" s="72">
        <f>(CV376*$E376*$F376*$G376*$I376)</f>
        <v>0</v>
      </c>
      <c r="CX376" s="73"/>
      <c r="CY376" s="79">
        <f>(CX376*$E376*$F376*$G376*$I376)</f>
        <v>0</v>
      </c>
      <c r="CZ376" s="73"/>
      <c r="DA376" s="72">
        <f>(CZ376*$E376*$F376*$G376*$I376)</f>
        <v>0</v>
      </c>
      <c r="DB376" s="95"/>
      <c r="DC376" s="72">
        <f>(DB376*$E376*$F376*$G376*$I376)</f>
        <v>0</v>
      </c>
      <c r="DD376" s="73"/>
      <c r="DE376" s="72">
        <f>(DD376*$E376*$F376*$G376*$I376)</f>
        <v>0</v>
      </c>
      <c r="DF376" s="73"/>
      <c r="DG376" s="72">
        <f>(DF376*$E376*$F376*$G376*$J376)</f>
        <v>0</v>
      </c>
      <c r="DH376" s="73"/>
      <c r="DI376" s="84">
        <f>(DH376*$E376*$F376*$G376*$K376)</f>
        <v>0</v>
      </c>
      <c r="DJ376" s="85">
        <f t="shared" ref="DJ376:DK387" si="1173">SUM(L376,N376,P376,R376,T376,V376,X376,Z376,AB376,AD376,AF376,AH376,AN376,AR376,AT376,BX376,AJ376,AX376,AZ376,BB376,CN376,BD376,BF376,AL376,BJ376,AP376,CP376,BL376,CR376,BN376,BP376,BR376,BZ376,BT376,BV376,CB376,CD376,CF376,CH376,CJ376,CL376,CT376,CV376,BH376,AV376,CX376,CZ376,DB376,DD376,DF376,DH376)</f>
        <v>6</v>
      </c>
      <c r="DK376" s="84">
        <f t="shared" si="1173"/>
        <v>840067.2</v>
      </c>
    </row>
    <row r="377" spans="1:115" ht="15.75" customHeight="1" x14ac:dyDescent="0.25">
      <c r="A377" s="89"/>
      <c r="B377" s="90">
        <v>330</v>
      </c>
      <c r="C377" s="283" t="s">
        <v>868</v>
      </c>
      <c r="D377" s="65" t="s">
        <v>500</v>
      </c>
      <c r="E377" s="54">
        <v>23150</v>
      </c>
      <c r="F377" s="91">
        <v>3.5</v>
      </c>
      <c r="G377" s="67">
        <v>1</v>
      </c>
      <c r="H377" s="69">
        <v>1.4</v>
      </c>
      <c r="I377" s="69">
        <v>1.68</v>
      </c>
      <c r="J377" s="69">
        <v>2.23</v>
      </c>
      <c r="K377" s="70">
        <v>2.57</v>
      </c>
      <c r="L377" s="73">
        <v>14</v>
      </c>
      <c r="M377" s="72">
        <f>(L377*$E377*$F377*$G377*$H377*$M$10)</f>
        <v>1746899.0000000002</v>
      </c>
      <c r="N377" s="73">
        <v>16</v>
      </c>
      <c r="O377" s="73">
        <f>(N377*$E377*$F377*$G377*$H377*$O$10)</f>
        <v>1996456.0000000002</v>
      </c>
      <c r="P377" s="73">
        <v>56</v>
      </c>
      <c r="Q377" s="72">
        <f>(P377*$E377*$F377*$G377*$H377*$Q$10)</f>
        <v>6987596.0000000009</v>
      </c>
      <c r="R377" s="73">
        <v>5</v>
      </c>
      <c r="S377" s="72">
        <f>(R377*$E377*$F377*$G377*$H377*$S$10)</f>
        <v>680610</v>
      </c>
      <c r="T377" s="73"/>
      <c r="U377" s="72">
        <f>(T377*$E377*$F377*$G377*$H377*$U$10)</f>
        <v>0</v>
      </c>
      <c r="V377" s="73"/>
      <c r="W377" s="72">
        <f>(V377*$E377*$F377*$G377*$H377*$W$10)</f>
        <v>0</v>
      </c>
      <c r="X377" s="73"/>
      <c r="Y377" s="72">
        <f>(X377*$E377*$F377*$G377*$H377*$Y$10)</f>
        <v>0</v>
      </c>
      <c r="Z377" s="73"/>
      <c r="AA377" s="72">
        <f>(Z377*$E377*$F377*$G377*$H377*$AA$10)</f>
        <v>0</v>
      </c>
      <c r="AB377" s="73">
        <v>6</v>
      </c>
      <c r="AC377" s="72">
        <f>(AB377*$E377*$F377*$G377*$H377*$AC$10)</f>
        <v>748671.00000000012</v>
      </c>
      <c r="AD377" s="73"/>
      <c r="AE377" s="72">
        <f>(AD377*$E377*$F377*$G377*$H377*$AE$10)</f>
        <v>0</v>
      </c>
      <c r="AF377" s="75"/>
      <c r="AG377" s="72">
        <f>(AF377*$E377*$F377*$G377*$H377*$AG$10)</f>
        <v>0</v>
      </c>
      <c r="AH377" s="73">
        <v>6</v>
      </c>
      <c r="AI377" s="72">
        <f>(AH377*$E377*$F377*$G377*$H377*$AI$10)</f>
        <v>748671.00000000012</v>
      </c>
      <c r="AJ377" s="73"/>
      <c r="AK377" s="73">
        <f>(AJ377*$E377*$F377*$G377*$H377*$AK$10)</f>
        <v>0</v>
      </c>
      <c r="AL377" s="73">
        <v>20</v>
      </c>
      <c r="AM377" s="72">
        <f>(AL377*$E377*$F377*$G377*$I377*$AM$10)</f>
        <v>2994684.0000000005</v>
      </c>
      <c r="AN377" s="93"/>
      <c r="AO377" s="72">
        <f>(AN377*$E377*$F377*$G377*$I377*$AO$10)</f>
        <v>0</v>
      </c>
      <c r="AP377" s="73"/>
      <c r="AQ377" s="79">
        <f>(AP377*$E377*$F377*$G377*$I377*$AQ$10)</f>
        <v>0</v>
      </c>
      <c r="AR377" s="73">
        <v>3</v>
      </c>
      <c r="AS377" s="72">
        <f>(AR377*$E377*$F377*$G377*$H377*$AS$10)</f>
        <v>340305</v>
      </c>
      <c r="AT377" s="73"/>
      <c r="AU377" s="73">
        <f>(AT377*$E377*$F377*$G377*$H377*$AU$10)</f>
        <v>0</v>
      </c>
      <c r="AV377" s="73"/>
      <c r="AW377" s="72">
        <f>(AV377*$E377*$F377*$G377*$H377*$AW$10)</f>
        <v>0</v>
      </c>
      <c r="AX377" s="73"/>
      <c r="AY377" s="72">
        <f>(AX377*$E377*$F377*$G377*$H377*$AY$10)</f>
        <v>0</v>
      </c>
      <c r="AZ377" s="73"/>
      <c r="BA377" s="72">
        <f>(AZ377*$E377*$F377*$G377*$H377*$BA$10)</f>
        <v>0</v>
      </c>
      <c r="BB377" s="73"/>
      <c r="BC377" s="72">
        <f>(BB377*$E377*$F377*$G377*$H377*$BC$10)</f>
        <v>0</v>
      </c>
      <c r="BD377" s="73"/>
      <c r="BE377" s="72">
        <f>(BD377*$E377*$F377*$G377*$H377*$BE$10)</f>
        <v>0</v>
      </c>
      <c r="BF377" s="73">
        <v>5</v>
      </c>
      <c r="BG377" s="72">
        <f>(BF377*$E377*$F377*$G377*$I377*$BG$10)</f>
        <v>680610</v>
      </c>
      <c r="BH377" s="73">
        <v>8</v>
      </c>
      <c r="BI377" s="72">
        <f>(BH377*$E377*$F377*$G377*$I377*$BI$10)</f>
        <v>1252322.3999999999</v>
      </c>
      <c r="BJ377" s="73"/>
      <c r="BK377" s="72">
        <f>(BJ377*$E377*$F377*$G377*$I377*$BK$10)</f>
        <v>0</v>
      </c>
      <c r="BL377" s="73"/>
      <c r="BM377" s="72">
        <f>(BL377*$E377*$F377*$G377*$I377*$BM$10)</f>
        <v>0</v>
      </c>
      <c r="BN377" s="73"/>
      <c r="BO377" s="72">
        <f>(BN377*$E377*$F377*$G377*$I377*$BO$10)</f>
        <v>0</v>
      </c>
      <c r="BP377" s="73">
        <v>3</v>
      </c>
      <c r="BQ377" s="72">
        <f>(BP377*$E377*$F377*$G377*$I377*$BQ$10)</f>
        <v>522708.48000000004</v>
      </c>
      <c r="BR377" s="73"/>
      <c r="BS377" s="79">
        <f>(BR377*$E377*$F377*$G377*$I377*$BS$10)</f>
        <v>0</v>
      </c>
      <c r="BT377" s="94"/>
      <c r="BU377" s="72">
        <f>(BT377*$E377*$F377*$G377*$H377*$BU$10)</f>
        <v>0</v>
      </c>
      <c r="BV377" s="73"/>
      <c r="BW377" s="72">
        <f>(BV377*$E377*$F377*$G377*$H377*$BW$10)</f>
        <v>0</v>
      </c>
      <c r="BX377" s="73"/>
      <c r="BY377" s="72">
        <f>(BX377*$E377*$F377*$G377*$H377*$BY$10)</f>
        <v>0</v>
      </c>
      <c r="BZ377" s="73">
        <v>1</v>
      </c>
      <c r="CA377" s="72">
        <f>(BZ377*$E377*$F377*$G377*$I377*$CA$10)</f>
        <v>136122</v>
      </c>
      <c r="CB377" s="95"/>
      <c r="CC377" s="73">
        <f>(CB377*$E377*$F377*$G377*$H377*$CC$10)</f>
        <v>0</v>
      </c>
      <c r="CD377" s="73"/>
      <c r="CE377" s="72">
        <f>(CD377*$E377*$F377*$G377*$H377*$CE$10)</f>
        <v>0</v>
      </c>
      <c r="CF377" s="73"/>
      <c r="CG377" s="72">
        <f>(CF377*$E377*$F377*$G377*$H377*$CG$10)</f>
        <v>0</v>
      </c>
      <c r="CH377" s="73"/>
      <c r="CI377" s="72">
        <f>(CH377*$E377*$F377*$G377*$H377*$CI$10)</f>
        <v>0</v>
      </c>
      <c r="CJ377" s="73"/>
      <c r="CK377" s="72">
        <f>(CJ377*$E377*$F377*$G377*$H377*$CK$10)</f>
        <v>0</v>
      </c>
      <c r="CL377" s="73">
        <v>5</v>
      </c>
      <c r="CM377" s="72">
        <f>(CL377*$E377*$F377*$G377*$H377*$CM$10)</f>
        <v>567175</v>
      </c>
      <c r="CN377" s="73"/>
      <c r="CO377" s="72">
        <f>(CN377*$E377*$F377*$G377*$H377*$CO$10)</f>
        <v>0</v>
      </c>
      <c r="CP377" s="73">
        <v>8</v>
      </c>
      <c r="CQ377" s="72">
        <f>(CP377*$E377*$F377*$G377*$I377*$CQ$10)</f>
        <v>1208763.3600000001</v>
      </c>
      <c r="CR377" s="73"/>
      <c r="CS377" s="72">
        <f>(CR377*$E377*$F377*$G377*$I377*$CS$10)</f>
        <v>0</v>
      </c>
      <c r="CT377" s="73">
        <v>8</v>
      </c>
      <c r="CU377" s="72">
        <f>(CT377*$E377*$F377*$G377*$I377*$CU$10)</f>
        <v>1088976</v>
      </c>
      <c r="CV377" s="93"/>
      <c r="CW377" s="72">
        <f>(CV377*$E377*$F377*$G377*$I377*$CW$10)</f>
        <v>0</v>
      </c>
      <c r="CX377" s="73"/>
      <c r="CY377" s="79">
        <f>(CX377*$E377*$F377*$G377*$I377*$CY$10)</f>
        <v>0</v>
      </c>
      <c r="CZ377" s="73"/>
      <c r="DA377" s="72">
        <f>(CZ377*$E377*$F377*$G377*$I377*$DA$10)</f>
        <v>0</v>
      </c>
      <c r="DB377" s="95"/>
      <c r="DC377" s="72">
        <f>(DB377*$E377*$F377*$G377*$I377*$DC$10)</f>
        <v>0</v>
      </c>
      <c r="DD377" s="73"/>
      <c r="DE377" s="72">
        <f>(DD377*$E377*$F377*$G377*$I377*$DE$10)</f>
        <v>0</v>
      </c>
      <c r="DF377" s="73">
        <v>3</v>
      </c>
      <c r="DG377" s="72">
        <f>(DF377*$E377*$F377*$G377*$J377*$DG$10)</f>
        <v>650468.69999999995</v>
      </c>
      <c r="DH377" s="73"/>
      <c r="DI377" s="84">
        <f>(DH377*$E377*$F377*$G377*$K377*$DI$10)</f>
        <v>0</v>
      </c>
      <c r="DJ377" s="85">
        <f t="shared" si="1173"/>
        <v>167</v>
      </c>
      <c r="DK377" s="84">
        <f t="shared" si="1173"/>
        <v>22351037.940000001</v>
      </c>
    </row>
    <row r="378" spans="1:115" ht="45" customHeight="1" x14ac:dyDescent="0.25">
      <c r="A378" s="89"/>
      <c r="B378" s="90">
        <v>331</v>
      </c>
      <c r="C378" s="283" t="s">
        <v>869</v>
      </c>
      <c r="D378" s="65" t="s">
        <v>501</v>
      </c>
      <c r="E378" s="54">
        <v>23150</v>
      </c>
      <c r="F378" s="91">
        <v>5.35</v>
      </c>
      <c r="G378" s="67">
        <v>1</v>
      </c>
      <c r="H378" s="69">
        <v>1.4</v>
      </c>
      <c r="I378" s="69">
        <v>1.68</v>
      </c>
      <c r="J378" s="69">
        <v>2.23</v>
      </c>
      <c r="K378" s="70">
        <v>2.57</v>
      </c>
      <c r="L378" s="73">
        <v>50</v>
      </c>
      <c r="M378" s="72">
        <f>(L378*$E378*$F378*$G378*$H378)</f>
        <v>8669675</v>
      </c>
      <c r="N378" s="73"/>
      <c r="O378" s="73">
        <f>(N378*$E378*$F378*$G378*$H378)</f>
        <v>0</v>
      </c>
      <c r="P378" s="73">
        <v>19</v>
      </c>
      <c r="Q378" s="72">
        <f>(P378*$E378*$F378*$G378*$H378)</f>
        <v>3294476.5</v>
      </c>
      <c r="R378" s="73"/>
      <c r="S378" s="72">
        <f>(R378*$E378*$F378*$G378*$H378)</f>
        <v>0</v>
      </c>
      <c r="T378" s="73"/>
      <c r="U378" s="72">
        <f>(T378*$E378*$F378*$G378*$H378)</f>
        <v>0</v>
      </c>
      <c r="V378" s="73"/>
      <c r="W378" s="72">
        <f>(V378*$E378*$F378*$G378*$H378)</f>
        <v>0</v>
      </c>
      <c r="X378" s="73">
        <v>110</v>
      </c>
      <c r="Y378" s="72">
        <f>(X378*$E378*$F378*$G378*$H378)</f>
        <v>19073285</v>
      </c>
      <c r="Z378" s="73"/>
      <c r="AA378" s="72">
        <f>(Z378*$E378*$F378*$G378*$H378)</f>
        <v>0</v>
      </c>
      <c r="AB378" s="73"/>
      <c r="AC378" s="72">
        <f>(AB378*$E378*$F378*$G378*$H378)</f>
        <v>0</v>
      </c>
      <c r="AD378" s="73"/>
      <c r="AE378" s="72">
        <f>(AD378*$E378*$F378*$G378*$H378)</f>
        <v>0</v>
      </c>
      <c r="AF378" s="75"/>
      <c r="AG378" s="72">
        <f>(AF378*$E378*$F378*$G378*$H378)</f>
        <v>0</v>
      </c>
      <c r="AH378" s="73"/>
      <c r="AI378" s="72">
        <f>(AH378*$E378*$F378*$G378*$H378)</f>
        <v>0</v>
      </c>
      <c r="AJ378" s="73"/>
      <c r="AK378" s="73">
        <f>(AJ378*$E378*$F378*$G378*$H378)</f>
        <v>0</v>
      </c>
      <c r="AL378" s="73"/>
      <c r="AM378" s="72">
        <f>(AL378*$E378*$F378*$G378*$I378)</f>
        <v>0</v>
      </c>
      <c r="AN378" s="93">
        <v>0</v>
      </c>
      <c r="AO378" s="72">
        <f>(AN378*$E378*$F378*$G378*$I378)</f>
        <v>0</v>
      </c>
      <c r="AP378" s="73"/>
      <c r="AQ378" s="79">
        <f>(AP378*$E378*$F378*$G378*$I378)</f>
        <v>0</v>
      </c>
      <c r="AR378" s="73"/>
      <c r="AS378" s="72">
        <f>(AR378*$E378*$F378*$G378*$H378)</f>
        <v>0</v>
      </c>
      <c r="AT378" s="73"/>
      <c r="AU378" s="73">
        <f>(AT378*$E378*$F378*$G378*$H378)</f>
        <v>0</v>
      </c>
      <c r="AV378" s="73"/>
      <c r="AW378" s="72">
        <f>(AV378*$E378*$F378*$G378*$H378)</f>
        <v>0</v>
      </c>
      <c r="AX378" s="73"/>
      <c r="AY378" s="72">
        <f>(AX378*$E378*$F378*$G378*$H378)</f>
        <v>0</v>
      </c>
      <c r="AZ378" s="73"/>
      <c r="BA378" s="72">
        <f>(AZ378*$E378*$F378*$G378*$H378)</f>
        <v>0</v>
      </c>
      <c r="BB378" s="73"/>
      <c r="BC378" s="72">
        <f>(BB378*$E378*$F378*$G378*$H378)</f>
        <v>0</v>
      </c>
      <c r="BD378" s="73"/>
      <c r="BE378" s="72">
        <f>(BD378*$E378*$F378*$G378*$H378)</f>
        <v>0</v>
      </c>
      <c r="BF378" s="73"/>
      <c r="BG378" s="72">
        <f>(BF378*$E378*$F378*$G378*$I378)</f>
        <v>0</v>
      </c>
      <c r="BH378" s="73"/>
      <c r="BI378" s="72">
        <f>(BH378*$E378*$F378*$G378*$I378)</f>
        <v>0</v>
      </c>
      <c r="BJ378" s="73"/>
      <c r="BK378" s="72">
        <f>(BJ378*$E378*$F378*$G378*$I378)</f>
        <v>0</v>
      </c>
      <c r="BL378" s="73"/>
      <c r="BM378" s="72">
        <f>(BL378*$E378*$F378*$G378*$I378)</f>
        <v>0</v>
      </c>
      <c r="BN378" s="73"/>
      <c r="BO378" s="72">
        <f>(BN378*$E378*$F378*$G378*$I378)</f>
        <v>0</v>
      </c>
      <c r="BP378" s="73"/>
      <c r="BQ378" s="72">
        <f>(BP378*$E378*$F378*$G378*$I378)</f>
        <v>0</v>
      </c>
      <c r="BR378" s="73"/>
      <c r="BS378" s="79">
        <f>(BR378*$E378*$F378*$G378*$I378)</f>
        <v>0</v>
      </c>
      <c r="BT378" s="94"/>
      <c r="BU378" s="72">
        <f>(BT378*$E378*$F378*$G378*$H378)</f>
        <v>0</v>
      </c>
      <c r="BV378" s="73"/>
      <c r="BW378" s="72">
        <f>(BV378*$E378*$F378*$G378*$H378)</f>
        <v>0</v>
      </c>
      <c r="BX378" s="73"/>
      <c r="BY378" s="72">
        <f>(BX378*$E378*$F378*$G378*$H378)</f>
        <v>0</v>
      </c>
      <c r="BZ378" s="73"/>
      <c r="CA378" s="72">
        <f>(BZ378*$E378*$F378*$G378*$I378)</f>
        <v>0</v>
      </c>
      <c r="CB378" s="95"/>
      <c r="CC378" s="73">
        <f>(CB378*$E378*$F378*$G378*$H378)</f>
        <v>0</v>
      </c>
      <c r="CD378" s="73"/>
      <c r="CE378" s="72">
        <f>(CD378*$E378*$F378*$G378*$H378)</f>
        <v>0</v>
      </c>
      <c r="CF378" s="73"/>
      <c r="CG378" s="72">
        <f>(CF378*$E378*$F378*$G378*$H378)</f>
        <v>0</v>
      </c>
      <c r="CH378" s="73"/>
      <c r="CI378" s="72">
        <f>(CH378*$E378*$F378*$G378*$H378)</f>
        <v>0</v>
      </c>
      <c r="CJ378" s="73"/>
      <c r="CK378" s="72">
        <f>(CJ378*$E378*$F378*$G378*$H378)</f>
        <v>0</v>
      </c>
      <c r="CL378" s="73">
        <v>2</v>
      </c>
      <c r="CM378" s="72">
        <f>(CL378*$E378*$F378*$G378*$H378)</f>
        <v>346786.99999999994</v>
      </c>
      <c r="CN378" s="73"/>
      <c r="CO378" s="72">
        <f>(CN378*$E378*$F378*$G378*$H378)</f>
        <v>0</v>
      </c>
      <c r="CP378" s="73"/>
      <c r="CQ378" s="72">
        <f>(CP378*$E378*$F378*$G378*$I378)</f>
        <v>0</v>
      </c>
      <c r="CR378" s="73"/>
      <c r="CS378" s="72">
        <f>(CR378*$E378*$F378*$G378*$I378)</f>
        <v>0</v>
      </c>
      <c r="CT378" s="73"/>
      <c r="CU378" s="72">
        <f>(CT378*$E378*$F378*$G378*$I378)</f>
        <v>0</v>
      </c>
      <c r="CV378" s="93">
        <v>312</v>
      </c>
      <c r="CW378" s="72">
        <f>(CV378*$E378*$F378*$G378*$I378)</f>
        <v>64918526.399999999</v>
      </c>
      <c r="CX378" s="73"/>
      <c r="CY378" s="79">
        <f>(CX378*$E378*$F378*$G378*$I378)</f>
        <v>0</v>
      </c>
      <c r="CZ378" s="73"/>
      <c r="DA378" s="72">
        <f>(CZ378*$E378*$F378*$G378*$I378)</f>
        <v>0</v>
      </c>
      <c r="DB378" s="95"/>
      <c r="DC378" s="72">
        <f>(DB378*$E378*$F378*$G378*$I378)</f>
        <v>0</v>
      </c>
      <c r="DD378" s="73"/>
      <c r="DE378" s="72">
        <f>(DD378*$E378*$F378*$G378*$I378)</f>
        <v>0</v>
      </c>
      <c r="DF378" s="73"/>
      <c r="DG378" s="72">
        <f>(DF378*$E378*$F378*$G378*$J378)</f>
        <v>0</v>
      </c>
      <c r="DH378" s="73">
        <v>3</v>
      </c>
      <c r="DI378" s="84">
        <f>(DH378*$E378*$F378*$G378*$K378)</f>
        <v>954902.77499999991</v>
      </c>
      <c r="DJ378" s="85">
        <f t="shared" si="1173"/>
        <v>496</v>
      </c>
      <c r="DK378" s="84">
        <f t="shared" si="1173"/>
        <v>97257652.675000012</v>
      </c>
    </row>
    <row r="379" spans="1:115" ht="45" customHeight="1" x14ac:dyDescent="0.25">
      <c r="A379" s="89"/>
      <c r="B379" s="90">
        <v>332</v>
      </c>
      <c r="C379" s="283" t="s">
        <v>870</v>
      </c>
      <c r="D379" s="65" t="s">
        <v>502</v>
      </c>
      <c r="E379" s="54">
        <v>23150</v>
      </c>
      <c r="F379" s="91">
        <v>0.32</v>
      </c>
      <c r="G379" s="67">
        <v>1</v>
      </c>
      <c r="H379" s="69">
        <v>1.4</v>
      </c>
      <c r="I379" s="69">
        <v>1.68</v>
      </c>
      <c r="J379" s="69">
        <v>2.23</v>
      </c>
      <c r="K379" s="70">
        <v>2.57</v>
      </c>
      <c r="L379" s="73"/>
      <c r="M379" s="72">
        <f>(L379*$E379*$F379*$G379*$H379*$M$10)</f>
        <v>0</v>
      </c>
      <c r="N379" s="73"/>
      <c r="O379" s="73">
        <f>(N379*$E379*$F379*$G379*$H379*$O$10)</f>
        <v>0</v>
      </c>
      <c r="P379" s="73">
        <v>0</v>
      </c>
      <c r="Q379" s="72">
        <f>(P379*$E379*$F379*$G379*$H379*$Q$10)</f>
        <v>0</v>
      </c>
      <c r="R379" s="73"/>
      <c r="S379" s="72">
        <f>(R379*$E379*$F379*$G379*$H379*$S$10)</f>
        <v>0</v>
      </c>
      <c r="T379" s="73"/>
      <c r="U379" s="72">
        <f>(T379*$E379*$F379*$G379*$H379*$U$10)</f>
        <v>0</v>
      </c>
      <c r="V379" s="73">
        <v>0</v>
      </c>
      <c r="W379" s="72">
        <f>(V379*$E379*$F379*$G379*$H379*$W$10)</f>
        <v>0</v>
      </c>
      <c r="X379" s="73"/>
      <c r="Y379" s="72">
        <f>(X379*$E379*$F379*$G379*$H379*$Y$10)</f>
        <v>0</v>
      </c>
      <c r="Z379" s="73">
        <v>0</v>
      </c>
      <c r="AA379" s="72">
        <f>(Z379*$E379*$F379*$G379*$H379*$AA$10)</f>
        <v>0</v>
      </c>
      <c r="AB379" s="73"/>
      <c r="AC379" s="72">
        <f>(AB379*$E379*$F379*$G379*$H379*$AC$10)</f>
        <v>0</v>
      </c>
      <c r="AD379" s="73">
        <v>0</v>
      </c>
      <c r="AE379" s="72">
        <f>(AD379*$E379*$F379*$G379*$H379*$AE$10)</f>
        <v>0</v>
      </c>
      <c r="AF379" s="75"/>
      <c r="AG379" s="72">
        <f>(AF379*$E379*$F379*$G379*$H379*$AG$10)</f>
        <v>0</v>
      </c>
      <c r="AH379" s="73"/>
      <c r="AI379" s="72">
        <f>(AH379*$E379*$F379*$G379*$H379*$AI$10)</f>
        <v>0</v>
      </c>
      <c r="AJ379" s="73">
        <v>1</v>
      </c>
      <c r="AK379" s="73">
        <f>(AJ379*$E379*$F379*$G379*$H379*$AK$10)</f>
        <v>11408.32</v>
      </c>
      <c r="AL379" s="73">
        <v>5</v>
      </c>
      <c r="AM379" s="72">
        <f>(AL379*$E379*$F379*$G379*$I379*$AM$10)</f>
        <v>68449.919999999998</v>
      </c>
      <c r="AN379" s="93">
        <v>0</v>
      </c>
      <c r="AO379" s="72">
        <f>(AN379*$E379*$F379*$G379*$I379*$AO$10)</f>
        <v>0</v>
      </c>
      <c r="AP379" s="73">
        <v>0</v>
      </c>
      <c r="AQ379" s="79">
        <f>(AP379*$E379*$F379*$G379*$I379*$AQ$10)</f>
        <v>0</v>
      </c>
      <c r="AR379" s="73"/>
      <c r="AS379" s="72">
        <f>(AR379*$E379*$F379*$G379*$H379*$AS$10)</f>
        <v>0</v>
      </c>
      <c r="AT379" s="73"/>
      <c r="AU379" s="73">
        <f>(AT379*$E379*$F379*$G379*$H379*$AU$10)</f>
        <v>0</v>
      </c>
      <c r="AV379" s="73"/>
      <c r="AW379" s="72">
        <f>(AV379*$E379*$F379*$G379*$H379*$AW$10)</f>
        <v>0</v>
      </c>
      <c r="AX379" s="73">
        <v>0</v>
      </c>
      <c r="AY379" s="72">
        <f>(AX379*$E379*$F379*$G379*$H379*$AY$10)</f>
        <v>0</v>
      </c>
      <c r="AZ379" s="73">
        <v>0</v>
      </c>
      <c r="BA379" s="72">
        <f>(AZ379*$E379*$F379*$G379*$H379*$BA$10)</f>
        <v>0</v>
      </c>
      <c r="BB379" s="73">
        <v>0</v>
      </c>
      <c r="BC379" s="72">
        <f>(BB379*$E379*$F379*$G379*$H379*$BC$10)</f>
        <v>0</v>
      </c>
      <c r="BD379" s="73"/>
      <c r="BE379" s="72">
        <f>(BD379*$E379*$F379*$G379*$H379*$BE$10)</f>
        <v>0</v>
      </c>
      <c r="BF379" s="73">
        <v>7</v>
      </c>
      <c r="BG379" s="72">
        <f>(BF379*$E379*$F379*$G379*$I379*$BG$10)</f>
        <v>87118.080000000002</v>
      </c>
      <c r="BH379" s="73">
        <v>0</v>
      </c>
      <c r="BI379" s="72">
        <f>(BH379*$E379*$F379*$G379*$I379*$BI$10)</f>
        <v>0</v>
      </c>
      <c r="BJ379" s="73">
        <v>0</v>
      </c>
      <c r="BK379" s="72">
        <f>(BJ379*$E379*$F379*$G379*$I379*$BK$10)</f>
        <v>0</v>
      </c>
      <c r="BL379" s="73"/>
      <c r="BM379" s="72">
        <f>(BL379*$E379*$F379*$G379*$I379*$BM$10)</f>
        <v>0</v>
      </c>
      <c r="BN379" s="73">
        <v>2</v>
      </c>
      <c r="BO379" s="72">
        <f>(BN379*$E379*$F379*$G379*$I379*$BO$10)</f>
        <v>22401.791999999998</v>
      </c>
      <c r="BP379" s="73"/>
      <c r="BQ379" s="72">
        <f>(BP379*$E379*$F379*$G379*$I379*$BQ$10)</f>
        <v>0</v>
      </c>
      <c r="BR379" s="73">
        <v>10</v>
      </c>
      <c r="BS379" s="79">
        <f>(BR379*$E379*$F379*$G379*$I379*$BS$10)</f>
        <v>136899.84</v>
      </c>
      <c r="BT379" s="94">
        <v>0</v>
      </c>
      <c r="BU379" s="72">
        <f>(BT379*$E379*$F379*$G379*$H379*$BU$10)</f>
        <v>0</v>
      </c>
      <c r="BV379" s="73">
        <v>0</v>
      </c>
      <c r="BW379" s="72">
        <f>(BV379*$E379*$F379*$G379*$H379*$BW$10)</f>
        <v>0</v>
      </c>
      <c r="BX379" s="73">
        <v>0</v>
      </c>
      <c r="BY379" s="72">
        <f>(BX379*$E379*$F379*$G379*$H379*$BY$10)</f>
        <v>0</v>
      </c>
      <c r="BZ379" s="73"/>
      <c r="CA379" s="72">
        <f>(BZ379*$E379*$F379*$G379*$I379*$CA$10)</f>
        <v>0</v>
      </c>
      <c r="CB379" s="95"/>
      <c r="CC379" s="73">
        <f>(CB379*$E379*$F379*$G379*$H379*$CC$10)</f>
        <v>0</v>
      </c>
      <c r="CD379" s="73">
        <v>0</v>
      </c>
      <c r="CE379" s="72">
        <f>(CD379*$E379*$F379*$G379*$H379*$CE$10)</f>
        <v>0</v>
      </c>
      <c r="CF379" s="73"/>
      <c r="CG379" s="72">
        <f>(CF379*$E379*$F379*$G379*$H379*$CG$10)</f>
        <v>0</v>
      </c>
      <c r="CH379" s="73"/>
      <c r="CI379" s="72">
        <f>(CH379*$E379*$F379*$G379*$H379*$CI$10)</f>
        <v>0</v>
      </c>
      <c r="CJ379" s="73"/>
      <c r="CK379" s="72">
        <f>(CJ379*$E379*$F379*$G379*$H379*$CK$10)</f>
        <v>0</v>
      </c>
      <c r="CL379" s="73"/>
      <c r="CM379" s="72">
        <f>(CL379*$E379*$F379*$G379*$H379*$CM$10)</f>
        <v>0</v>
      </c>
      <c r="CN379" s="73"/>
      <c r="CO379" s="72">
        <f>(CN379*$E379*$F379*$G379*$H379*$CO$10)</f>
        <v>0</v>
      </c>
      <c r="CP379" s="73"/>
      <c r="CQ379" s="72">
        <f>(CP379*$E379*$F379*$G379*$I379*$CQ$10)</f>
        <v>0</v>
      </c>
      <c r="CR379" s="73"/>
      <c r="CS379" s="72">
        <f>(CR379*$E379*$F379*$G379*$I379*$CS$10)</f>
        <v>0</v>
      </c>
      <c r="CT379" s="73">
        <v>0</v>
      </c>
      <c r="CU379" s="72">
        <f>(CT379*$E379*$F379*$G379*$I379*$CU$10)</f>
        <v>0</v>
      </c>
      <c r="CV379" s="93">
        <v>0</v>
      </c>
      <c r="CW379" s="72">
        <f>(CV379*$E379*$F379*$G379*$I379*$CW$10)</f>
        <v>0</v>
      </c>
      <c r="CX379" s="73">
        <v>0</v>
      </c>
      <c r="CY379" s="79">
        <f>(CX379*$E379*$F379*$G379*$I379*$CY$10)</f>
        <v>0</v>
      </c>
      <c r="CZ379" s="73">
        <v>0</v>
      </c>
      <c r="DA379" s="72">
        <f>(CZ379*$E379*$F379*$G379*$I379*$DA$10)</f>
        <v>0</v>
      </c>
      <c r="DB379" s="95"/>
      <c r="DC379" s="72">
        <f>(DB379*$E379*$F379*$G379*$I379*$DC$10)</f>
        <v>0</v>
      </c>
      <c r="DD379" s="73"/>
      <c r="DE379" s="72">
        <f>(DD379*$E379*$F379*$G379*$I379*$DE$10)</f>
        <v>0</v>
      </c>
      <c r="DF379" s="73"/>
      <c r="DG379" s="72">
        <f>(DF379*$E379*$F379*$G379*$J379*$DG$10)</f>
        <v>0</v>
      </c>
      <c r="DH379" s="73">
        <v>2</v>
      </c>
      <c r="DI379" s="103">
        <f>(DH379*$E379*$F379*$G379*$K379*$DI$10)</f>
        <v>42265.603199999998</v>
      </c>
      <c r="DJ379" s="85">
        <f t="shared" si="1173"/>
        <v>27</v>
      </c>
      <c r="DK379" s="84">
        <f t="shared" si="1173"/>
        <v>368543.5552</v>
      </c>
    </row>
    <row r="380" spans="1:115" ht="45" customHeight="1" x14ac:dyDescent="0.25">
      <c r="A380" s="89"/>
      <c r="B380" s="90">
        <v>333</v>
      </c>
      <c r="C380" s="283" t="s">
        <v>871</v>
      </c>
      <c r="D380" s="65" t="s">
        <v>503</v>
      </c>
      <c r="E380" s="54">
        <v>23150</v>
      </c>
      <c r="F380" s="91">
        <v>0.46</v>
      </c>
      <c r="G380" s="67">
        <v>1</v>
      </c>
      <c r="H380" s="69">
        <v>1.4</v>
      </c>
      <c r="I380" s="69">
        <v>1.68</v>
      </c>
      <c r="J380" s="69">
        <v>2.23</v>
      </c>
      <c r="K380" s="70">
        <v>2.57</v>
      </c>
      <c r="L380" s="73"/>
      <c r="M380" s="72">
        <f>(L380*$E380*$F380*$G380*$H380*$M$10)</f>
        <v>0</v>
      </c>
      <c r="N380" s="73"/>
      <c r="O380" s="73">
        <f>(N380*$E380*$F380*$G380*$H380*$O$10)</f>
        <v>0</v>
      </c>
      <c r="P380" s="73">
        <v>0</v>
      </c>
      <c r="Q380" s="72">
        <f>(P380*$E380*$F380*$G380*$H380*$Q$10)</f>
        <v>0</v>
      </c>
      <c r="R380" s="73"/>
      <c r="S380" s="72">
        <f>(R380*$E380*$F380*$G380*$H380*$S$10)</f>
        <v>0</v>
      </c>
      <c r="T380" s="73">
        <v>0</v>
      </c>
      <c r="U380" s="72">
        <f>(T380*$E380*$F380*$G380*$H380*$U$10)</f>
        <v>0</v>
      </c>
      <c r="V380" s="73">
        <v>0</v>
      </c>
      <c r="W380" s="72">
        <f>(V380*$E380*$F380*$G380*$H380*$W$10)</f>
        <v>0</v>
      </c>
      <c r="X380" s="73"/>
      <c r="Y380" s="72">
        <f>(X380*$E380*$F380*$G380*$H380*$Y$10)</f>
        <v>0</v>
      </c>
      <c r="Z380" s="73">
        <v>0</v>
      </c>
      <c r="AA380" s="72">
        <f>(Z380*$E380*$F380*$G380*$H380*$AA$10)</f>
        <v>0</v>
      </c>
      <c r="AB380" s="73"/>
      <c r="AC380" s="72">
        <f>(AB380*$E380*$F380*$G380*$H380*$AC$10)</f>
        <v>0</v>
      </c>
      <c r="AD380" s="73">
        <v>0</v>
      </c>
      <c r="AE380" s="72">
        <f>(AD380*$E380*$F380*$G380*$H380*$AE$10)</f>
        <v>0</v>
      </c>
      <c r="AF380" s="75"/>
      <c r="AG380" s="72">
        <f>(AF380*$E380*$F380*$G380*$H380*$AG$10)</f>
        <v>0</v>
      </c>
      <c r="AH380" s="73"/>
      <c r="AI380" s="72">
        <f>(AH380*$E380*$F380*$G380*$H380*$AI$10)</f>
        <v>0</v>
      </c>
      <c r="AJ380" s="73"/>
      <c r="AK380" s="73">
        <f>(AJ380*$E380*$F380*$G380*$H380*$AK$10)</f>
        <v>0</v>
      </c>
      <c r="AL380" s="73"/>
      <c r="AM380" s="72">
        <f>(AL380*$E380*$F380*$G380*$I380*$AM$10)</f>
        <v>0</v>
      </c>
      <c r="AN380" s="93">
        <v>0</v>
      </c>
      <c r="AO380" s="72">
        <f>(AN380*$E380*$F380*$G380*$I380*$AO$10)</f>
        <v>0</v>
      </c>
      <c r="AP380" s="73"/>
      <c r="AQ380" s="79">
        <f>(AP380*$E380*$F380*$G380*$I380*$AQ$10)</f>
        <v>0</v>
      </c>
      <c r="AR380" s="73"/>
      <c r="AS380" s="72">
        <f>(AR380*$E380*$F380*$G380*$H380*$AS$10)</f>
        <v>0</v>
      </c>
      <c r="AT380" s="73">
        <v>0</v>
      </c>
      <c r="AU380" s="73">
        <f>(AT380*$E380*$F380*$G380*$H380*$AU$10)</f>
        <v>0</v>
      </c>
      <c r="AV380" s="73"/>
      <c r="AW380" s="72">
        <f>(AV380*$E380*$F380*$G380*$H380*$AW$10)</f>
        <v>0</v>
      </c>
      <c r="AX380" s="73">
        <v>0</v>
      </c>
      <c r="AY380" s="72">
        <f>(AX380*$E380*$F380*$G380*$H380*$AY$10)</f>
        <v>0</v>
      </c>
      <c r="AZ380" s="73">
        <v>0</v>
      </c>
      <c r="BA380" s="72">
        <f>(AZ380*$E380*$F380*$G380*$H380*$BA$10)</f>
        <v>0</v>
      </c>
      <c r="BB380" s="73">
        <v>0</v>
      </c>
      <c r="BC380" s="72">
        <f>(BB380*$E380*$F380*$G380*$H380*$BC$10)</f>
        <v>0</v>
      </c>
      <c r="BD380" s="73"/>
      <c r="BE380" s="72">
        <f>(BD380*$E380*$F380*$G380*$H380*$BE$10)</f>
        <v>0</v>
      </c>
      <c r="BF380" s="73">
        <v>5</v>
      </c>
      <c r="BG380" s="72">
        <f>(BF380*$E380*$F380*$G380*$I380*$BG$10)</f>
        <v>89451.599999999991</v>
      </c>
      <c r="BH380" s="73"/>
      <c r="BI380" s="72">
        <f>(BH380*$E380*$F380*$G380*$I380*$BI$10)</f>
        <v>0</v>
      </c>
      <c r="BJ380" s="73">
        <v>0</v>
      </c>
      <c r="BK380" s="72">
        <f>(BJ380*$E380*$F380*$G380*$I380*$BK$10)</f>
        <v>0</v>
      </c>
      <c r="BL380" s="73"/>
      <c r="BM380" s="72">
        <f>(BL380*$E380*$F380*$G380*$I380*$BM$10)</f>
        <v>0</v>
      </c>
      <c r="BN380" s="73"/>
      <c r="BO380" s="72">
        <f>(BN380*$E380*$F380*$G380*$I380*$BO$10)</f>
        <v>0</v>
      </c>
      <c r="BP380" s="73"/>
      <c r="BQ380" s="72">
        <f>(BP380*$E380*$F380*$G380*$I380*$BQ$10)</f>
        <v>0</v>
      </c>
      <c r="BR380" s="73"/>
      <c r="BS380" s="79">
        <f>(BR380*$E380*$F380*$G380*$I380*$BS$10)</f>
        <v>0</v>
      </c>
      <c r="BT380" s="94">
        <v>0</v>
      </c>
      <c r="BU380" s="72">
        <f>(BT380*$E380*$F380*$G380*$H380*$BU$10)</f>
        <v>0</v>
      </c>
      <c r="BV380" s="73"/>
      <c r="BW380" s="72">
        <f>(BV380*$E380*$F380*$G380*$H380*$BW$10)</f>
        <v>0</v>
      </c>
      <c r="BX380" s="73">
        <v>0</v>
      </c>
      <c r="BY380" s="72">
        <f>(BX380*$E380*$F380*$G380*$H380*$BY$10)</f>
        <v>0</v>
      </c>
      <c r="BZ380" s="73"/>
      <c r="CA380" s="72">
        <f>(BZ380*$E380*$F380*$G380*$I380*$CA$10)</f>
        <v>0</v>
      </c>
      <c r="CB380" s="95"/>
      <c r="CC380" s="73">
        <f>(CB380*$E380*$F380*$G380*$H380*$CC$10)</f>
        <v>0</v>
      </c>
      <c r="CD380" s="73">
        <v>0</v>
      </c>
      <c r="CE380" s="72">
        <f>(CD380*$E380*$F380*$G380*$H380*$CE$10)</f>
        <v>0</v>
      </c>
      <c r="CF380" s="73"/>
      <c r="CG380" s="72">
        <f>(CF380*$E380*$F380*$G380*$H380*$CG$10)</f>
        <v>0</v>
      </c>
      <c r="CH380" s="73"/>
      <c r="CI380" s="72">
        <f>(CH380*$E380*$F380*$G380*$H380*$CI$10)</f>
        <v>0</v>
      </c>
      <c r="CJ380" s="73"/>
      <c r="CK380" s="72">
        <f>(CJ380*$E380*$F380*$G380*$H380*$CK$10)</f>
        <v>0</v>
      </c>
      <c r="CL380" s="73"/>
      <c r="CM380" s="72">
        <f>(CL380*$E380*$F380*$G380*$H380*$CM$10)</f>
        <v>0</v>
      </c>
      <c r="CN380" s="73"/>
      <c r="CO380" s="72">
        <f>(CN380*$E380*$F380*$G380*$H380*$CO$10)</f>
        <v>0</v>
      </c>
      <c r="CP380" s="73"/>
      <c r="CQ380" s="72">
        <f>(CP380*$E380*$F380*$G380*$I380*$CQ$10)</f>
        <v>0</v>
      </c>
      <c r="CR380" s="73"/>
      <c r="CS380" s="72">
        <f>(CR380*$E380*$F380*$G380*$I380*$CS$10)</f>
        <v>0</v>
      </c>
      <c r="CT380" s="73"/>
      <c r="CU380" s="72">
        <f>(CT380*$E380*$F380*$G380*$I380*$CU$10)</f>
        <v>0</v>
      </c>
      <c r="CV380" s="93">
        <v>0</v>
      </c>
      <c r="CW380" s="72">
        <f>(CV380*$E380*$F380*$G380*$I380*$CW$10)</f>
        <v>0</v>
      </c>
      <c r="CX380" s="73">
        <v>0</v>
      </c>
      <c r="CY380" s="79">
        <f>(CX380*$E380*$F380*$G380*$I380*$CY$10)</f>
        <v>0</v>
      </c>
      <c r="CZ380" s="73"/>
      <c r="DA380" s="72">
        <f>(CZ380*$E380*$F380*$G380*$I380*$DA$10)</f>
        <v>0</v>
      </c>
      <c r="DB380" s="95"/>
      <c r="DC380" s="72">
        <f>(DB380*$E380*$F380*$G380*$I380*$DC$10)</f>
        <v>0</v>
      </c>
      <c r="DD380" s="73"/>
      <c r="DE380" s="72">
        <f>(DD380*$E380*$F380*$G380*$I380*$DE$10)</f>
        <v>0</v>
      </c>
      <c r="DF380" s="73"/>
      <c r="DG380" s="72">
        <f>(DF380*$E380*$F380*$G380*$J380*$DG$10)</f>
        <v>0</v>
      </c>
      <c r="DH380" s="73"/>
      <c r="DI380" s="103">
        <f>(DH380*$E380*$F380*$G380*$K380*$DI$10)</f>
        <v>0</v>
      </c>
      <c r="DJ380" s="85">
        <f t="shared" si="1173"/>
        <v>5</v>
      </c>
      <c r="DK380" s="84">
        <f t="shared" si="1173"/>
        <v>89451.599999999991</v>
      </c>
    </row>
    <row r="381" spans="1:115" ht="30" customHeight="1" x14ac:dyDescent="0.25">
      <c r="A381" s="89"/>
      <c r="B381" s="90">
        <v>334</v>
      </c>
      <c r="C381" s="283" t="s">
        <v>872</v>
      </c>
      <c r="D381" s="65" t="s">
        <v>504</v>
      </c>
      <c r="E381" s="54">
        <v>23150</v>
      </c>
      <c r="F381" s="91">
        <v>8.4</v>
      </c>
      <c r="G381" s="67">
        <v>1</v>
      </c>
      <c r="H381" s="69">
        <v>1.4</v>
      </c>
      <c r="I381" s="69">
        <v>1.68</v>
      </c>
      <c r="J381" s="69">
        <v>2.23</v>
      </c>
      <c r="K381" s="70">
        <v>2.57</v>
      </c>
      <c r="L381" s="73"/>
      <c r="M381" s="72">
        <f>(L381*$E381*$F381*$G381*$H381*$M$10)</f>
        <v>0</v>
      </c>
      <c r="N381" s="73"/>
      <c r="O381" s="73">
        <f>(N381*$E381*$F381*$G381*$H381*$O$10)</f>
        <v>0</v>
      </c>
      <c r="P381" s="73">
        <v>0</v>
      </c>
      <c r="Q381" s="72">
        <f>(P381*$E381*$F381*$G381*$H381*$Q$10)</f>
        <v>0</v>
      </c>
      <c r="R381" s="73"/>
      <c r="S381" s="72">
        <f>(R381*$E381*$F381*$G381*$H381*$S$10)</f>
        <v>0</v>
      </c>
      <c r="T381" s="73"/>
      <c r="U381" s="72">
        <f>(T381*$E381*$F381*$G381*$H381*$U$10)</f>
        <v>0</v>
      </c>
      <c r="V381" s="73"/>
      <c r="W381" s="72">
        <f>(V381*$E381*$F381*$G381*$H381*$W$10)</f>
        <v>0</v>
      </c>
      <c r="X381" s="73"/>
      <c r="Y381" s="72">
        <f>(X381*$E381*$F381*$G381*$H381*$Y$10)</f>
        <v>0</v>
      </c>
      <c r="Z381" s="73"/>
      <c r="AA381" s="72">
        <f>(Z381*$E381*$F381*$G381*$H381*$AA$10)</f>
        <v>0</v>
      </c>
      <c r="AB381" s="73"/>
      <c r="AC381" s="72">
        <f>(AB381*$E381*$F381*$G381*$H381*$AC$10)</f>
        <v>0</v>
      </c>
      <c r="AD381" s="73"/>
      <c r="AE381" s="72">
        <f>(AD381*$E381*$F381*$G381*$H381*$AE$10)</f>
        <v>0</v>
      </c>
      <c r="AF381" s="75"/>
      <c r="AG381" s="72">
        <f>(AF381*$E381*$F381*$G381*$H381*$AG$10)</f>
        <v>0</v>
      </c>
      <c r="AH381" s="73"/>
      <c r="AI381" s="72">
        <f>(AH381*$E381*$F381*$G381*$H381*$AI$10)</f>
        <v>0</v>
      </c>
      <c r="AJ381" s="73"/>
      <c r="AK381" s="73">
        <f>(AJ381*$E381*$F381*$G381*$H381*$AK$10)</f>
        <v>0</v>
      </c>
      <c r="AL381" s="73"/>
      <c r="AM381" s="72">
        <f>(AL381*$E381*$F381*$G381*$I381*$AM$10)</f>
        <v>0</v>
      </c>
      <c r="AN381" s="93">
        <v>0</v>
      </c>
      <c r="AO381" s="72">
        <f>(AN381*$E381*$F381*$G381*$I381*$AO$10)</f>
        <v>0</v>
      </c>
      <c r="AP381" s="73"/>
      <c r="AQ381" s="79">
        <f>(AP381*$E381*$F381*$G381*$I381*$AQ$10)</f>
        <v>0</v>
      </c>
      <c r="AR381" s="73"/>
      <c r="AS381" s="72">
        <f>(AR381*$E381*$F381*$G381*$H381*$AS$10)</f>
        <v>0</v>
      </c>
      <c r="AT381" s="73"/>
      <c r="AU381" s="73">
        <f>(AT381*$E381*$F381*$G381*$H381*$AU$10)</f>
        <v>0</v>
      </c>
      <c r="AV381" s="73"/>
      <c r="AW381" s="72">
        <f>(AV381*$E381*$F381*$G381*$H381*$AW$10)</f>
        <v>0</v>
      </c>
      <c r="AX381" s="73"/>
      <c r="AY381" s="72">
        <f>(AX381*$E381*$F381*$G381*$H381*$AY$10)</f>
        <v>0</v>
      </c>
      <c r="AZ381" s="73"/>
      <c r="BA381" s="72">
        <f>(AZ381*$E381*$F381*$G381*$H381*$BA$10)</f>
        <v>0</v>
      </c>
      <c r="BB381" s="73"/>
      <c r="BC381" s="72">
        <f>(BB381*$E381*$F381*$G381*$H381*$BC$10)</f>
        <v>0</v>
      </c>
      <c r="BD381" s="73"/>
      <c r="BE381" s="72">
        <f>(BD381*$E381*$F381*$G381*$H381*$BE$10)</f>
        <v>0</v>
      </c>
      <c r="BF381" s="73"/>
      <c r="BG381" s="72">
        <f>(BF381*$E381*$F381*$G381*$I381*$BG$10)</f>
        <v>0</v>
      </c>
      <c r="BH381" s="73"/>
      <c r="BI381" s="72">
        <f>(BH381*$E381*$F381*$G381*$I381*$BI$10)</f>
        <v>0</v>
      </c>
      <c r="BJ381" s="73"/>
      <c r="BK381" s="72">
        <f>(BJ381*$E381*$F381*$G381*$I381*$BK$10)</f>
        <v>0</v>
      </c>
      <c r="BL381" s="73"/>
      <c r="BM381" s="72">
        <f>(BL381*$E381*$F381*$G381*$I381*$BM$10)</f>
        <v>0</v>
      </c>
      <c r="BN381" s="73"/>
      <c r="BO381" s="72">
        <f>(BN381*$E381*$F381*$G381*$I381*$BO$10)</f>
        <v>0</v>
      </c>
      <c r="BP381" s="73"/>
      <c r="BQ381" s="72">
        <f>(BP381*$E381*$F381*$G381*$I381*$BQ$10)</f>
        <v>0</v>
      </c>
      <c r="BR381" s="73"/>
      <c r="BS381" s="79">
        <f>(BR381*$E381*$F381*$G381*$I381*$BS$10)</f>
        <v>0</v>
      </c>
      <c r="BT381" s="94"/>
      <c r="BU381" s="72">
        <f>(BT381*$E381*$F381*$G381*$H381*$BU$10)</f>
        <v>0</v>
      </c>
      <c r="BV381" s="73"/>
      <c r="BW381" s="72">
        <f>(BV381*$E381*$F381*$G381*$H381*$BW$10)</f>
        <v>0</v>
      </c>
      <c r="BX381" s="73"/>
      <c r="BY381" s="72">
        <f>(BX381*$E381*$F381*$G381*$H381*$BY$10)</f>
        <v>0</v>
      </c>
      <c r="BZ381" s="73"/>
      <c r="CA381" s="72">
        <f>(BZ381*$E381*$F381*$G381*$I381*$CA$10)</f>
        <v>0</v>
      </c>
      <c r="CB381" s="95"/>
      <c r="CC381" s="73">
        <f>(CB381*$E381*$F381*$G381*$H381*$CC$10)</f>
        <v>0</v>
      </c>
      <c r="CD381" s="73"/>
      <c r="CE381" s="72">
        <f>(CD381*$E381*$F381*$G381*$H381*$CE$10)</f>
        <v>0</v>
      </c>
      <c r="CF381" s="73"/>
      <c r="CG381" s="72">
        <f>(CF381*$E381*$F381*$G381*$H381*$CG$10)</f>
        <v>0</v>
      </c>
      <c r="CH381" s="73"/>
      <c r="CI381" s="72">
        <f>(CH381*$E381*$F381*$G381*$H381*$CI$10)</f>
        <v>0</v>
      </c>
      <c r="CJ381" s="73"/>
      <c r="CK381" s="72">
        <f>(CJ381*$E381*$F381*$G381*$H381*$CK$10)</f>
        <v>0</v>
      </c>
      <c r="CL381" s="73"/>
      <c r="CM381" s="72">
        <f>(CL381*$E381*$F381*$G381*$H381*$CM$10)</f>
        <v>0</v>
      </c>
      <c r="CN381" s="73"/>
      <c r="CO381" s="72">
        <f>(CN381*$E381*$F381*$G381*$H381*$CO$10)</f>
        <v>0</v>
      </c>
      <c r="CP381" s="73"/>
      <c r="CQ381" s="72">
        <f>(CP381*$E381*$F381*$G381*$I381*$CQ$10)</f>
        <v>0</v>
      </c>
      <c r="CR381" s="73"/>
      <c r="CS381" s="72">
        <f>(CR381*$E381*$F381*$G381*$I381*$CS$10)</f>
        <v>0</v>
      </c>
      <c r="CT381" s="73"/>
      <c r="CU381" s="72">
        <f>(CT381*$E381*$F381*$G381*$I381*$CU$10)</f>
        <v>0</v>
      </c>
      <c r="CV381" s="93">
        <v>0</v>
      </c>
      <c r="CW381" s="72">
        <f>(CV381*$E381*$F381*$G381*$I381*$CW$10)</f>
        <v>0</v>
      </c>
      <c r="CX381" s="73"/>
      <c r="CY381" s="79">
        <f>(CX381*$E381*$F381*$G381*$I381*$CY$10)</f>
        <v>0</v>
      </c>
      <c r="CZ381" s="73"/>
      <c r="DA381" s="72">
        <f>(CZ381*$E381*$F381*$G381*$I381*$DA$10)</f>
        <v>0</v>
      </c>
      <c r="DB381" s="95"/>
      <c r="DC381" s="72">
        <f>(DB381*$E381*$F381*$G381*$I381*$DC$10)</f>
        <v>0</v>
      </c>
      <c r="DD381" s="73"/>
      <c r="DE381" s="72">
        <f>(DD381*$E381*$F381*$G381*$I381*$DE$10)</f>
        <v>0</v>
      </c>
      <c r="DF381" s="73"/>
      <c r="DG381" s="72">
        <f>(DF381*$E381*$F381*$G381*$J381*$DG$10)</f>
        <v>0</v>
      </c>
      <c r="DH381" s="73"/>
      <c r="DI381" s="103">
        <f>(DH381*$E381*$F381*$G381*$K381*$DI$10)</f>
        <v>0</v>
      </c>
      <c r="DJ381" s="85">
        <f t="shared" si="1173"/>
        <v>0</v>
      </c>
      <c r="DK381" s="84">
        <f t="shared" si="1173"/>
        <v>0</v>
      </c>
    </row>
    <row r="382" spans="1:115" ht="30" customHeight="1" x14ac:dyDescent="0.25">
      <c r="A382" s="89"/>
      <c r="B382" s="90">
        <v>335</v>
      </c>
      <c r="C382" s="283" t="s">
        <v>873</v>
      </c>
      <c r="D382" s="65" t="s">
        <v>505</v>
      </c>
      <c r="E382" s="54">
        <v>23150</v>
      </c>
      <c r="F382" s="91">
        <v>2.3199999999999998</v>
      </c>
      <c r="G382" s="67">
        <v>1</v>
      </c>
      <c r="H382" s="69">
        <v>1.4</v>
      </c>
      <c r="I382" s="69">
        <v>1.68</v>
      </c>
      <c r="J382" s="69">
        <v>2.23</v>
      </c>
      <c r="K382" s="70">
        <v>2.57</v>
      </c>
      <c r="L382" s="73"/>
      <c r="M382" s="72">
        <f>(L382*$E382*$F382*$G382*$H382)</f>
        <v>0</v>
      </c>
      <c r="N382" s="73"/>
      <c r="O382" s="73">
        <f>(N382*$E382*$F382*$G382*$H382)</f>
        <v>0</v>
      </c>
      <c r="P382" s="73"/>
      <c r="Q382" s="72">
        <f>(P382*$E382*$F382*$G382*$H382)</f>
        <v>0</v>
      </c>
      <c r="R382" s="73"/>
      <c r="S382" s="72">
        <f>(R382*$E382*$F382*$G382*$H382)</f>
        <v>0</v>
      </c>
      <c r="T382" s="73"/>
      <c r="U382" s="72">
        <f>(T382*$E382*$F382*$G382*$H382)</f>
        <v>0</v>
      </c>
      <c r="V382" s="73"/>
      <c r="W382" s="72">
        <f>(V382*$E382*$F382*$G382*$H382)</f>
        <v>0</v>
      </c>
      <c r="X382" s="73"/>
      <c r="Y382" s="72">
        <f>(X382*$E382*$F382*$G382*$H382)</f>
        <v>0</v>
      </c>
      <c r="Z382" s="73"/>
      <c r="AA382" s="72">
        <f>(Z382*$E382*$F382*$G382*$H382)</f>
        <v>0</v>
      </c>
      <c r="AB382" s="73"/>
      <c r="AC382" s="72">
        <f>(AB382*$E382*$F382*$G382*$H382)</f>
        <v>0</v>
      </c>
      <c r="AD382" s="73"/>
      <c r="AE382" s="72">
        <f>(AD382*$E382*$F382*$G382*$H382)</f>
        <v>0</v>
      </c>
      <c r="AF382" s="75"/>
      <c r="AG382" s="72">
        <f>(AF382*$E382*$F382*$G382*$H382)</f>
        <v>0</v>
      </c>
      <c r="AH382" s="73"/>
      <c r="AI382" s="72">
        <f>(AH382*$E382*$F382*$G382*$H382)</f>
        <v>0</v>
      </c>
      <c r="AJ382" s="73"/>
      <c r="AK382" s="73">
        <f>(AJ382*$E382*$F382*$G382*$H382)</f>
        <v>0</v>
      </c>
      <c r="AL382" s="73"/>
      <c r="AM382" s="72">
        <f>(AL382*$E382*$F382*$G382*$I382)</f>
        <v>0</v>
      </c>
      <c r="AN382" s="93">
        <v>0</v>
      </c>
      <c r="AO382" s="72">
        <f>(AN382*$E382*$F382*$G382*$I382)</f>
        <v>0</v>
      </c>
      <c r="AP382" s="73"/>
      <c r="AQ382" s="79">
        <f>(AP382*$E382*$F382*$G382*$I382)</f>
        <v>0</v>
      </c>
      <c r="AR382" s="73"/>
      <c r="AS382" s="72">
        <f>(AR382*$E382*$F382*$G382*$H382)</f>
        <v>0</v>
      </c>
      <c r="AT382" s="73"/>
      <c r="AU382" s="73">
        <f>(AT382*$E382*$F382*$G382*$H382)</f>
        <v>0</v>
      </c>
      <c r="AV382" s="73"/>
      <c r="AW382" s="72">
        <f>(AV382*$E382*$F382*$G382*$H382)</f>
        <v>0</v>
      </c>
      <c r="AX382" s="73"/>
      <c r="AY382" s="72">
        <f>(AX382*$E382*$F382*$G382*$H382)</f>
        <v>0</v>
      </c>
      <c r="AZ382" s="73"/>
      <c r="BA382" s="72">
        <f>(AZ382*$E382*$F382*$G382*$H382)</f>
        <v>0</v>
      </c>
      <c r="BB382" s="73"/>
      <c r="BC382" s="72">
        <f>(BB382*$E382*$F382*$G382*$H382)</f>
        <v>0</v>
      </c>
      <c r="BD382" s="73"/>
      <c r="BE382" s="72">
        <f>(BD382*$E382*$F382*$G382*$H382)</f>
        <v>0</v>
      </c>
      <c r="BF382" s="73"/>
      <c r="BG382" s="72">
        <f>(BF382*$E382*$F382*$G382*$I382)</f>
        <v>0</v>
      </c>
      <c r="BH382" s="73"/>
      <c r="BI382" s="72">
        <f>(BH382*$E382*$F382*$G382*$I382)</f>
        <v>0</v>
      </c>
      <c r="BJ382" s="73"/>
      <c r="BK382" s="72">
        <f>(BJ382*$E382*$F382*$G382*$I382)</f>
        <v>0</v>
      </c>
      <c r="BL382" s="73"/>
      <c r="BM382" s="72">
        <f>(BL382*$E382*$F382*$G382*$I382)</f>
        <v>0</v>
      </c>
      <c r="BN382" s="73"/>
      <c r="BO382" s="72">
        <f>(BN382*$E382*$F382*$G382*$I382)</f>
        <v>0</v>
      </c>
      <c r="BP382" s="73"/>
      <c r="BQ382" s="72">
        <f>(BP382*$E382*$F382*$G382*$I382)</f>
        <v>0</v>
      </c>
      <c r="BR382" s="73"/>
      <c r="BS382" s="79">
        <f>(BR382*$E382*$F382*$G382*$I382)</f>
        <v>0</v>
      </c>
      <c r="BT382" s="94"/>
      <c r="BU382" s="72">
        <f>(BT382*$E382*$F382*$G382*$H382)</f>
        <v>0</v>
      </c>
      <c r="BV382" s="73"/>
      <c r="BW382" s="72">
        <f>(BV382*$E382*$F382*$G382*$H382)</f>
        <v>0</v>
      </c>
      <c r="BX382" s="73"/>
      <c r="BY382" s="72">
        <f>(BX382*$E382*$F382*$G382*$H382)</f>
        <v>0</v>
      </c>
      <c r="BZ382" s="73"/>
      <c r="CA382" s="72">
        <f>(BZ382*$E382*$F382*$G382*$I382)</f>
        <v>0</v>
      </c>
      <c r="CB382" s="95"/>
      <c r="CC382" s="73">
        <f>(CB382*$E382*$F382*$G382*$H382)</f>
        <v>0</v>
      </c>
      <c r="CD382" s="73"/>
      <c r="CE382" s="72">
        <f>(CD382*$E382*$F382*$G382*$H382)</f>
        <v>0</v>
      </c>
      <c r="CF382" s="73"/>
      <c r="CG382" s="72">
        <f>(CF382*$E382*$F382*$G382*$H382)</f>
        <v>0</v>
      </c>
      <c r="CH382" s="73"/>
      <c r="CI382" s="72">
        <f>(CH382*$E382*$F382*$G382*$H382)</f>
        <v>0</v>
      </c>
      <c r="CJ382" s="73"/>
      <c r="CK382" s="72">
        <f>(CJ382*$E382*$F382*$G382*$H382)</f>
        <v>0</v>
      </c>
      <c r="CL382" s="73"/>
      <c r="CM382" s="72">
        <f>(CL382*$E382*$F382*$G382*$H382)</f>
        <v>0</v>
      </c>
      <c r="CN382" s="73"/>
      <c r="CO382" s="72">
        <f>(CN382*$E382*$F382*$G382*$H382)</f>
        <v>0</v>
      </c>
      <c r="CP382" s="73"/>
      <c r="CQ382" s="72">
        <f>(CP382*$E382*$F382*$G382*$I382)</f>
        <v>0</v>
      </c>
      <c r="CR382" s="73"/>
      <c r="CS382" s="72">
        <f>(CR382*$E382*$F382*$G382*$I382)</f>
        <v>0</v>
      </c>
      <c r="CT382" s="73"/>
      <c r="CU382" s="72">
        <f>(CT382*$E382*$F382*$G382*$I382)</f>
        <v>0</v>
      </c>
      <c r="CV382" s="93">
        <v>0</v>
      </c>
      <c r="CW382" s="72">
        <f>(CV382*$E382*$F382*$G382*$I382)</f>
        <v>0</v>
      </c>
      <c r="CX382" s="73"/>
      <c r="CY382" s="79">
        <f>(CX382*$E382*$F382*$G382*$I382)</f>
        <v>0</v>
      </c>
      <c r="CZ382" s="73"/>
      <c r="DA382" s="72">
        <f>(CZ382*$E382*$F382*$G382*$I382)</f>
        <v>0</v>
      </c>
      <c r="DB382" s="95"/>
      <c r="DC382" s="72">
        <f>(DB382*$E382*$F382*$G382*$I382)</f>
        <v>0</v>
      </c>
      <c r="DD382" s="73"/>
      <c r="DE382" s="72">
        <f>(DD382*$E382*$F382*$G382*$I382)</f>
        <v>0</v>
      </c>
      <c r="DF382" s="73"/>
      <c r="DG382" s="72">
        <f>(DF382*$E382*$F382*$G382*$J382)</f>
        <v>0</v>
      </c>
      <c r="DH382" s="89"/>
      <c r="DI382" s="84">
        <f>(DH382*$E382*$F382*$G382*$K382)</f>
        <v>0</v>
      </c>
      <c r="DJ382" s="85">
        <f t="shared" si="1173"/>
        <v>0</v>
      </c>
      <c r="DK382" s="84">
        <f t="shared" si="1173"/>
        <v>0</v>
      </c>
    </row>
    <row r="383" spans="1:115" ht="66.75" customHeight="1" x14ac:dyDescent="0.25">
      <c r="A383" s="89"/>
      <c r="B383" s="90">
        <v>336</v>
      </c>
      <c r="C383" s="283" t="s">
        <v>874</v>
      </c>
      <c r="D383" s="65" t="s">
        <v>506</v>
      </c>
      <c r="E383" s="54">
        <v>23150</v>
      </c>
      <c r="F383" s="100">
        <v>18.149999999999999</v>
      </c>
      <c r="G383" s="67">
        <v>1</v>
      </c>
      <c r="H383" s="69">
        <v>1.4</v>
      </c>
      <c r="I383" s="69">
        <v>1.68</v>
      </c>
      <c r="J383" s="69">
        <v>2.23</v>
      </c>
      <c r="K383" s="70">
        <v>2.57</v>
      </c>
      <c r="L383" s="73"/>
      <c r="M383" s="72">
        <f>(L383*$E383*$F383*$G383*$H383*$M$10)</f>
        <v>0</v>
      </c>
      <c r="N383" s="73"/>
      <c r="O383" s="73">
        <f>(N383*$E383*$F383*$G383*$H383*$O$10)</f>
        <v>0</v>
      </c>
      <c r="P383" s="73">
        <v>10</v>
      </c>
      <c r="Q383" s="72">
        <f>(P383*$E383*$F383*$G383*$H383*$Q$10)</f>
        <v>6470656.5000000009</v>
      </c>
      <c r="R383" s="73"/>
      <c r="S383" s="72">
        <f>(R383*$E383*$F383*$G383*$H383*$S$10)</f>
        <v>0</v>
      </c>
      <c r="T383" s="73"/>
      <c r="U383" s="72">
        <f>(T383*$E383*$F383*$G383*$H383*$U$10)</f>
        <v>0</v>
      </c>
      <c r="V383" s="73"/>
      <c r="W383" s="72">
        <f>(V383*$E383*$F383*$G383*$H383*$W$10)</f>
        <v>0</v>
      </c>
      <c r="X383" s="73"/>
      <c r="Y383" s="72">
        <f>(X383*$E383*$F383*$G383*$H383*$Y$10)</f>
        <v>0</v>
      </c>
      <c r="Z383" s="73"/>
      <c r="AA383" s="72">
        <f>(Z383*$E383*$F383*$G383*$H383*$AA$10)</f>
        <v>0</v>
      </c>
      <c r="AB383" s="73"/>
      <c r="AC383" s="72">
        <f>(AB383*$E383*$F383*$G383*$H383*$AC$10)</f>
        <v>0</v>
      </c>
      <c r="AD383" s="73"/>
      <c r="AE383" s="72">
        <f>(AD383*$E383*$F383*$G383*$H383*$AE$10)</f>
        <v>0</v>
      </c>
      <c r="AF383" s="75"/>
      <c r="AG383" s="72">
        <f>(AF383*$E383*$F383*$G383*$H383*$AG$10)</f>
        <v>0</v>
      </c>
      <c r="AH383" s="73">
        <v>2</v>
      </c>
      <c r="AI383" s="72">
        <f>(AH383*$E383*$F383*$G383*$H383*$AI$10)</f>
        <v>1294131.2999999998</v>
      </c>
      <c r="AJ383" s="73"/>
      <c r="AK383" s="73">
        <f>(AJ383*$E383*$F383*$G383*$H383*$AK$10)</f>
        <v>0</v>
      </c>
      <c r="AL383" s="73">
        <v>2</v>
      </c>
      <c r="AM383" s="72">
        <f>(AL383*$E383*$F383*$G383*$I383*$AM$10)</f>
        <v>1552957.56</v>
      </c>
      <c r="AN383" s="93"/>
      <c r="AO383" s="72">
        <f>(AN383*$E383*$F383*$G383*$I383*$AO$10)</f>
        <v>0</v>
      </c>
      <c r="AP383" s="73"/>
      <c r="AQ383" s="79">
        <f>(AP383*$E383*$F383*$G383*$I383*$AQ$10)</f>
        <v>0</v>
      </c>
      <c r="AR383" s="73"/>
      <c r="AS383" s="72">
        <f>(AR383*$E383*$F383*$G383*$H383*$AS$10)</f>
        <v>0</v>
      </c>
      <c r="AT383" s="73"/>
      <c r="AU383" s="73">
        <f>(AT383*$E383*$F383*$G383*$H383*$AU$10)</f>
        <v>0</v>
      </c>
      <c r="AV383" s="73"/>
      <c r="AW383" s="72">
        <f>(AV383*$E383*$F383*$G383*$H383*$AW$10)</f>
        <v>0</v>
      </c>
      <c r="AX383" s="73"/>
      <c r="AY383" s="72">
        <f>(AX383*$E383*$F383*$G383*$H383*$AY$10)</f>
        <v>0</v>
      </c>
      <c r="AZ383" s="73"/>
      <c r="BA383" s="72">
        <f>(AZ383*$E383*$F383*$G383*$H383*$BA$10)</f>
        <v>0</v>
      </c>
      <c r="BB383" s="73"/>
      <c r="BC383" s="72">
        <f>(BB383*$E383*$F383*$G383*$H383*$BC$10)</f>
        <v>0</v>
      </c>
      <c r="BD383" s="73"/>
      <c r="BE383" s="72">
        <f>(BD383*$E383*$F383*$G383*$H383*$BE$10)</f>
        <v>0</v>
      </c>
      <c r="BF383" s="73"/>
      <c r="BG383" s="72">
        <f>(BF383*$E383*$F383*$G383*$I383*$BG$10)</f>
        <v>0</v>
      </c>
      <c r="BH383" s="73"/>
      <c r="BI383" s="72">
        <f>(BH383*$E383*$F383*$G383*$I383*$BI$10)</f>
        <v>0</v>
      </c>
      <c r="BJ383" s="73"/>
      <c r="BK383" s="72">
        <f>(BJ383*$E383*$F383*$G383*$I383*$BK$10)</f>
        <v>0</v>
      </c>
      <c r="BL383" s="73"/>
      <c r="BM383" s="72">
        <f>(BL383*$E383*$F383*$G383*$I383*$BM$10)</f>
        <v>0</v>
      </c>
      <c r="BN383" s="73"/>
      <c r="BO383" s="72">
        <f>(BN383*$E383*$F383*$G383*$I383*$BO$10)</f>
        <v>0</v>
      </c>
      <c r="BP383" s="73"/>
      <c r="BQ383" s="72">
        <f>(BP383*$E383*$F383*$G383*$I383*$BQ$10)</f>
        <v>0</v>
      </c>
      <c r="BR383" s="73">
        <v>5</v>
      </c>
      <c r="BS383" s="79">
        <f>(BR383*$E383*$F383*$G383*$I383*$BS$10)</f>
        <v>3882393.9000000004</v>
      </c>
      <c r="BT383" s="94"/>
      <c r="BU383" s="72">
        <f>(BT383*$E383*$F383*$G383*$H383*$BU$10)</f>
        <v>0</v>
      </c>
      <c r="BV383" s="73"/>
      <c r="BW383" s="72">
        <f>(BV383*$E383*$F383*$G383*$H383*$BW$10)</f>
        <v>0</v>
      </c>
      <c r="BX383" s="73"/>
      <c r="BY383" s="72">
        <f>(BX383*$E383*$F383*$G383*$H383*$BY$10)</f>
        <v>0</v>
      </c>
      <c r="BZ383" s="73"/>
      <c r="CA383" s="72">
        <f>(BZ383*$E383*$F383*$G383*$I383*$CA$10)</f>
        <v>0</v>
      </c>
      <c r="CB383" s="95"/>
      <c r="CC383" s="73">
        <f>(CB383*$E383*$F383*$G383*$H383*$CC$10)</f>
        <v>0</v>
      </c>
      <c r="CD383" s="73"/>
      <c r="CE383" s="72">
        <f>(CD383*$E383*$F383*$G383*$H383*$CE$10)</f>
        <v>0</v>
      </c>
      <c r="CF383" s="73"/>
      <c r="CG383" s="72">
        <f>(CF383*$E383*$F383*$G383*$H383*$CG$10)</f>
        <v>0</v>
      </c>
      <c r="CH383" s="73"/>
      <c r="CI383" s="72">
        <f>(CH383*$E383*$F383*$G383*$H383*$CI$10)</f>
        <v>0</v>
      </c>
      <c r="CJ383" s="73"/>
      <c r="CK383" s="72">
        <f>(CJ383*$E383*$F383*$G383*$H383*$CK$10)</f>
        <v>0</v>
      </c>
      <c r="CL383" s="73"/>
      <c r="CM383" s="72">
        <f>(CL383*$E383*$F383*$G383*$H383*$CM$10)</f>
        <v>0</v>
      </c>
      <c r="CN383" s="73"/>
      <c r="CO383" s="72">
        <f>(CN383*$E383*$F383*$G383*$H383*$CO$10)</f>
        <v>0</v>
      </c>
      <c r="CP383" s="73"/>
      <c r="CQ383" s="72">
        <f>(CP383*$E383*$F383*$G383*$I383*$CQ$10)</f>
        <v>0</v>
      </c>
      <c r="CR383" s="73">
        <v>0</v>
      </c>
      <c r="CS383" s="72">
        <f>(CR383*$E383*$F383*$G383*$I383*$CS$10)</f>
        <v>0</v>
      </c>
      <c r="CT383" s="73"/>
      <c r="CU383" s="72">
        <f>(CT383*$E383*$F383*$G383*$I383*$CU$10)</f>
        <v>0</v>
      </c>
      <c r="CV383" s="93"/>
      <c r="CW383" s="72">
        <f>(CV383*$E383*$F383*$G383*$I383*$CW$10)</f>
        <v>0</v>
      </c>
      <c r="CX383" s="73"/>
      <c r="CY383" s="79">
        <f>(CX383*$E383*$F383*$G383*$I383*$CY$10)</f>
        <v>0</v>
      </c>
      <c r="CZ383" s="73"/>
      <c r="DA383" s="72">
        <f>(CZ383*$E383*$F383*$G383*$I383*$DA$10)</f>
        <v>0</v>
      </c>
      <c r="DB383" s="95"/>
      <c r="DC383" s="72">
        <f>(DB383*$E383*$F383*$G383*$I383*$DC$10)</f>
        <v>0</v>
      </c>
      <c r="DD383" s="73"/>
      <c r="DE383" s="72">
        <f>(DD383*$E383*$F383*$G383*$I383*$DE$10)</f>
        <v>0</v>
      </c>
      <c r="DF383" s="73"/>
      <c r="DG383" s="72">
        <f>(DF383*$E383*$F383*$G383*$J383*$DG$10)</f>
        <v>0</v>
      </c>
      <c r="DH383" s="89"/>
      <c r="DI383" s="84">
        <f>(DH383*$E383*$F383*$G383*$K383*$DI$10)</f>
        <v>0</v>
      </c>
      <c r="DJ383" s="85">
        <f t="shared" si="1173"/>
        <v>19</v>
      </c>
      <c r="DK383" s="84">
        <f t="shared" si="1173"/>
        <v>13200139.260000002</v>
      </c>
    </row>
    <row r="384" spans="1:115" ht="30" customHeight="1" x14ac:dyDescent="0.25">
      <c r="A384" s="89"/>
      <c r="B384" s="90">
        <v>337</v>
      </c>
      <c r="C384" s="283" t="s">
        <v>875</v>
      </c>
      <c r="D384" s="65" t="s">
        <v>507</v>
      </c>
      <c r="E384" s="54">
        <v>23150</v>
      </c>
      <c r="F384" s="100">
        <v>2.0499999999999998</v>
      </c>
      <c r="G384" s="67">
        <v>1</v>
      </c>
      <c r="H384" s="69">
        <v>1.4</v>
      </c>
      <c r="I384" s="69">
        <v>1.68</v>
      </c>
      <c r="J384" s="69">
        <v>2.23</v>
      </c>
      <c r="K384" s="70">
        <v>2.57</v>
      </c>
      <c r="L384" s="73"/>
      <c r="M384" s="72">
        <f>(L384*$E384*$F384*$G384*$H384*$M$10)</f>
        <v>0</v>
      </c>
      <c r="N384" s="73"/>
      <c r="O384" s="73">
        <f>(N384*$E384*$F384*$G384*$H384*$O$10)</f>
        <v>0</v>
      </c>
      <c r="P384" s="73"/>
      <c r="Q384" s="72">
        <f>(P384*$E384*$F384*$G384*$H384*$Q$10)</f>
        <v>0</v>
      </c>
      <c r="R384" s="73">
        <v>15</v>
      </c>
      <c r="S384" s="72">
        <f>(R384*$E384*$F384*$G384*$H384*$S$10)</f>
        <v>1195928.9999999998</v>
      </c>
      <c r="T384" s="73"/>
      <c r="U384" s="72">
        <f>(T384*$E384*$F384*$G384*$H384*$U$10)</f>
        <v>0</v>
      </c>
      <c r="V384" s="73"/>
      <c r="W384" s="72">
        <f>(V384*$E384*$F384*$G384*$H384*$W$10)</f>
        <v>0</v>
      </c>
      <c r="X384" s="73"/>
      <c r="Y384" s="72">
        <f>(X384*$E384*$F384*$G384*$H384*$Y$10)</f>
        <v>0</v>
      </c>
      <c r="Z384" s="73"/>
      <c r="AA384" s="72">
        <f>(Z384*$E384*$F384*$G384*$H384*$AA$10)</f>
        <v>0</v>
      </c>
      <c r="AB384" s="73"/>
      <c r="AC384" s="72">
        <f>(AB384*$E384*$F384*$G384*$H384*$AC$10)</f>
        <v>0</v>
      </c>
      <c r="AD384" s="73"/>
      <c r="AE384" s="72">
        <f>(AD384*$E384*$F384*$G384*$H384*$AE$10)</f>
        <v>0</v>
      </c>
      <c r="AF384" s="75"/>
      <c r="AG384" s="72">
        <f>(AF384*$E384*$F384*$G384*$H384*$AG$10)</f>
        <v>0</v>
      </c>
      <c r="AH384" s="73"/>
      <c r="AI384" s="72">
        <f>(AH384*$E384*$F384*$G384*$H384*$AI$10)</f>
        <v>0</v>
      </c>
      <c r="AJ384" s="73"/>
      <c r="AK384" s="73">
        <f>(AJ384*$E384*$F384*$G384*$H384*$AK$10)</f>
        <v>0</v>
      </c>
      <c r="AL384" s="73"/>
      <c r="AM384" s="72">
        <f>(AL384*$E384*$F384*$G384*$I384*$AM$10)</f>
        <v>0</v>
      </c>
      <c r="AN384" s="93"/>
      <c r="AO384" s="72">
        <f>(AN384*$E384*$F384*$G384*$I384*$AO$10)</f>
        <v>0</v>
      </c>
      <c r="AP384" s="73"/>
      <c r="AQ384" s="79">
        <f>(AP384*$E384*$F384*$G384*$I384*$AQ$10)</f>
        <v>0</v>
      </c>
      <c r="AR384" s="73"/>
      <c r="AS384" s="72">
        <f>(AR384*$E384*$F384*$G384*$H384*$AS$10)</f>
        <v>0</v>
      </c>
      <c r="AT384" s="73"/>
      <c r="AU384" s="73">
        <f>(AT384*$E384*$F384*$G384*$H384*$AU$10)</f>
        <v>0</v>
      </c>
      <c r="AV384" s="73"/>
      <c r="AW384" s="72">
        <f>(AV384*$E384*$F384*$G384*$H384*$AW$10)</f>
        <v>0</v>
      </c>
      <c r="AX384" s="73"/>
      <c r="AY384" s="72">
        <f>(AX384*$E384*$F384*$G384*$H384*$AY$10)</f>
        <v>0</v>
      </c>
      <c r="AZ384" s="73"/>
      <c r="BA384" s="72">
        <f>(AZ384*$E384*$F384*$G384*$H384*$BA$10)</f>
        <v>0</v>
      </c>
      <c r="BB384" s="73"/>
      <c r="BC384" s="72">
        <f>(BB384*$E384*$F384*$G384*$H384*$BC$10)</f>
        <v>0</v>
      </c>
      <c r="BD384" s="73"/>
      <c r="BE384" s="72">
        <f>(BD384*$E384*$F384*$G384*$H384*$BE$10)</f>
        <v>0</v>
      </c>
      <c r="BF384" s="73"/>
      <c r="BG384" s="72">
        <f>(BF384*$E384*$F384*$G384*$I384*$BG$10)</f>
        <v>0</v>
      </c>
      <c r="BH384" s="73"/>
      <c r="BI384" s="72">
        <f>(BH384*$E384*$F384*$G384*$I384*$BI$10)</f>
        <v>0</v>
      </c>
      <c r="BJ384" s="73"/>
      <c r="BK384" s="72">
        <f>(BJ384*$E384*$F384*$G384*$I384*$BK$10)</f>
        <v>0</v>
      </c>
      <c r="BL384" s="73"/>
      <c r="BM384" s="72">
        <f>(BL384*$E384*$F384*$G384*$I384*$BM$10)</f>
        <v>0</v>
      </c>
      <c r="BN384" s="73"/>
      <c r="BO384" s="72">
        <f>(BN384*$E384*$F384*$G384*$I384*$BO$10)</f>
        <v>0</v>
      </c>
      <c r="BP384" s="73"/>
      <c r="BQ384" s="72">
        <f>(BP384*$E384*$F384*$G384*$I384*$BQ$10)</f>
        <v>0</v>
      </c>
      <c r="BR384" s="73"/>
      <c r="BS384" s="79">
        <f>(BR384*$E384*$F384*$G384*$I384*$BS$10)</f>
        <v>0</v>
      </c>
      <c r="BT384" s="94"/>
      <c r="BU384" s="72">
        <f>(BT384*$E384*$F384*$G384*$H384*$BU$10)</f>
        <v>0</v>
      </c>
      <c r="BV384" s="73"/>
      <c r="BW384" s="72">
        <f>(BV384*$E384*$F384*$G384*$H384*$BW$10)</f>
        <v>0</v>
      </c>
      <c r="BX384" s="73"/>
      <c r="BY384" s="72">
        <f>(BX384*$E384*$F384*$G384*$H384*$BY$10)</f>
        <v>0</v>
      </c>
      <c r="BZ384" s="73"/>
      <c r="CA384" s="72">
        <f>(BZ384*$E384*$F384*$G384*$I384*$CA$10)</f>
        <v>0</v>
      </c>
      <c r="CB384" s="95"/>
      <c r="CC384" s="73">
        <f>(CB384*$E384*$F384*$G384*$H384*$CC$10)</f>
        <v>0</v>
      </c>
      <c r="CD384" s="73"/>
      <c r="CE384" s="72">
        <f>(CD384*$E384*$F384*$G384*$H384*$CE$10)</f>
        <v>0</v>
      </c>
      <c r="CF384" s="73"/>
      <c r="CG384" s="72">
        <f>(CF384*$E384*$F384*$G384*$H384*$CG$10)</f>
        <v>0</v>
      </c>
      <c r="CH384" s="73"/>
      <c r="CI384" s="72">
        <f>(CH384*$E384*$F384*$G384*$H384*$CI$10)</f>
        <v>0</v>
      </c>
      <c r="CJ384" s="73"/>
      <c r="CK384" s="72">
        <f>(CJ384*$E384*$F384*$G384*$H384*$CK$10)</f>
        <v>0</v>
      </c>
      <c r="CL384" s="73"/>
      <c r="CM384" s="72">
        <f>(CL384*$E384*$F384*$G384*$H384*$CM$10)</f>
        <v>0</v>
      </c>
      <c r="CN384" s="73"/>
      <c r="CO384" s="72">
        <f>(CN384*$E384*$F384*$G384*$H384*$CO$10)</f>
        <v>0</v>
      </c>
      <c r="CP384" s="73"/>
      <c r="CQ384" s="72">
        <f>(CP384*$E384*$F384*$G384*$I384*$CQ$10)</f>
        <v>0</v>
      </c>
      <c r="CR384" s="73"/>
      <c r="CS384" s="72">
        <f>(CR384*$E384*$F384*$G384*$I384*$CS$10)</f>
        <v>0</v>
      </c>
      <c r="CT384" s="73"/>
      <c r="CU384" s="72">
        <f>(CT384*$E384*$F384*$G384*$I384*$CU$10)</f>
        <v>0</v>
      </c>
      <c r="CV384" s="93"/>
      <c r="CW384" s="72">
        <f>(CV384*$E384*$F384*$G384*$I384*$CW$10)</f>
        <v>0</v>
      </c>
      <c r="CX384" s="73"/>
      <c r="CY384" s="79">
        <f>(CX384*$E384*$F384*$G384*$I384*$CY$10)</f>
        <v>0</v>
      </c>
      <c r="CZ384" s="73"/>
      <c r="DA384" s="72">
        <f>(CZ384*$E384*$F384*$G384*$I384*$DA$10)</f>
        <v>0</v>
      </c>
      <c r="DB384" s="95"/>
      <c r="DC384" s="72">
        <f>(DB384*$E384*$F384*$G384*$I384*$DC$10)</f>
        <v>0</v>
      </c>
      <c r="DD384" s="73"/>
      <c r="DE384" s="72">
        <f>(DD384*$E384*$F384*$G384*$I384*$DE$10)</f>
        <v>0</v>
      </c>
      <c r="DF384" s="73"/>
      <c r="DG384" s="72">
        <f>(DF384*$E384*$F384*$G384*$J384*$DG$10)</f>
        <v>0</v>
      </c>
      <c r="DH384" s="89"/>
      <c r="DI384" s="84">
        <f>(DH384*$E384*$F384*$G384*$K384*$DI$10)</f>
        <v>0</v>
      </c>
      <c r="DJ384" s="85">
        <f t="shared" si="1173"/>
        <v>15</v>
      </c>
      <c r="DK384" s="84">
        <f t="shared" si="1173"/>
        <v>1195928.9999999998</v>
      </c>
    </row>
    <row r="385" spans="1:115" ht="30" customHeight="1" x14ac:dyDescent="0.25">
      <c r="A385" s="89"/>
      <c r="B385" s="90">
        <v>338</v>
      </c>
      <c r="C385" s="283" t="s">
        <v>876</v>
      </c>
      <c r="D385" s="65" t="s">
        <v>508</v>
      </c>
      <c r="E385" s="54">
        <v>23150</v>
      </c>
      <c r="F385" s="100">
        <v>7.81</v>
      </c>
      <c r="G385" s="67">
        <v>1</v>
      </c>
      <c r="H385" s="69">
        <v>1.4</v>
      </c>
      <c r="I385" s="69">
        <v>1.68</v>
      </c>
      <c r="J385" s="69">
        <v>2.23</v>
      </c>
      <c r="K385" s="70">
        <v>2.57</v>
      </c>
      <c r="L385" s="73"/>
      <c r="M385" s="72">
        <f>(L385*$E385*$F385*$G385*$H385*$M$10)</f>
        <v>0</v>
      </c>
      <c r="N385" s="73"/>
      <c r="O385" s="73">
        <f>(N385*$E385*$F385*$G385*$H385*$O$10)</f>
        <v>0</v>
      </c>
      <c r="P385" s="73"/>
      <c r="Q385" s="72">
        <f>(P385*$E385*$F385*$G385*$H385*$Q$10)</f>
        <v>0</v>
      </c>
      <c r="R385" s="73"/>
      <c r="S385" s="72">
        <f>(R385*$E385*$F385*$G385*$H385*$S$10)</f>
        <v>0</v>
      </c>
      <c r="T385" s="73"/>
      <c r="U385" s="72">
        <f>(T385*$E385*$F385*$G385*$H385*$U$10)</f>
        <v>0</v>
      </c>
      <c r="V385" s="73"/>
      <c r="W385" s="72">
        <f>(V385*$E385*$F385*$G385*$H385*$W$10)</f>
        <v>0</v>
      </c>
      <c r="X385" s="73"/>
      <c r="Y385" s="72">
        <f>(X385*$E385*$F385*$G385*$H385*$Y$10)</f>
        <v>0</v>
      </c>
      <c r="Z385" s="73"/>
      <c r="AA385" s="72">
        <f>(Z385*$E385*$F385*$G385*$H385*$AA$10)</f>
        <v>0</v>
      </c>
      <c r="AB385" s="73"/>
      <c r="AC385" s="72">
        <f>(AB385*$E385*$F385*$G385*$H385*$AC$10)</f>
        <v>0</v>
      </c>
      <c r="AD385" s="73"/>
      <c r="AE385" s="72">
        <f>(AD385*$E385*$F385*$G385*$H385*$AE$10)</f>
        <v>0</v>
      </c>
      <c r="AF385" s="75"/>
      <c r="AG385" s="72">
        <f>(AF385*$E385*$F385*$G385*$H385*$AG$10)</f>
        <v>0</v>
      </c>
      <c r="AH385" s="73"/>
      <c r="AI385" s="72">
        <f>(AH385*$E385*$F385*$G385*$H385*$AI$10)</f>
        <v>0</v>
      </c>
      <c r="AJ385" s="73"/>
      <c r="AK385" s="73">
        <f>(AJ385*$E385*$F385*$G385*$H385*$AK$10)</f>
        <v>0</v>
      </c>
      <c r="AL385" s="73"/>
      <c r="AM385" s="72">
        <f>(AL385*$E385*$F385*$G385*$I385*$AM$10)</f>
        <v>0</v>
      </c>
      <c r="AN385" s="93"/>
      <c r="AO385" s="72">
        <f>(AN385*$E385*$F385*$G385*$I385*$AO$10)</f>
        <v>0</v>
      </c>
      <c r="AP385" s="73"/>
      <c r="AQ385" s="79">
        <f>(AP385*$E385*$F385*$G385*$I385*$AQ$10)</f>
        <v>0</v>
      </c>
      <c r="AR385" s="73"/>
      <c r="AS385" s="72">
        <f>(AR385*$E385*$F385*$G385*$H385*$AS$10)</f>
        <v>0</v>
      </c>
      <c r="AT385" s="73"/>
      <c r="AU385" s="73">
        <f>(AT385*$E385*$F385*$G385*$H385*$AU$10)</f>
        <v>0</v>
      </c>
      <c r="AV385" s="73"/>
      <c r="AW385" s="72">
        <f>(AV385*$E385*$F385*$G385*$H385*$AW$10)</f>
        <v>0</v>
      </c>
      <c r="AX385" s="73"/>
      <c r="AY385" s="72">
        <f>(AX385*$E385*$F385*$G385*$H385*$AY$10)</f>
        <v>0</v>
      </c>
      <c r="AZ385" s="73"/>
      <c r="BA385" s="72">
        <f>(AZ385*$E385*$F385*$G385*$H385*$BA$10)</f>
        <v>0</v>
      </c>
      <c r="BB385" s="73"/>
      <c r="BC385" s="72">
        <f>(BB385*$E385*$F385*$G385*$H385*$BC$10)</f>
        <v>0</v>
      </c>
      <c r="BD385" s="73"/>
      <c r="BE385" s="72">
        <f>(BD385*$E385*$F385*$G385*$H385*$BE$10)</f>
        <v>0</v>
      </c>
      <c r="BF385" s="73"/>
      <c r="BG385" s="72">
        <f>(BF385*$E385*$F385*$G385*$I385*$BG$10)</f>
        <v>0</v>
      </c>
      <c r="BH385" s="73"/>
      <c r="BI385" s="72">
        <f>(BH385*$E385*$F385*$G385*$I385*$BI$10)</f>
        <v>0</v>
      </c>
      <c r="BJ385" s="73"/>
      <c r="BK385" s="72">
        <f>(BJ385*$E385*$F385*$G385*$I385*$BK$10)</f>
        <v>0</v>
      </c>
      <c r="BL385" s="73"/>
      <c r="BM385" s="72">
        <f>(BL385*$E385*$F385*$G385*$I385*$BM$10)</f>
        <v>0</v>
      </c>
      <c r="BN385" s="73"/>
      <c r="BO385" s="72">
        <f>(BN385*$E385*$F385*$G385*$I385*$BO$10)</f>
        <v>0</v>
      </c>
      <c r="BP385" s="73"/>
      <c r="BQ385" s="72">
        <f>(BP385*$E385*$F385*$G385*$I385*$BQ$10)</f>
        <v>0</v>
      </c>
      <c r="BR385" s="73"/>
      <c r="BS385" s="79">
        <f>(BR385*$E385*$F385*$G385*$I385*$BS$10)</f>
        <v>0</v>
      </c>
      <c r="BT385" s="94"/>
      <c r="BU385" s="72">
        <f>(BT385*$E385*$F385*$G385*$H385*$BU$10)</f>
        <v>0</v>
      </c>
      <c r="BV385" s="73"/>
      <c r="BW385" s="72">
        <f>(BV385*$E385*$F385*$G385*$H385*$BW$10)</f>
        <v>0</v>
      </c>
      <c r="BX385" s="73"/>
      <c r="BY385" s="72">
        <f>(BX385*$E385*$F385*$G385*$H385*$BY$10)</f>
        <v>0</v>
      </c>
      <c r="BZ385" s="73"/>
      <c r="CA385" s="72">
        <f>(BZ385*$E385*$F385*$G385*$I385*$CA$10)</f>
        <v>0</v>
      </c>
      <c r="CB385" s="95"/>
      <c r="CC385" s="73">
        <f>(CB385*$E385*$F385*$G385*$H385*$CC$10)</f>
        <v>0</v>
      </c>
      <c r="CD385" s="73"/>
      <c r="CE385" s="72">
        <f>(CD385*$E385*$F385*$G385*$H385*$CE$10)</f>
        <v>0</v>
      </c>
      <c r="CF385" s="73"/>
      <c r="CG385" s="72">
        <f>(CF385*$E385*$F385*$G385*$H385*$CG$10)</f>
        <v>0</v>
      </c>
      <c r="CH385" s="73"/>
      <c r="CI385" s="72">
        <f>(CH385*$E385*$F385*$G385*$H385*$CI$10)</f>
        <v>0</v>
      </c>
      <c r="CJ385" s="73"/>
      <c r="CK385" s="72">
        <f>(CJ385*$E385*$F385*$G385*$H385*$CK$10)</f>
        <v>0</v>
      </c>
      <c r="CL385" s="73"/>
      <c r="CM385" s="72">
        <f>(CL385*$E385*$F385*$G385*$H385*$CM$10)</f>
        <v>0</v>
      </c>
      <c r="CN385" s="73"/>
      <c r="CO385" s="72">
        <f>(CN385*$E385*$F385*$G385*$H385*$CO$10)</f>
        <v>0</v>
      </c>
      <c r="CP385" s="73"/>
      <c r="CQ385" s="72">
        <f>(CP385*$E385*$F385*$G385*$I385*$CQ$10)</f>
        <v>0</v>
      </c>
      <c r="CR385" s="73"/>
      <c r="CS385" s="72">
        <f>(CR385*$E385*$F385*$G385*$I385*$CS$10)</f>
        <v>0</v>
      </c>
      <c r="CT385" s="73"/>
      <c r="CU385" s="72">
        <f>(CT385*$E385*$F385*$G385*$I385*$CU$10)</f>
        <v>0</v>
      </c>
      <c r="CV385" s="93"/>
      <c r="CW385" s="72">
        <f>(CV385*$E385*$F385*$G385*$I385*$CW$10)</f>
        <v>0</v>
      </c>
      <c r="CX385" s="73"/>
      <c r="CY385" s="79">
        <f>(CX385*$E385*$F385*$G385*$I385*$CY$10)</f>
        <v>0</v>
      </c>
      <c r="CZ385" s="73"/>
      <c r="DA385" s="72">
        <f>(CZ385*$E385*$F385*$G385*$I385*$DA$10)</f>
        <v>0</v>
      </c>
      <c r="DB385" s="95"/>
      <c r="DC385" s="72">
        <f>(DB385*$E385*$F385*$G385*$I385*$DC$10)</f>
        <v>0</v>
      </c>
      <c r="DD385" s="73"/>
      <c r="DE385" s="72">
        <f>(DD385*$E385*$F385*$G385*$I385*$DE$10)</f>
        <v>0</v>
      </c>
      <c r="DF385" s="73"/>
      <c r="DG385" s="72">
        <f>(DF385*$E385*$F385*$G385*$J385*$DG$10)</f>
        <v>0</v>
      </c>
      <c r="DH385" s="89"/>
      <c r="DI385" s="84">
        <f>(DH385*$E385*$F385*$G385*$K385*$DI$10)</f>
        <v>0</v>
      </c>
      <c r="DJ385" s="85">
        <f t="shared" si="1173"/>
        <v>0</v>
      </c>
      <c r="DK385" s="84">
        <f t="shared" si="1173"/>
        <v>0</v>
      </c>
    </row>
    <row r="386" spans="1:115" ht="30" customHeight="1" x14ac:dyDescent="0.25">
      <c r="A386" s="89"/>
      <c r="B386" s="90">
        <v>339</v>
      </c>
      <c r="C386" s="283" t="s">
        <v>877</v>
      </c>
      <c r="D386" s="65" t="s">
        <v>509</v>
      </c>
      <c r="E386" s="54">
        <v>23150</v>
      </c>
      <c r="F386" s="100">
        <v>15.57</v>
      </c>
      <c r="G386" s="67">
        <v>1</v>
      </c>
      <c r="H386" s="69">
        <v>1.4</v>
      </c>
      <c r="I386" s="69">
        <v>1.68</v>
      </c>
      <c r="J386" s="69">
        <v>2.23</v>
      </c>
      <c r="K386" s="70">
        <v>2.57</v>
      </c>
      <c r="L386" s="73"/>
      <c r="M386" s="72">
        <f>(L386*$E386*$F386*$G386*$H386*$M$10)</f>
        <v>0</v>
      </c>
      <c r="N386" s="73"/>
      <c r="O386" s="73">
        <f>(N386*$E386*$F386*$G386*$H386*$O$10)</f>
        <v>0</v>
      </c>
      <c r="P386" s="73"/>
      <c r="Q386" s="72">
        <f>(P386*$E386*$F386*$G386*$H386*$Q$10)</f>
        <v>0</v>
      </c>
      <c r="R386" s="73"/>
      <c r="S386" s="72">
        <f>(R386*$E386*$F386*$G386*$H386*$S$10)</f>
        <v>0</v>
      </c>
      <c r="T386" s="73"/>
      <c r="U386" s="72">
        <f>(T386*$E386*$F386*$G386*$H386*$U$10)</f>
        <v>0</v>
      </c>
      <c r="V386" s="73"/>
      <c r="W386" s="72">
        <f>(V386*$E386*$F386*$G386*$H386*$W$10)</f>
        <v>0</v>
      </c>
      <c r="X386" s="73"/>
      <c r="Y386" s="72">
        <f>(X386*$E386*$F386*$G386*$H386*$Y$10)</f>
        <v>0</v>
      </c>
      <c r="Z386" s="73"/>
      <c r="AA386" s="72">
        <f>(Z386*$E386*$F386*$G386*$H386*$AA$10)</f>
        <v>0</v>
      </c>
      <c r="AB386" s="73"/>
      <c r="AC386" s="72">
        <f>(AB386*$E386*$F386*$G386*$H386*$AC$10)</f>
        <v>0</v>
      </c>
      <c r="AD386" s="73"/>
      <c r="AE386" s="72">
        <f>(AD386*$E386*$F386*$G386*$H386*$AE$10)</f>
        <v>0</v>
      </c>
      <c r="AF386" s="75"/>
      <c r="AG386" s="72">
        <f>(AF386*$E386*$F386*$G386*$H386*$AG$10)</f>
        <v>0</v>
      </c>
      <c r="AH386" s="73"/>
      <c r="AI386" s="72">
        <f>(AH386*$E386*$F386*$G386*$H386*$AI$10)</f>
        <v>0</v>
      </c>
      <c r="AJ386" s="73"/>
      <c r="AK386" s="73">
        <f>(AJ386*$E386*$F386*$G386*$H386*$AK$10)</f>
        <v>0</v>
      </c>
      <c r="AL386" s="73"/>
      <c r="AM386" s="72">
        <f>(AL386*$E386*$F386*$G386*$I386*$AM$10)</f>
        <v>0</v>
      </c>
      <c r="AN386" s="93"/>
      <c r="AO386" s="72">
        <f>(AN386*$E386*$F386*$G386*$I386*$AO$10)</f>
        <v>0</v>
      </c>
      <c r="AP386" s="73"/>
      <c r="AQ386" s="79">
        <f>(AP386*$E386*$F386*$G386*$I386*$AQ$10)</f>
        <v>0</v>
      </c>
      <c r="AR386" s="73"/>
      <c r="AS386" s="72">
        <f>(AR386*$E386*$F386*$G386*$H386*$AS$10)</f>
        <v>0</v>
      </c>
      <c r="AT386" s="73"/>
      <c r="AU386" s="73">
        <f>(AT386*$E386*$F386*$G386*$H386*$AU$10)</f>
        <v>0</v>
      </c>
      <c r="AV386" s="73"/>
      <c r="AW386" s="72">
        <f>(AV386*$E386*$F386*$G386*$H386*$AW$10)</f>
        <v>0</v>
      </c>
      <c r="AX386" s="73"/>
      <c r="AY386" s="72">
        <f>(AX386*$E386*$F386*$G386*$H386*$AY$10)</f>
        <v>0</v>
      </c>
      <c r="AZ386" s="73"/>
      <c r="BA386" s="72">
        <f>(AZ386*$E386*$F386*$G386*$H386*$BA$10)</f>
        <v>0</v>
      </c>
      <c r="BB386" s="73"/>
      <c r="BC386" s="72">
        <f>(BB386*$E386*$F386*$G386*$H386*$BC$10)</f>
        <v>0</v>
      </c>
      <c r="BD386" s="73"/>
      <c r="BE386" s="72">
        <f>(BD386*$E386*$F386*$G386*$H386*$BE$10)</f>
        <v>0</v>
      </c>
      <c r="BF386" s="73"/>
      <c r="BG386" s="72">
        <f>(BF386*$E386*$F386*$G386*$I386*$BG$10)</f>
        <v>0</v>
      </c>
      <c r="BH386" s="73"/>
      <c r="BI386" s="72">
        <f>(BH386*$E386*$F386*$G386*$I386*$BI$10)</f>
        <v>0</v>
      </c>
      <c r="BJ386" s="73"/>
      <c r="BK386" s="72">
        <f>(BJ386*$E386*$F386*$G386*$I386*$BK$10)</f>
        <v>0</v>
      </c>
      <c r="BL386" s="73"/>
      <c r="BM386" s="72">
        <f>(BL386*$E386*$F386*$G386*$I386*$BM$10)</f>
        <v>0</v>
      </c>
      <c r="BN386" s="73"/>
      <c r="BO386" s="72">
        <f>(BN386*$E386*$F386*$G386*$I386*$BO$10)</f>
        <v>0</v>
      </c>
      <c r="BP386" s="73"/>
      <c r="BQ386" s="72">
        <f>(BP386*$E386*$F386*$G386*$I386*$BQ$10)</f>
        <v>0</v>
      </c>
      <c r="BR386" s="73"/>
      <c r="BS386" s="79">
        <f>(BR386*$E386*$F386*$G386*$I386*$BS$10)</f>
        <v>0</v>
      </c>
      <c r="BT386" s="94"/>
      <c r="BU386" s="72">
        <f>(BT386*$E386*$F386*$G386*$H386*$BU$10)</f>
        <v>0</v>
      </c>
      <c r="BV386" s="73"/>
      <c r="BW386" s="72">
        <f>(BV386*$E386*$F386*$G386*$H386*$BW$10)</f>
        <v>0</v>
      </c>
      <c r="BX386" s="73"/>
      <c r="BY386" s="72">
        <f>(BX386*$E386*$F386*$G386*$H386*$BY$10)</f>
        <v>0</v>
      </c>
      <c r="BZ386" s="73"/>
      <c r="CA386" s="72">
        <f>(BZ386*$E386*$F386*$G386*$I386*$CA$10)</f>
        <v>0</v>
      </c>
      <c r="CB386" s="95"/>
      <c r="CC386" s="73">
        <f>(CB386*$E386*$F386*$G386*$H386*$CC$10)</f>
        <v>0</v>
      </c>
      <c r="CD386" s="73"/>
      <c r="CE386" s="72">
        <f>(CD386*$E386*$F386*$G386*$H386*$CE$10)</f>
        <v>0</v>
      </c>
      <c r="CF386" s="73"/>
      <c r="CG386" s="72">
        <f>(CF386*$E386*$F386*$G386*$H386*$CG$10)</f>
        <v>0</v>
      </c>
      <c r="CH386" s="73"/>
      <c r="CI386" s="72">
        <f>(CH386*$E386*$F386*$G386*$H386*$CI$10)</f>
        <v>0</v>
      </c>
      <c r="CJ386" s="73"/>
      <c r="CK386" s="72">
        <f>(CJ386*$E386*$F386*$G386*$H386*$CK$10)</f>
        <v>0</v>
      </c>
      <c r="CL386" s="73"/>
      <c r="CM386" s="72">
        <f>(CL386*$E386*$F386*$G386*$H386*$CM$10)</f>
        <v>0</v>
      </c>
      <c r="CN386" s="73"/>
      <c r="CO386" s="72">
        <f>(CN386*$E386*$F386*$G386*$H386*$CO$10)</f>
        <v>0</v>
      </c>
      <c r="CP386" s="73"/>
      <c r="CQ386" s="72">
        <f>(CP386*$E386*$F386*$G386*$I386*$CQ$10)</f>
        <v>0</v>
      </c>
      <c r="CR386" s="73"/>
      <c r="CS386" s="72">
        <f>(CR386*$E386*$F386*$G386*$I386*$CS$10)</f>
        <v>0</v>
      </c>
      <c r="CT386" s="73"/>
      <c r="CU386" s="72">
        <f>(CT386*$E386*$F386*$G386*$I386*$CU$10)</f>
        <v>0</v>
      </c>
      <c r="CV386" s="93"/>
      <c r="CW386" s="72">
        <f>(CV386*$E386*$F386*$G386*$I386*$CW$10)</f>
        <v>0</v>
      </c>
      <c r="CX386" s="73"/>
      <c r="CY386" s="79">
        <f>(CX386*$E386*$F386*$G386*$I386*$CY$10)</f>
        <v>0</v>
      </c>
      <c r="CZ386" s="73"/>
      <c r="DA386" s="72">
        <f>(CZ386*$E386*$F386*$G386*$I386*$DA$10)</f>
        <v>0</v>
      </c>
      <c r="DB386" s="95"/>
      <c r="DC386" s="72">
        <f>(DB386*$E386*$F386*$G386*$I386*$DC$10)</f>
        <v>0</v>
      </c>
      <c r="DD386" s="73"/>
      <c r="DE386" s="72">
        <f>(DD386*$E386*$F386*$G386*$I386*$DE$10)</f>
        <v>0</v>
      </c>
      <c r="DF386" s="73"/>
      <c r="DG386" s="72">
        <f>(DF386*$E386*$F386*$G386*$J386*$DG$10)</f>
        <v>0</v>
      </c>
      <c r="DH386" s="89"/>
      <c r="DI386" s="84">
        <f>(DH386*$E386*$F386*$G386*$K386*$DI$10)</f>
        <v>0</v>
      </c>
      <c r="DJ386" s="85">
        <f t="shared" si="1173"/>
        <v>0</v>
      </c>
      <c r="DK386" s="84">
        <f t="shared" si="1173"/>
        <v>0</v>
      </c>
    </row>
    <row r="387" spans="1:115" ht="30" customHeight="1" x14ac:dyDescent="0.25">
      <c r="A387" s="89"/>
      <c r="B387" s="90">
        <v>340</v>
      </c>
      <c r="C387" s="283" t="s">
        <v>878</v>
      </c>
      <c r="D387" s="65" t="s">
        <v>510</v>
      </c>
      <c r="E387" s="54">
        <v>23150</v>
      </c>
      <c r="F387" s="68">
        <v>0.5</v>
      </c>
      <c r="G387" s="67">
        <v>1</v>
      </c>
      <c r="H387" s="69">
        <v>1.4</v>
      </c>
      <c r="I387" s="69">
        <v>1.68</v>
      </c>
      <c r="J387" s="69">
        <v>2.23</v>
      </c>
      <c r="K387" s="70">
        <v>2.57</v>
      </c>
      <c r="L387" s="73">
        <v>176</v>
      </c>
      <c r="M387" s="72">
        <f>(L387*$E387*$F387*$G387*$H387*$M$10)</f>
        <v>3137288.0000000005</v>
      </c>
      <c r="N387" s="73">
        <f>85</f>
        <v>85</v>
      </c>
      <c r="O387" s="73">
        <f>(N387*$E387*$F387*$G387*$H387*$O$10)</f>
        <v>1515167.5000000002</v>
      </c>
      <c r="P387" s="73">
        <v>1</v>
      </c>
      <c r="Q387" s="72">
        <f>(P387*$E387*$F387*$G387*$H387*$Q$10)</f>
        <v>17825.5</v>
      </c>
      <c r="R387" s="73"/>
      <c r="S387" s="72">
        <f>(R387*$E387*$F387*$G387*$H387*$S$10)</f>
        <v>0</v>
      </c>
      <c r="T387" s="73">
        <v>32</v>
      </c>
      <c r="U387" s="72">
        <f>(T387*$E387*$F387*$G387*$H387*$U$10)</f>
        <v>570416</v>
      </c>
      <c r="V387" s="73"/>
      <c r="W387" s="72">
        <f>(V387*$E387*$F387*$G387*$H387*$W$10)</f>
        <v>0</v>
      </c>
      <c r="X387" s="73"/>
      <c r="Y387" s="72">
        <f>(X387*$E387*$F387*$G387*$H387*$Y$10)</f>
        <v>0</v>
      </c>
      <c r="Z387" s="73"/>
      <c r="AA387" s="72">
        <f>(Z387*$E387*$F387*$G387*$H387*$AA$10)</f>
        <v>0</v>
      </c>
      <c r="AB387" s="73">
        <v>5</v>
      </c>
      <c r="AC387" s="72">
        <f>(AB387*$E387*$F387*$G387*$H387*$AC$10)</f>
        <v>89127.5</v>
      </c>
      <c r="AD387" s="73"/>
      <c r="AE387" s="72">
        <f>(AD387*$E387*$F387*$G387*$H387*$AE$10)</f>
        <v>0</v>
      </c>
      <c r="AF387" s="80"/>
      <c r="AG387" s="72">
        <f>(AF387*$E387*$F387*$G387*$H387*$AG$10)</f>
        <v>0</v>
      </c>
      <c r="AH387" s="73">
        <v>57</v>
      </c>
      <c r="AI387" s="72">
        <f>(AH387*$E387*$F387*$G387*$H387*$AI$10)</f>
        <v>1016053.5</v>
      </c>
      <c r="AJ387" s="73"/>
      <c r="AK387" s="73">
        <f>(AJ387*$E387*$F387*$G387*$H387*$AK$10)</f>
        <v>0</v>
      </c>
      <c r="AL387" s="73">
        <f>93+43</f>
        <v>136</v>
      </c>
      <c r="AM387" s="72">
        <f>(AL387*$E387*$F387*$G387*$I387*$AM$10)</f>
        <v>2909121.6</v>
      </c>
      <c r="AN387" s="93">
        <v>75</v>
      </c>
      <c r="AO387" s="72">
        <f>(AN387*$E387*$F387*$G387*$I387*$AO$10)</f>
        <v>1604295.0000000002</v>
      </c>
      <c r="AP387" s="95"/>
      <c r="AQ387" s="79">
        <f>(AP387*$E387*$F387*$G387*$I387*$AQ$10)</f>
        <v>0</v>
      </c>
      <c r="AR387" s="73"/>
      <c r="AS387" s="72">
        <f>(AR387*$E387*$F387*$G387*$H387*$AS$10)</f>
        <v>0</v>
      </c>
      <c r="AT387" s="73"/>
      <c r="AU387" s="73">
        <f>(AT387*$E387*$F387*$G387*$H387*$AU$10)</f>
        <v>0</v>
      </c>
      <c r="AV387" s="73"/>
      <c r="AW387" s="72">
        <f>(AV387*$E387*$F387*$G387*$H387*$AW$10)</f>
        <v>0</v>
      </c>
      <c r="AX387" s="73"/>
      <c r="AY387" s="72">
        <f>(AX387*$E387*$F387*$G387*$H387*$AY$10)</f>
        <v>0</v>
      </c>
      <c r="AZ387" s="73"/>
      <c r="BA387" s="72">
        <f>(AZ387*$E387*$F387*$G387*$H387*$BA$10)</f>
        <v>0</v>
      </c>
      <c r="BB387" s="73"/>
      <c r="BC387" s="72">
        <f>(BB387*$E387*$F387*$G387*$H387*$BC$10)</f>
        <v>0</v>
      </c>
      <c r="BD387" s="73"/>
      <c r="BE387" s="72">
        <f>(BD387*$E387*$F387*$G387*$H387*$BE$10)</f>
        <v>0</v>
      </c>
      <c r="BF387" s="73"/>
      <c r="BG387" s="72">
        <f>(BF387*$E387*$F387*$G387*$I387*$BG$10)</f>
        <v>0</v>
      </c>
      <c r="BH387" s="73"/>
      <c r="BI387" s="72">
        <f>(BH387*$E387*$F387*$G387*$I387*$BI$10)</f>
        <v>0</v>
      </c>
      <c r="BJ387" s="73"/>
      <c r="BK387" s="72">
        <f>(BJ387*$E387*$F387*$G387*$I387*$BK$10)</f>
        <v>0</v>
      </c>
      <c r="BL387" s="73">
        <v>4</v>
      </c>
      <c r="BM387" s="72">
        <f>(BL387*$E387*$F387*$G387*$I387*$BM$10)</f>
        <v>77784</v>
      </c>
      <c r="BN387" s="73"/>
      <c r="BO387" s="72">
        <f>(BN387*$E387*$F387*$G387*$I387*$BO$10)</f>
        <v>0</v>
      </c>
      <c r="BP387" s="73"/>
      <c r="BQ387" s="72">
        <f>(BP387*$E387*$F387*$G387*$I387*$BQ$10)</f>
        <v>0</v>
      </c>
      <c r="BR387" s="73"/>
      <c r="BS387" s="79">
        <f>(BR387*$E387*$F387*$G387*$I387*$BS$10)</f>
        <v>0</v>
      </c>
      <c r="BT387" s="94"/>
      <c r="BU387" s="72">
        <f>(BT387*$E387*$F387*$G387*$H387*$BU$10)</f>
        <v>0</v>
      </c>
      <c r="BV387" s="73"/>
      <c r="BW387" s="72">
        <f>(BV387*$E387*$F387*$G387*$H387*$BW$10)</f>
        <v>0</v>
      </c>
      <c r="BX387" s="73"/>
      <c r="BY387" s="72">
        <f>(BX387*$E387*$F387*$G387*$H387*$BY$10)</f>
        <v>0</v>
      </c>
      <c r="BZ387" s="73"/>
      <c r="CA387" s="72">
        <f>(BZ387*$E387*$F387*$G387*$I387*$CA$10)</f>
        <v>0</v>
      </c>
      <c r="CB387" s="95"/>
      <c r="CC387" s="73">
        <f>(CB387*$E387*$F387*$G387*$H387*$CC$10)</f>
        <v>0</v>
      </c>
      <c r="CD387" s="73"/>
      <c r="CE387" s="72">
        <f>(CD387*$E387*$F387*$G387*$H387*$CE$10)</f>
        <v>0</v>
      </c>
      <c r="CF387" s="73"/>
      <c r="CG387" s="72">
        <f>(CF387*$E387*$F387*$G387*$H387*$CG$10)</f>
        <v>0</v>
      </c>
      <c r="CH387" s="73"/>
      <c r="CI387" s="72">
        <f>(CH387*$E387*$F387*$G387*$H387*$CI$10)</f>
        <v>0</v>
      </c>
      <c r="CJ387" s="73"/>
      <c r="CK387" s="72">
        <f>(CJ387*$E387*$F387*$G387*$H387*$CK$10)</f>
        <v>0</v>
      </c>
      <c r="CL387" s="73"/>
      <c r="CM387" s="72">
        <f>(CL387*$E387*$F387*$G387*$H387*$CM$10)</f>
        <v>0</v>
      </c>
      <c r="CN387" s="73"/>
      <c r="CO387" s="72">
        <f>(CN387*$E387*$F387*$G387*$H387*$CO$10)</f>
        <v>0</v>
      </c>
      <c r="CP387" s="73"/>
      <c r="CQ387" s="72">
        <f>(CP387*$E387*$F387*$G387*$I387*$CQ$10)</f>
        <v>0</v>
      </c>
      <c r="CR387" s="73"/>
      <c r="CS387" s="72">
        <f>(CR387*$E387*$F387*$G387*$I387*$CS$10)</f>
        <v>0</v>
      </c>
      <c r="CT387" s="73">
        <v>15</v>
      </c>
      <c r="CU387" s="72">
        <f>(CT387*$E387*$F387*$G387*$I387*$CU$10)</f>
        <v>291690</v>
      </c>
      <c r="CV387" s="93">
        <v>5</v>
      </c>
      <c r="CW387" s="72">
        <f>(CV387*$E387*$F387*$G387*$I387*$CW$10)</f>
        <v>87507</v>
      </c>
      <c r="CX387" s="73"/>
      <c r="CY387" s="79">
        <f>(CX387*$E387*$F387*$G387*$I387*$CY$10)</f>
        <v>0</v>
      </c>
      <c r="CZ387" s="73"/>
      <c r="DA387" s="72">
        <f>(CZ387*$E387*$F387*$G387*$I387*$DA$10)</f>
        <v>0</v>
      </c>
      <c r="DB387" s="95"/>
      <c r="DC387" s="72">
        <f>(DB387*$E387*$F387*$G387*$I387*$DC$10)</f>
        <v>0</v>
      </c>
      <c r="DD387" s="73"/>
      <c r="DE387" s="72">
        <f>(DD387*$E387*$F387*$G387*$I387*$DE$10)</f>
        <v>0</v>
      </c>
      <c r="DF387" s="73"/>
      <c r="DG387" s="72">
        <f>(DF387*$E387*$F387*$G387*$J387*$DG$10)</f>
        <v>0</v>
      </c>
      <c r="DH387" s="73"/>
      <c r="DI387" s="84">
        <f>(DH387*$E387*$F387*$G387*$K387*$DI$10)</f>
        <v>0</v>
      </c>
      <c r="DJ387" s="85">
        <f t="shared" si="1173"/>
        <v>591</v>
      </c>
      <c r="DK387" s="84">
        <f t="shared" si="1173"/>
        <v>11316275.600000001</v>
      </c>
    </row>
    <row r="388" spans="1:115" s="194" customFormat="1" ht="26.25" customHeight="1" x14ac:dyDescent="0.25">
      <c r="A388" s="89">
        <v>37</v>
      </c>
      <c r="B388" s="98"/>
      <c r="C388" s="98"/>
      <c r="D388" s="53" t="s">
        <v>511</v>
      </c>
      <c r="E388" s="54">
        <v>23150</v>
      </c>
      <c r="F388" s="99">
        <v>1.74</v>
      </c>
      <c r="G388" s="86">
        <v>1</v>
      </c>
      <c r="H388" s="87">
        <v>1.4</v>
      </c>
      <c r="I388" s="87">
        <v>1.68</v>
      </c>
      <c r="J388" s="87">
        <v>2.23</v>
      </c>
      <c r="K388" s="88">
        <v>2.57</v>
      </c>
      <c r="L388" s="59">
        <f>SUM(L389:L406)</f>
        <v>300</v>
      </c>
      <c r="M388" s="59">
        <f t="shared" ref="M388:BX388" si="1174">SUM(M389:M406)</f>
        <v>13711374.6</v>
      </c>
      <c r="N388" s="59">
        <f t="shared" si="1174"/>
        <v>0</v>
      </c>
      <c r="O388" s="59">
        <f t="shared" si="1174"/>
        <v>0</v>
      </c>
      <c r="P388" s="59">
        <f t="shared" si="1174"/>
        <v>0</v>
      </c>
      <c r="Q388" s="59">
        <f t="shared" si="1174"/>
        <v>0</v>
      </c>
      <c r="R388" s="59">
        <f t="shared" si="1174"/>
        <v>0</v>
      </c>
      <c r="S388" s="59">
        <f t="shared" si="1174"/>
        <v>0</v>
      </c>
      <c r="T388" s="59">
        <f t="shared" si="1174"/>
        <v>0</v>
      </c>
      <c r="U388" s="59">
        <f t="shared" si="1174"/>
        <v>0</v>
      </c>
      <c r="V388" s="59">
        <f t="shared" si="1174"/>
        <v>0</v>
      </c>
      <c r="W388" s="59">
        <f t="shared" si="1174"/>
        <v>0</v>
      </c>
      <c r="X388" s="59">
        <f t="shared" si="1174"/>
        <v>0</v>
      </c>
      <c r="Y388" s="59">
        <f t="shared" si="1174"/>
        <v>0</v>
      </c>
      <c r="Z388" s="59">
        <f t="shared" si="1174"/>
        <v>0</v>
      </c>
      <c r="AA388" s="59">
        <f t="shared" si="1174"/>
        <v>0</v>
      </c>
      <c r="AB388" s="59">
        <f t="shared" si="1174"/>
        <v>0</v>
      </c>
      <c r="AC388" s="59">
        <f t="shared" si="1174"/>
        <v>0</v>
      </c>
      <c r="AD388" s="59">
        <f t="shared" si="1174"/>
        <v>0</v>
      </c>
      <c r="AE388" s="59">
        <f t="shared" si="1174"/>
        <v>0</v>
      </c>
      <c r="AF388" s="59">
        <f t="shared" si="1174"/>
        <v>0</v>
      </c>
      <c r="AG388" s="59">
        <f t="shared" si="1174"/>
        <v>0</v>
      </c>
      <c r="AH388" s="59">
        <f t="shared" si="1174"/>
        <v>0</v>
      </c>
      <c r="AI388" s="59">
        <f t="shared" si="1174"/>
        <v>0</v>
      </c>
      <c r="AJ388" s="59">
        <f t="shared" si="1174"/>
        <v>0</v>
      </c>
      <c r="AK388" s="59">
        <f t="shared" si="1174"/>
        <v>0</v>
      </c>
      <c r="AL388" s="59">
        <f t="shared" si="1174"/>
        <v>0</v>
      </c>
      <c r="AM388" s="59">
        <f t="shared" si="1174"/>
        <v>0</v>
      </c>
      <c r="AN388" s="59">
        <f t="shared" si="1174"/>
        <v>0</v>
      </c>
      <c r="AO388" s="59">
        <f t="shared" si="1174"/>
        <v>0</v>
      </c>
      <c r="AP388" s="59">
        <f t="shared" si="1174"/>
        <v>0</v>
      </c>
      <c r="AQ388" s="59">
        <f t="shared" si="1174"/>
        <v>0</v>
      </c>
      <c r="AR388" s="59">
        <f t="shared" si="1174"/>
        <v>0</v>
      </c>
      <c r="AS388" s="59">
        <f t="shared" si="1174"/>
        <v>0</v>
      </c>
      <c r="AT388" s="59">
        <f t="shared" si="1174"/>
        <v>0</v>
      </c>
      <c r="AU388" s="59">
        <f t="shared" si="1174"/>
        <v>0</v>
      </c>
      <c r="AV388" s="59">
        <f>SUM(AV389:AV406)</f>
        <v>2600</v>
      </c>
      <c r="AW388" s="59">
        <f>SUM(AW389:AW406)</f>
        <v>88486495.019999996</v>
      </c>
      <c r="AX388" s="59">
        <f t="shared" ref="AX388" si="1175">SUM(AX389:AX406)</f>
        <v>0</v>
      </c>
      <c r="AY388" s="59">
        <f t="shared" si="1174"/>
        <v>0</v>
      </c>
      <c r="AZ388" s="59">
        <f t="shared" si="1174"/>
        <v>0</v>
      </c>
      <c r="BA388" s="59">
        <f t="shared" si="1174"/>
        <v>0</v>
      </c>
      <c r="BB388" s="59">
        <f t="shared" si="1174"/>
        <v>0</v>
      </c>
      <c r="BC388" s="59">
        <f t="shared" si="1174"/>
        <v>0</v>
      </c>
      <c r="BD388" s="59">
        <f t="shared" si="1174"/>
        <v>0</v>
      </c>
      <c r="BE388" s="59">
        <f t="shared" si="1174"/>
        <v>0</v>
      </c>
      <c r="BF388" s="59">
        <f t="shared" si="1174"/>
        <v>0</v>
      </c>
      <c r="BG388" s="59">
        <f t="shared" si="1174"/>
        <v>0</v>
      </c>
      <c r="BH388" s="59">
        <f t="shared" si="1174"/>
        <v>0</v>
      </c>
      <c r="BI388" s="59">
        <f t="shared" si="1174"/>
        <v>0</v>
      </c>
      <c r="BJ388" s="59">
        <f t="shared" si="1174"/>
        <v>0</v>
      </c>
      <c r="BK388" s="59">
        <f t="shared" si="1174"/>
        <v>0</v>
      </c>
      <c r="BL388" s="59">
        <f t="shared" si="1174"/>
        <v>0</v>
      </c>
      <c r="BM388" s="59">
        <f t="shared" si="1174"/>
        <v>0</v>
      </c>
      <c r="BN388" s="59">
        <f t="shared" si="1174"/>
        <v>0</v>
      </c>
      <c r="BO388" s="59">
        <f t="shared" si="1174"/>
        <v>0</v>
      </c>
      <c r="BP388" s="59">
        <f t="shared" si="1174"/>
        <v>0</v>
      </c>
      <c r="BQ388" s="59">
        <f t="shared" si="1174"/>
        <v>0</v>
      </c>
      <c r="BR388" s="59">
        <f t="shared" si="1174"/>
        <v>0</v>
      </c>
      <c r="BS388" s="61">
        <f t="shared" si="1174"/>
        <v>0</v>
      </c>
      <c r="BT388" s="62">
        <f t="shared" si="1174"/>
        <v>0</v>
      </c>
      <c r="BU388" s="59">
        <f t="shared" si="1174"/>
        <v>0</v>
      </c>
      <c r="BV388" s="59">
        <f t="shared" si="1174"/>
        <v>0</v>
      </c>
      <c r="BW388" s="59">
        <f t="shared" si="1174"/>
        <v>0</v>
      </c>
      <c r="BX388" s="59">
        <f t="shared" si="1174"/>
        <v>0</v>
      </c>
      <c r="BY388" s="59">
        <f t="shared" ref="BY388:DK388" si="1176">SUM(BY389:BY406)</f>
        <v>0</v>
      </c>
      <c r="BZ388" s="59">
        <f>SUM(BZ389:BZ406)</f>
        <v>0</v>
      </c>
      <c r="CA388" s="59">
        <f>SUM(CA389:CA406)</f>
        <v>0</v>
      </c>
      <c r="CB388" s="63">
        <f t="shared" si="1176"/>
        <v>0</v>
      </c>
      <c r="CC388" s="59">
        <f t="shared" si="1176"/>
        <v>0</v>
      </c>
      <c r="CD388" s="59">
        <f t="shared" si="1176"/>
        <v>0</v>
      </c>
      <c r="CE388" s="59">
        <f t="shared" si="1176"/>
        <v>0</v>
      </c>
      <c r="CF388" s="59">
        <f t="shared" si="1176"/>
        <v>0</v>
      </c>
      <c r="CG388" s="59">
        <f t="shared" si="1176"/>
        <v>0</v>
      </c>
      <c r="CH388" s="59">
        <f t="shared" si="1176"/>
        <v>0</v>
      </c>
      <c r="CI388" s="59">
        <f t="shared" si="1176"/>
        <v>0</v>
      </c>
      <c r="CJ388" s="59">
        <f t="shared" si="1176"/>
        <v>0</v>
      </c>
      <c r="CK388" s="59">
        <f t="shared" si="1176"/>
        <v>0</v>
      </c>
      <c r="CL388" s="59">
        <f t="shared" si="1176"/>
        <v>0</v>
      </c>
      <c r="CM388" s="59">
        <f t="shared" si="1176"/>
        <v>0</v>
      </c>
      <c r="CN388" s="59">
        <f t="shared" si="1176"/>
        <v>0</v>
      </c>
      <c r="CO388" s="59">
        <f>SUM(CO389:CO406)</f>
        <v>0</v>
      </c>
      <c r="CP388" s="59">
        <f t="shared" ref="CP388" si="1177">SUM(CP389:CP406)</f>
        <v>0</v>
      </c>
      <c r="CQ388" s="59">
        <f>SUM(CQ389:CQ406)</f>
        <v>0</v>
      </c>
      <c r="CR388" s="59">
        <f t="shared" ref="CR388" si="1178">SUM(CR389:CR406)</f>
        <v>0</v>
      </c>
      <c r="CS388" s="59">
        <f>SUM(CS389:CS406)</f>
        <v>0</v>
      </c>
      <c r="CT388" s="59">
        <f t="shared" ref="CT388" si="1179">SUM(CT389:CT406)</f>
        <v>0</v>
      </c>
      <c r="CU388" s="59">
        <f t="shared" si="1176"/>
        <v>0</v>
      </c>
      <c r="CV388" s="59">
        <f t="shared" si="1176"/>
        <v>0</v>
      </c>
      <c r="CW388" s="59">
        <f t="shared" si="1176"/>
        <v>0</v>
      </c>
      <c r="CX388" s="59">
        <f t="shared" si="1176"/>
        <v>0</v>
      </c>
      <c r="CY388" s="59">
        <f t="shared" si="1176"/>
        <v>0</v>
      </c>
      <c r="CZ388" s="59">
        <f t="shared" si="1176"/>
        <v>190</v>
      </c>
      <c r="DA388" s="59">
        <f t="shared" si="1176"/>
        <v>16342418.399999999</v>
      </c>
      <c r="DB388" s="59">
        <f t="shared" si="1176"/>
        <v>0</v>
      </c>
      <c r="DC388" s="59">
        <f t="shared" si="1176"/>
        <v>0</v>
      </c>
      <c r="DD388" s="59">
        <f t="shared" si="1176"/>
        <v>0</v>
      </c>
      <c r="DE388" s="59">
        <f t="shared" si="1176"/>
        <v>0</v>
      </c>
      <c r="DF388" s="59">
        <f t="shared" si="1176"/>
        <v>0</v>
      </c>
      <c r="DG388" s="59">
        <f t="shared" si="1176"/>
        <v>0</v>
      </c>
      <c r="DH388" s="59">
        <f t="shared" si="1176"/>
        <v>0</v>
      </c>
      <c r="DI388" s="59">
        <f t="shared" si="1176"/>
        <v>0</v>
      </c>
      <c r="DJ388" s="59">
        <f t="shared" si="1176"/>
        <v>3090</v>
      </c>
      <c r="DK388" s="59">
        <f t="shared" si="1176"/>
        <v>118540288.02</v>
      </c>
    </row>
    <row r="389" spans="1:115" ht="54" customHeight="1" x14ac:dyDescent="0.25">
      <c r="A389" s="89"/>
      <c r="B389" s="90">
        <v>341</v>
      </c>
      <c r="C389" s="283" t="s">
        <v>879</v>
      </c>
      <c r="D389" s="65" t="s">
        <v>512</v>
      </c>
      <c r="E389" s="54">
        <v>23150</v>
      </c>
      <c r="F389" s="91">
        <v>1.31</v>
      </c>
      <c r="G389" s="67">
        <v>1</v>
      </c>
      <c r="H389" s="69">
        <v>1.4</v>
      </c>
      <c r="I389" s="69">
        <v>1.68</v>
      </c>
      <c r="J389" s="69">
        <v>2.23</v>
      </c>
      <c r="K389" s="70">
        <v>2.57</v>
      </c>
      <c r="L389" s="73">
        <v>180</v>
      </c>
      <c r="M389" s="72">
        <f t="shared" ref="M389:M397" si="1180">(L389*$E389*$F389*$G389*$H389*$M$10)</f>
        <v>8406505.7999999989</v>
      </c>
      <c r="N389" s="73"/>
      <c r="O389" s="73">
        <f t="shared" ref="O389:O406" si="1181">(N389*$E389*$F389*$G389*$H389*$O$10)</f>
        <v>0</v>
      </c>
      <c r="P389" s="73"/>
      <c r="Q389" s="72">
        <f t="shared" ref="Q389:Q397" si="1182">(P389*$E389*$F389*$G389*$H389*$Q$10)</f>
        <v>0</v>
      </c>
      <c r="R389" s="73"/>
      <c r="S389" s="72">
        <f t="shared" ref="S389:S406" si="1183">(R389*$E389*$F389*$G389*$H389*$S$10)</f>
        <v>0</v>
      </c>
      <c r="T389" s="73"/>
      <c r="U389" s="72">
        <f t="shared" ref="U389:U397" si="1184">(T389*$E389*$F389*$G389*$H389*$U$10)</f>
        <v>0</v>
      </c>
      <c r="V389" s="73"/>
      <c r="W389" s="72">
        <f t="shared" ref="W389:W397" si="1185">(V389*$E389*$F389*$G389*$H389*$W$10)</f>
        <v>0</v>
      </c>
      <c r="X389" s="73"/>
      <c r="Y389" s="72">
        <f t="shared" ref="Y389:Y397" si="1186">(X389*$E389*$F389*$G389*$H389*$Y$10)</f>
        <v>0</v>
      </c>
      <c r="Z389" s="73"/>
      <c r="AA389" s="72">
        <f t="shared" ref="AA389:AA397" si="1187">(Z389*$E389*$F389*$G389*$H389*$AA$10)</f>
        <v>0</v>
      </c>
      <c r="AB389" s="73"/>
      <c r="AC389" s="72">
        <f t="shared" ref="AC389:AC397" si="1188">(AB389*$E389*$F389*$G389*$H389*$AC$10)</f>
        <v>0</v>
      </c>
      <c r="AD389" s="73"/>
      <c r="AE389" s="72">
        <f t="shared" ref="AE389:AE397" si="1189">(AD389*$E389*$F389*$G389*$H389*$AE$10)</f>
        <v>0</v>
      </c>
      <c r="AF389" s="75"/>
      <c r="AG389" s="72">
        <f t="shared" ref="AG389:AG397" si="1190">(AF389*$E389*$F389*$G389*$H389*$AG$10)</f>
        <v>0</v>
      </c>
      <c r="AH389" s="73"/>
      <c r="AI389" s="72">
        <f t="shared" ref="AI389:AI397" si="1191">(AH389*$E389*$F389*$G389*$H389*$AI$10)</f>
        <v>0</v>
      </c>
      <c r="AJ389" s="73"/>
      <c r="AK389" s="73">
        <f t="shared" ref="AK389:AK406" si="1192">(AJ389*$E389*$F389*$G389*$H389*$AK$10)</f>
        <v>0</v>
      </c>
      <c r="AL389" s="73"/>
      <c r="AM389" s="72">
        <f t="shared" ref="AM389:AM406" si="1193">(AL389*$E389*$F389*$G389*$I389*$AM$10)</f>
        <v>0</v>
      </c>
      <c r="AN389" s="93">
        <v>0</v>
      </c>
      <c r="AO389" s="72">
        <f t="shared" ref="AO389:AO397" si="1194">(AN389*$E389*$F389*$G389*$I389*$AO$10)</f>
        <v>0</v>
      </c>
      <c r="AP389" s="73"/>
      <c r="AQ389" s="79">
        <f t="shared" ref="AQ389:AQ397" si="1195">(AP389*$E389*$F389*$G389*$I389*$AQ$10)</f>
        <v>0</v>
      </c>
      <c r="AR389" s="73"/>
      <c r="AS389" s="72">
        <f t="shared" ref="AS389:AS397" si="1196">(AR389*$E389*$F389*$G389*$H389*$AS$10)</f>
        <v>0</v>
      </c>
      <c r="AT389" s="73"/>
      <c r="AU389" s="73">
        <f t="shared" ref="AU389:AU397" si="1197">(AT389*$E389*$F389*$G389*$H389*$AU$10)</f>
        <v>0</v>
      </c>
      <c r="AV389" s="73">
        <v>10</v>
      </c>
      <c r="AW389" s="72">
        <f t="shared" ref="AW389:AW406" si="1198">(AV389*$E389*$F389*$G389*$H389*$AW$10)</f>
        <v>382113.9</v>
      </c>
      <c r="AX389" s="73"/>
      <c r="AY389" s="72">
        <f t="shared" ref="AY389:AY397" si="1199">(AX389*$E389*$F389*$G389*$H389*$AY$10)</f>
        <v>0</v>
      </c>
      <c r="AZ389" s="73"/>
      <c r="BA389" s="72">
        <f t="shared" ref="BA389:BA397" si="1200">(AZ389*$E389*$F389*$G389*$H389*$BA$10)</f>
        <v>0</v>
      </c>
      <c r="BB389" s="73"/>
      <c r="BC389" s="72">
        <f t="shared" ref="BC389:BC397" si="1201">(BB389*$E389*$F389*$G389*$H389*$BC$10)</f>
        <v>0</v>
      </c>
      <c r="BD389" s="73"/>
      <c r="BE389" s="72">
        <f t="shared" ref="BE389:BE397" si="1202">(BD389*$E389*$F389*$G389*$H389*$BE$10)</f>
        <v>0</v>
      </c>
      <c r="BF389" s="73"/>
      <c r="BG389" s="72">
        <f t="shared" ref="BG389:BG397" si="1203">(BF389*$E389*$F389*$G389*$I389*$BG$10)</f>
        <v>0</v>
      </c>
      <c r="BH389" s="73"/>
      <c r="BI389" s="72">
        <f t="shared" ref="BI389:BI397" si="1204">(BH389*$E389*$F389*$G389*$I389*$BI$10)</f>
        <v>0</v>
      </c>
      <c r="BJ389" s="73"/>
      <c r="BK389" s="72">
        <f t="shared" ref="BK389:BK397" si="1205">(BJ389*$E389*$F389*$G389*$I389*$BK$10)</f>
        <v>0</v>
      </c>
      <c r="BL389" s="73"/>
      <c r="BM389" s="72">
        <f t="shared" ref="BM389:BM397" si="1206">(BL389*$E389*$F389*$G389*$I389*$BM$10)</f>
        <v>0</v>
      </c>
      <c r="BN389" s="73"/>
      <c r="BO389" s="72">
        <f t="shared" ref="BO389:BO406" si="1207">(BN389*$E389*$F389*$G389*$I389*$BO$10)</f>
        <v>0</v>
      </c>
      <c r="BP389" s="73"/>
      <c r="BQ389" s="72">
        <f t="shared" ref="BQ389:BQ397" si="1208">(BP389*$E389*$F389*$G389*$I389*$BQ$10)</f>
        <v>0</v>
      </c>
      <c r="BR389" s="73"/>
      <c r="BS389" s="79">
        <f t="shared" ref="BS389:BS397" si="1209">(BR389*$E389*$F389*$G389*$I389*$BS$10)</f>
        <v>0</v>
      </c>
      <c r="BT389" s="94"/>
      <c r="BU389" s="72">
        <f t="shared" ref="BU389:BU397" si="1210">(BT389*$E389*$F389*$G389*$H389*$BU$10)</f>
        <v>0</v>
      </c>
      <c r="BV389" s="73"/>
      <c r="BW389" s="72">
        <f t="shared" ref="BW389:BW397" si="1211">(BV389*$E389*$F389*$G389*$H389*$BW$10)</f>
        <v>0</v>
      </c>
      <c r="BX389" s="73"/>
      <c r="BY389" s="72">
        <f t="shared" ref="BY389:BY397" si="1212">(BX389*$E389*$F389*$G389*$H389*$BY$10)</f>
        <v>0</v>
      </c>
      <c r="BZ389" s="73"/>
      <c r="CA389" s="72">
        <f t="shared" ref="CA389:CA397" si="1213">(BZ389*$E389*$F389*$G389*$I389*$CA$10)</f>
        <v>0</v>
      </c>
      <c r="CB389" s="95"/>
      <c r="CC389" s="73">
        <f t="shared" ref="CC389:CC397" si="1214">(CB389*$E389*$F389*$G389*$H389*$CC$10)</f>
        <v>0</v>
      </c>
      <c r="CD389" s="73"/>
      <c r="CE389" s="72">
        <f t="shared" ref="CE389:CE397" si="1215">(CD389*$E389*$F389*$G389*$H389*$CE$10)</f>
        <v>0</v>
      </c>
      <c r="CF389" s="73"/>
      <c r="CG389" s="72">
        <f t="shared" ref="CG389:CG397" si="1216">(CF389*$E389*$F389*$G389*$H389*$CG$10)</f>
        <v>0</v>
      </c>
      <c r="CH389" s="73"/>
      <c r="CI389" s="72">
        <f t="shared" ref="CI389:CI397" si="1217">(CH389*$E389*$F389*$G389*$H389*$CI$10)</f>
        <v>0</v>
      </c>
      <c r="CJ389" s="73"/>
      <c r="CK389" s="72">
        <f t="shared" ref="CK389:CK397" si="1218">(CJ389*$E389*$F389*$G389*$H389*$CK$10)</f>
        <v>0</v>
      </c>
      <c r="CL389" s="73"/>
      <c r="CM389" s="72">
        <f t="shared" ref="CM389:CM397" si="1219">(CL389*$E389*$F389*$G389*$H389*$CM$10)</f>
        <v>0</v>
      </c>
      <c r="CN389" s="73"/>
      <c r="CO389" s="72">
        <f t="shared" ref="CO389:CO397" si="1220">(CN389*$E389*$F389*$G389*$H389*$CO$10)</f>
        <v>0</v>
      </c>
      <c r="CP389" s="73"/>
      <c r="CQ389" s="72">
        <f t="shared" ref="CQ389:CQ397" si="1221">(CP389*$E389*$F389*$G389*$I389*$CQ$10)</f>
        <v>0</v>
      </c>
      <c r="CR389" s="73"/>
      <c r="CS389" s="72">
        <f t="shared" ref="CS389:CS397" si="1222">(CR389*$E389*$F389*$G389*$I389*$CS$10)</f>
        <v>0</v>
      </c>
      <c r="CT389" s="73"/>
      <c r="CU389" s="72">
        <f t="shared" ref="CU389:CU397" si="1223">(CT389*$E389*$F389*$G389*$I389*$CU$10)</f>
        <v>0</v>
      </c>
      <c r="CV389" s="93">
        <v>0</v>
      </c>
      <c r="CW389" s="72">
        <f t="shared" ref="CW389:CW397" si="1224">(CV389*$E389*$F389*$G389*$I389*$CW$10)</f>
        <v>0</v>
      </c>
      <c r="CX389" s="73"/>
      <c r="CY389" s="79">
        <f t="shared" ref="CY389:CY397" si="1225">(CX389*$E389*$F389*$G389*$I389*$CY$10)</f>
        <v>0</v>
      </c>
      <c r="CZ389" s="73">
        <v>120</v>
      </c>
      <c r="DA389" s="72">
        <f t="shared" ref="DA389:DA400" si="1226">(CZ389*$E389*$F389*$G389*$I389*$DA$10)</f>
        <v>6113822.3999999994</v>
      </c>
      <c r="DB389" s="95"/>
      <c r="DC389" s="72">
        <f t="shared" ref="DC389:DC397" si="1227">(DB389*$E389*$F389*$G389*$I389*$DC$10)</f>
        <v>0</v>
      </c>
      <c r="DD389" s="73"/>
      <c r="DE389" s="72">
        <f t="shared" ref="DE389:DE397" si="1228">(DD389*$E389*$F389*$G389*$I389*$DE$10)</f>
        <v>0</v>
      </c>
      <c r="DF389" s="73"/>
      <c r="DG389" s="72">
        <f t="shared" ref="DG389:DG397" si="1229">(DF389*$E389*$F389*$G389*$J389*$DG$10)</f>
        <v>0</v>
      </c>
      <c r="DH389" s="73"/>
      <c r="DI389" s="84">
        <f t="shared" ref="DI389:DI397" si="1230">(DH389*$E389*$F389*$G389*$K389*$DI$10)</f>
        <v>0</v>
      </c>
      <c r="DJ389" s="85">
        <f t="shared" ref="DJ389:DK406" si="1231">SUM(L389,N389,P389,R389,T389,V389,X389,Z389,AB389,AD389,AF389,AH389,AN389,AR389,AT389,BX389,AJ389,AX389,AZ389,BB389,CN389,BD389,BF389,AL389,BJ389,AP389,CP389,BL389,CR389,BN389,BP389,BR389,BZ389,BT389,BV389,CB389,CD389,CF389,CH389,CJ389,CL389,CT389,CV389,BH389,AV389,CX389,CZ389,DB389,DD389,DF389,DH389)</f>
        <v>310</v>
      </c>
      <c r="DK389" s="84">
        <f t="shared" si="1231"/>
        <v>14902442.099999998</v>
      </c>
    </row>
    <row r="390" spans="1:115" ht="58.5" customHeight="1" x14ac:dyDescent="0.25">
      <c r="A390" s="89"/>
      <c r="B390" s="90">
        <v>342</v>
      </c>
      <c r="C390" s="283" t="s">
        <v>880</v>
      </c>
      <c r="D390" s="65" t="s">
        <v>513</v>
      </c>
      <c r="E390" s="54">
        <v>23150</v>
      </c>
      <c r="F390" s="91">
        <v>1.82</v>
      </c>
      <c r="G390" s="67">
        <v>1</v>
      </c>
      <c r="H390" s="69">
        <v>1.4</v>
      </c>
      <c r="I390" s="69">
        <v>1.68</v>
      </c>
      <c r="J390" s="69">
        <v>2.23</v>
      </c>
      <c r="K390" s="70">
        <v>2.57</v>
      </c>
      <c r="L390" s="73">
        <v>0</v>
      </c>
      <c r="M390" s="72">
        <f t="shared" si="1180"/>
        <v>0</v>
      </c>
      <c r="N390" s="73"/>
      <c r="O390" s="73">
        <f t="shared" si="1181"/>
        <v>0</v>
      </c>
      <c r="P390" s="73"/>
      <c r="Q390" s="72">
        <f t="shared" si="1182"/>
        <v>0</v>
      </c>
      <c r="R390" s="73"/>
      <c r="S390" s="72">
        <f t="shared" si="1183"/>
        <v>0</v>
      </c>
      <c r="T390" s="73"/>
      <c r="U390" s="72">
        <f t="shared" si="1184"/>
        <v>0</v>
      </c>
      <c r="V390" s="73"/>
      <c r="W390" s="72">
        <f t="shared" si="1185"/>
        <v>0</v>
      </c>
      <c r="X390" s="73"/>
      <c r="Y390" s="72">
        <f t="shared" si="1186"/>
        <v>0</v>
      </c>
      <c r="Z390" s="73"/>
      <c r="AA390" s="72">
        <f t="shared" si="1187"/>
        <v>0</v>
      </c>
      <c r="AB390" s="73"/>
      <c r="AC390" s="72">
        <f t="shared" si="1188"/>
        <v>0</v>
      </c>
      <c r="AD390" s="73"/>
      <c r="AE390" s="72">
        <f t="shared" si="1189"/>
        <v>0</v>
      </c>
      <c r="AF390" s="75"/>
      <c r="AG390" s="72">
        <f t="shared" si="1190"/>
        <v>0</v>
      </c>
      <c r="AH390" s="73"/>
      <c r="AI390" s="72">
        <f t="shared" si="1191"/>
        <v>0</v>
      </c>
      <c r="AJ390" s="73"/>
      <c r="AK390" s="73">
        <f t="shared" si="1192"/>
        <v>0</v>
      </c>
      <c r="AL390" s="73"/>
      <c r="AM390" s="72">
        <f t="shared" si="1193"/>
        <v>0</v>
      </c>
      <c r="AN390" s="93"/>
      <c r="AO390" s="72">
        <f t="shared" si="1194"/>
        <v>0</v>
      </c>
      <c r="AP390" s="73"/>
      <c r="AQ390" s="79">
        <f t="shared" si="1195"/>
        <v>0</v>
      </c>
      <c r="AR390" s="73"/>
      <c r="AS390" s="72">
        <f t="shared" si="1196"/>
        <v>0</v>
      </c>
      <c r="AT390" s="73"/>
      <c r="AU390" s="73">
        <f t="shared" si="1197"/>
        <v>0</v>
      </c>
      <c r="AV390" s="73">
        <v>5</v>
      </c>
      <c r="AW390" s="72">
        <f t="shared" si="1198"/>
        <v>265437.90000000002</v>
      </c>
      <c r="AX390" s="73"/>
      <c r="AY390" s="72">
        <f t="shared" si="1199"/>
        <v>0</v>
      </c>
      <c r="AZ390" s="73"/>
      <c r="BA390" s="72">
        <f t="shared" si="1200"/>
        <v>0</v>
      </c>
      <c r="BB390" s="73"/>
      <c r="BC390" s="72">
        <f t="shared" si="1201"/>
        <v>0</v>
      </c>
      <c r="BD390" s="73"/>
      <c r="BE390" s="72">
        <f t="shared" si="1202"/>
        <v>0</v>
      </c>
      <c r="BF390" s="73"/>
      <c r="BG390" s="72">
        <f t="shared" si="1203"/>
        <v>0</v>
      </c>
      <c r="BH390" s="73"/>
      <c r="BI390" s="72">
        <f t="shared" si="1204"/>
        <v>0</v>
      </c>
      <c r="BJ390" s="73"/>
      <c r="BK390" s="72">
        <f t="shared" si="1205"/>
        <v>0</v>
      </c>
      <c r="BL390" s="73"/>
      <c r="BM390" s="72">
        <f t="shared" si="1206"/>
        <v>0</v>
      </c>
      <c r="BN390" s="73"/>
      <c r="BO390" s="72">
        <f t="shared" si="1207"/>
        <v>0</v>
      </c>
      <c r="BP390" s="73"/>
      <c r="BQ390" s="72">
        <f t="shared" si="1208"/>
        <v>0</v>
      </c>
      <c r="BR390" s="73"/>
      <c r="BS390" s="79">
        <f t="shared" si="1209"/>
        <v>0</v>
      </c>
      <c r="BT390" s="94"/>
      <c r="BU390" s="72">
        <f t="shared" si="1210"/>
        <v>0</v>
      </c>
      <c r="BV390" s="73"/>
      <c r="BW390" s="72">
        <f t="shared" si="1211"/>
        <v>0</v>
      </c>
      <c r="BX390" s="73"/>
      <c r="BY390" s="72">
        <f t="shared" si="1212"/>
        <v>0</v>
      </c>
      <c r="BZ390" s="73"/>
      <c r="CA390" s="72">
        <f t="shared" si="1213"/>
        <v>0</v>
      </c>
      <c r="CB390" s="95"/>
      <c r="CC390" s="73">
        <f t="shared" si="1214"/>
        <v>0</v>
      </c>
      <c r="CD390" s="73"/>
      <c r="CE390" s="72">
        <f t="shared" si="1215"/>
        <v>0</v>
      </c>
      <c r="CF390" s="73"/>
      <c r="CG390" s="72">
        <f t="shared" si="1216"/>
        <v>0</v>
      </c>
      <c r="CH390" s="73"/>
      <c r="CI390" s="72">
        <f t="shared" si="1217"/>
        <v>0</v>
      </c>
      <c r="CJ390" s="73"/>
      <c r="CK390" s="72">
        <f t="shared" si="1218"/>
        <v>0</v>
      </c>
      <c r="CL390" s="73"/>
      <c r="CM390" s="72">
        <f t="shared" si="1219"/>
        <v>0</v>
      </c>
      <c r="CN390" s="73"/>
      <c r="CO390" s="72">
        <f t="shared" si="1220"/>
        <v>0</v>
      </c>
      <c r="CP390" s="73"/>
      <c r="CQ390" s="72">
        <f t="shared" si="1221"/>
        <v>0</v>
      </c>
      <c r="CR390" s="73"/>
      <c r="CS390" s="72">
        <f t="shared" si="1222"/>
        <v>0</v>
      </c>
      <c r="CT390" s="73"/>
      <c r="CU390" s="72">
        <f t="shared" si="1223"/>
        <v>0</v>
      </c>
      <c r="CV390" s="93"/>
      <c r="CW390" s="72">
        <f t="shared" si="1224"/>
        <v>0</v>
      </c>
      <c r="CX390" s="73"/>
      <c r="CY390" s="79">
        <f t="shared" si="1225"/>
        <v>0</v>
      </c>
      <c r="CZ390" s="73">
        <v>50</v>
      </c>
      <c r="DA390" s="72">
        <f t="shared" si="1226"/>
        <v>3539172</v>
      </c>
      <c r="DB390" s="95"/>
      <c r="DC390" s="72">
        <f t="shared" si="1227"/>
        <v>0</v>
      </c>
      <c r="DD390" s="73"/>
      <c r="DE390" s="72">
        <f t="shared" si="1228"/>
        <v>0</v>
      </c>
      <c r="DF390" s="73"/>
      <c r="DG390" s="72">
        <f t="shared" si="1229"/>
        <v>0</v>
      </c>
      <c r="DH390" s="73"/>
      <c r="DI390" s="84">
        <f t="shared" si="1230"/>
        <v>0</v>
      </c>
      <c r="DJ390" s="85">
        <f t="shared" si="1231"/>
        <v>55</v>
      </c>
      <c r="DK390" s="84">
        <f t="shared" si="1231"/>
        <v>3804609.9</v>
      </c>
    </row>
    <row r="391" spans="1:115" ht="54" customHeight="1" x14ac:dyDescent="0.25">
      <c r="A391" s="89"/>
      <c r="B391" s="90">
        <v>343</v>
      </c>
      <c r="C391" s="283" t="s">
        <v>881</v>
      </c>
      <c r="D391" s="65" t="s">
        <v>514</v>
      </c>
      <c r="E391" s="54">
        <v>23150</v>
      </c>
      <c r="F391" s="91">
        <v>3.12</v>
      </c>
      <c r="G391" s="67">
        <v>1</v>
      </c>
      <c r="H391" s="69">
        <v>1.4</v>
      </c>
      <c r="I391" s="69">
        <v>1.68</v>
      </c>
      <c r="J391" s="69">
        <v>2.23</v>
      </c>
      <c r="K391" s="70">
        <v>2.57</v>
      </c>
      <c r="L391" s="73">
        <v>0</v>
      </c>
      <c r="M391" s="72">
        <f t="shared" si="1180"/>
        <v>0</v>
      </c>
      <c r="N391" s="73"/>
      <c r="O391" s="73">
        <f t="shared" si="1181"/>
        <v>0</v>
      </c>
      <c r="P391" s="73"/>
      <c r="Q391" s="72">
        <f t="shared" si="1182"/>
        <v>0</v>
      </c>
      <c r="R391" s="73"/>
      <c r="S391" s="72">
        <f t="shared" si="1183"/>
        <v>0</v>
      </c>
      <c r="T391" s="73"/>
      <c r="U391" s="72">
        <f t="shared" si="1184"/>
        <v>0</v>
      </c>
      <c r="V391" s="73"/>
      <c r="W391" s="72">
        <f t="shared" si="1185"/>
        <v>0</v>
      </c>
      <c r="X391" s="73"/>
      <c r="Y391" s="72">
        <f t="shared" si="1186"/>
        <v>0</v>
      </c>
      <c r="Z391" s="73"/>
      <c r="AA391" s="72">
        <f t="shared" si="1187"/>
        <v>0</v>
      </c>
      <c r="AB391" s="73"/>
      <c r="AC391" s="72">
        <f t="shared" si="1188"/>
        <v>0</v>
      </c>
      <c r="AD391" s="73"/>
      <c r="AE391" s="72">
        <f t="shared" si="1189"/>
        <v>0</v>
      </c>
      <c r="AF391" s="75"/>
      <c r="AG391" s="72">
        <f t="shared" si="1190"/>
        <v>0</v>
      </c>
      <c r="AH391" s="73"/>
      <c r="AI391" s="72">
        <f t="shared" si="1191"/>
        <v>0</v>
      </c>
      <c r="AJ391" s="73"/>
      <c r="AK391" s="73">
        <f t="shared" si="1192"/>
        <v>0</v>
      </c>
      <c r="AL391" s="73"/>
      <c r="AM391" s="72">
        <f t="shared" si="1193"/>
        <v>0</v>
      </c>
      <c r="AN391" s="93"/>
      <c r="AO391" s="72">
        <f t="shared" si="1194"/>
        <v>0</v>
      </c>
      <c r="AP391" s="73"/>
      <c r="AQ391" s="79">
        <f t="shared" si="1195"/>
        <v>0</v>
      </c>
      <c r="AR391" s="73"/>
      <c r="AS391" s="72">
        <f t="shared" si="1196"/>
        <v>0</v>
      </c>
      <c r="AT391" s="73"/>
      <c r="AU391" s="73">
        <f t="shared" si="1197"/>
        <v>0</v>
      </c>
      <c r="AV391" s="73">
        <v>5</v>
      </c>
      <c r="AW391" s="72">
        <f t="shared" si="1198"/>
        <v>455036.39999999997</v>
      </c>
      <c r="AX391" s="73"/>
      <c r="AY391" s="72">
        <f t="shared" si="1199"/>
        <v>0</v>
      </c>
      <c r="AZ391" s="73"/>
      <c r="BA391" s="72">
        <f t="shared" si="1200"/>
        <v>0</v>
      </c>
      <c r="BB391" s="73"/>
      <c r="BC391" s="72">
        <f t="shared" si="1201"/>
        <v>0</v>
      </c>
      <c r="BD391" s="73"/>
      <c r="BE391" s="72">
        <f t="shared" si="1202"/>
        <v>0</v>
      </c>
      <c r="BF391" s="73"/>
      <c r="BG391" s="72">
        <f t="shared" si="1203"/>
        <v>0</v>
      </c>
      <c r="BH391" s="73"/>
      <c r="BI391" s="72">
        <f t="shared" si="1204"/>
        <v>0</v>
      </c>
      <c r="BJ391" s="73"/>
      <c r="BK391" s="72">
        <f t="shared" si="1205"/>
        <v>0</v>
      </c>
      <c r="BL391" s="73"/>
      <c r="BM391" s="72">
        <f t="shared" si="1206"/>
        <v>0</v>
      </c>
      <c r="BN391" s="73"/>
      <c r="BO391" s="72">
        <f t="shared" si="1207"/>
        <v>0</v>
      </c>
      <c r="BP391" s="73"/>
      <c r="BQ391" s="72">
        <f t="shared" si="1208"/>
        <v>0</v>
      </c>
      <c r="BR391" s="73"/>
      <c r="BS391" s="79">
        <f t="shared" si="1209"/>
        <v>0</v>
      </c>
      <c r="BT391" s="94"/>
      <c r="BU391" s="72">
        <f t="shared" si="1210"/>
        <v>0</v>
      </c>
      <c r="BV391" s="73"/>
      <c r="BW391" s="72">
        <f t="shared" si="1211"/>
        <v>0</v>
      </c>
      <c r="BX391" s="73"/>
      <c r="BY391" s="72">
        <f t="shared" si="1212"/>
        <v>0</v>
      </c>
      <c r="BZ391" s="73"/>
      <c r="CA391" s="72">
        <f t="shared" si="1213"/>
        <v>0</v>
      </c>
      <c r="CB391" s="95"/>
      <c r="CC391" s="73">
        <f t="shared" si="1214"/>
        <v>0</v>
      </c>
      <c r="CD391" s="73"/>
      <c r="CE391" s="72">
        <f t="shared" si="1215"/>
        <v>0</v>
      </c>
      <c r="CF391" s="73"/>
      <c r="CG391" s="72">
        <f t="shared" si="1216"/>
        <v>0</v>
      </c>
      <c r="CH391" s="73"/>
      <c r="CI391" s="72">
        <f t="shared" si="1217"/>
        <v>0</v>
      </c>
      <c r="CJ391" s="73"/>
      <c r="CK391" s="72">
        <f t="shared" si="1218"/>
        <v>0</v>
      </c>
      <c r="CL391" s="73"/>
      <c r="CM391" s="72">
        <f t="shared" si="1219"/>
        <v>0</v>
      </c>
      <c r="CN391" s="73"/>
      <c r="CO391" s="72">
        <f t="shared" si="1220"/>
        <v>0</v>
      </c>
      <c r="CP391" s="73"/>
      <c r="CQ391" s="72">
        <f t="shared" si="1221"/>
        <v>0</v>
      </c>
      <c r="CR391" s="73"/>
      <c r="CS391" s="72">
        <f t="shared" si="1222"/>
        <v>0</v>
      </c>
      <c r="CT391" s="73"/>
      <c r="CU391" s="72">
        <f t="shared" si="1223"/>
        <v>0</v>
      </c>
      <c r="CV391" s="93"/>
      <c r="CW391" s="72">
        <f t="shared" si="1224"/>
        <v>0</v>
      </c>
      <c r="CX391" s="73"/>
      <c r="CY391" s="79">
        <f t="shared" si="1225"/>
        <v>0</v>
      </c>
      <c r="CZ391" s="73"/>
      <c r="DA391" s="72">
        <f t="shared" si="1226"/>
        <v>0</v>
      </c>
      <c r="DB391" s="95"/>
      <c r="DC391" s="72">
        <f t="shared" si="1227"/>
        <v>0</v>
      </c>
      <c r="DD391" s="73"/>
      <c r="DE391" s="72">
        <f t="shared" si="1228"/>
        <v>0</v>
      </c>
      <c r="DF391" s="73"/>
      <c r="DG391" s="72">
        <f t="shared" si="1229"/>
        <v>0</v>
      </c>
      <c r="DH391" s="73"/>
      <c r="DI391" s="84">
        <f t="shared" si="1230"/>
        <v>0</v>
      </c>
      <c r="DJ391" s="85">
        <f t="shared" si="1231"/>
        <v>5</v>
      </c>
      <c r="DK391" s="84">
        <f t="shared" si="1231"/>
        <v>455036.39999999997</v>
      </c>
    </row>
    <row r="392" spans="1:115" ht="59.25" customHeight="1" x14ac:dyDescent="0.25">
      <c r="A392" s="89"/>
      <c r="B392" s="90">
        <v>344</v>
      </c>
      <c r="C392" s="283" t="s">
        <v>882</v>
      </c>
      <c r="D392" s="65" t="s">
        <v>515</v>
      </c>
      <c r="E392" s="54">
        <v>23150</v>
      </c>
      <c r="F392" s="91">
        <v>8.6</v>
      </c>
      <c r="G392" s="67">
        <v>1</v>
      </c>
      <c r="H392" s="69">
        <v>1.4</v>
      </c>
      <c r="I392" s="69">
        <v>1.68</v>
      </c>
      <c r="J392" s="69">
        <v>2.23</v>
      </c>
      <c r="K392" s="70">
        <v>2.57</v>
      </c>
      <c r="L392" s="73">
        <v>0</v>
      </c>
      <c r="M392" s="72">
        <f t="shared" si="1180"/>
        <v>0</v>
      </c>
      <c r="N392" s="73"/>
      <c r="O392" s="73">
        <f t="shared" si="1181"/>
        <v>0</v>
      </c>
      <c r="P392" s="73"/>
      <c r="Q392" s="72">
        <f t="shared" si="1182"/>
        <v>0</v>
      </c>
      <c r="R392" s="73"/>
      <c r="S392" s="72">
        <f t="shared" si="1183"/>
        <v>0</v>
      </c>
      <c r="T392" s="73"/>
      <c r="U392" s="72">
        <f t="shared" si="1184"/>
        <v>0</v>
      </c>
      <c r="V392" s="73"/>
      <c r="W392" s="72">
        <f t="shared" si="1185"/>
        <v>0</v>
      </c>
      <c r="X392" s="73"/>
      <c r="Y392" s="72">
        <f t="shared" si="1186"/>
        <v>0</v>
      </c>
      <c r="Z392" s="73"/>
      <c r="AA392" s="72">
        <f t="shared" si="1187"/>
        <v>0</v>
      </c>
      <c r="AB392" s="73"/>
      <c r="AC392" s="72">
        <f t="shared" si="1188"/>
        <v>0</v>
      </c>
      <c r="AD392" s="73"/>
      <c r="AE392" s="72">
        <f t="shared" si="1189"/>
        <v>0</v>
      </c>
      <c r="AF392" s="75"/>
      <c r="AG392" s="72">
        <f t="shared" si="1190"/>
        <v>0</v>
      </c>
      <c r="AH392" s="73"/>
      <c r="AI392" s="72">
        <f t="shared" si="1191"/>
        <v>0</v>
      </c>
      <c r="AJ392" s="73"/>
      <c r="AK392" s="73">
        <f t="shared" si="1192"/>
        <v>0</v>
      </c>
      <c r="AL392" s="73"/>
      <c r="AM392" s="72">
        <f t="shared" si="1193"/>
        <v>0</v>
      </c>
      <c r="AN392" s="93">
        <v>0</v>
      </c>
      <c r="AO392" s="72">
        <f t="shared" si="1194"/>
        <v>0</v>
      </c>
      <c r="AP392" s="73"/>
      <c r="AQ392" s="79">
        <f t="shared" si="1195"/>
        <v>0</v>
      </c>
      <c r="AR392" s="73"/>
      <c r="AS392" s="72">
        <f t="shared" si="1196"/>
        <v>0</v>
      </c>
      <c r="AT392" s="73"/>
      <c r="AU392" s="73">
        <f t="shared" si="1197"/>
        <v>0</v>
      </c>
      <c r="AV392" s="73"/>
      <c r="AW392" s="72">
        <f t="shared" si="1198"/>
        <v>0</v>
      </c>
      <c r="AX392" s="73"/>
      <c r="AY392" s="72">
        <f t="shared" si="1199"/>
        <v>0</v>
      </c>
      <c r="AZ392" s="73"/>
      <c r="BA392" s="72">
        <f t="shared" si="1200"/>
        <v>0</v>
      </c>
      <c r="BB392" s="73"/>
      <c r="BC392" s="72">
        <f t="shared" si="1201"/>
        <v>0</v>
      </c>
      <c r="BD392" s="73"/>
      <c r="BE392" s="72">
        <f t="shared" si="1202"/>
        <v>0</v>
      </c>
      <c r="BF392" s="73"/>
      <c r="BG392" s="72">
        <f t="shared" si="1203"/>
        <v>0</v>
      </c>
      <c r="BH392" s="73"/>
      <c r="BI392" s="72">
        <f t="shared" si="1204"/>
        <v>0</v>
      </c>
      <c r="BJ392" s="73"/>
      <c r="BK392" s="72">
        <f t="shared" si="1205"/>
        <v>0</v>
      </c>
      <c r="BL392" s="73"/>
      <c r="BM392" s="72">
        <f t="shared" si="1206"/>
        <v>0</v>
      </c>
      <c r="BN392" s="73"/>
      <c r="BO392" s="72">
        <f t="shared" si="1207"/>
        <v>0</v>
      </c>
      <c r="BP392" s="73"/>
      <c r="BQ392" s="72">
        <f t="shared" si="1208"/>
        <v>0</v>
      </c>
      <c r="BR392" s="73"/>
      <c r="BS392" s="79">
        <f t="shared" si="1209"/>
        <v>0</v>
      </c>
      <c r="BT392" s="94"/>
      <c r="BU392" s="72">
        <f t="shared" si="1210"/>
        <v>0</v>
      </c>
      <c r="BV392" s="73"/>
      <c r="BW392" s="72">
        <f t="shared" si="1211"/>
        <v>0</v>
      </c>
      <c r="BX392" s="73"/>
      <c r="BY392" s="72">
        <f t="shared" si="1212"/>
        <v>0</v>
      </c>
      <c r="BZ392" s="73"/>
      <c r="CA392" s="72">
        <f t="shared" si="1213"/>
        <v>0</v>
      </c>
      <c r="CB392" s="95"/>
      <c r="CC392" s="73">
        <f t="shared" si="1214"/>
        <v>0</v>
      </c>
      <c r="CD392" s="73"/>
      <c r="CE392" s="72">
        <f t="shared" si="1215"/>
        <v>0</v>
      </c>
      <c r="CF392" s="73"/>
      <c r="CG392" s="72">
        <f t="shared" si="1216"/>
        <v>0</v>
      </c>
      <c r="CH392" s="73"/>
      <c r="CI392" s="72">
        <f t="shared" si="1217"/>
        <v>0</v>
      </c>
      <c r="CJ392" s="73"/>
      <c r="CK392" s="72">
        <f t="shared" si="1218"/>
        <v>0</v>
      </c>
      <c r="CL392" s="73"/>
      <c r="CM392" s="72">
        <f t="shared" si="1219"/>
        <v>0</v>
      </c>
      <c r="CN392" s="73"/>
      <c r="CO392" s="72">
        <f t="shared" si="1220"/>
        <v>0</v>
      </c>
      <c r="CP392" s="73"/>
      <c r="CQ392" s="72">
        <f t="shared" si="1221"/>
        <v>0</v>
      </c>
      <c r="CR392" s="73"/>
      <c r="CS392" s="72">
        <f t="shared" si="1222"/>
        <v>0</v>
      </c>
      <c r="CT392" s="73"/>
      <c r="CU392" s="72">
        <f t="shared" si="1223"/>
        <v>0</v>
      </c>
      <c r="CV392" s="93">
        <v>0</v>
      </c>
      <c r="CW392" s="72">
        <f t="shared" si="1224"/>
        <v>0</v>
      </c>
      <c r="CX392" s="73"/>
      <c r="CY392" s="79">
        <f t="shared" si="1225"/>
        <v>0</v>
      </c>
      <c r="CZ392" s="73">
        <v>20</v>
      </c>
      <c r="DA392" s="72">
        <f t="shared" si="1226"/>
        <v>6689424</v>
      </c>
      <c r="DB392" s="95"/>
      <c r="DC392" s="72">
        <f t="shared" si="1227"/>
        <v>0</v>
      </c>
      <c r="DD392" s="73"/>
      <c r="DE392" s="72">
        <f t="shared" si="1228"/>
        <v>0</v>
      </c>
      <c r="DF392" s="73"/>
      <c r="DG392" s="72">
        <f t="shared" si="1229"/>
        <v>0</v>
      </c>
      <c r="DH392" s="73"/>
      <c r="DI392" s="84">
        <f t="shared" si="1230"/>
        <v>0</v>
      </c>
      <c r="DJ392" s="85">
        <f t="shared" si="1231"/>
        <v>20</v>
      </c>
      <c r="DK392" s="84">
        <f t="shared" si="1231"/>
        <v>6689424</v>
      </c>
    </row>
    <row r="393" spans="1:115" ht="67.5" customHeight="1" x14ac:dyDescent="0.25">
      <c r="A393" s="89"/>
      <c r="B393" s="90">
        <v>345</v>
      </c>
      <c r="C393" s="283" t="s">
        <v>883</v>
      </c>
      <c r="D393" s="65" t="s">
        <v>516</v>
      </c>
      <c r="E393" s="54">
        <v>23150</v>
      </c>
      <c r="F393" s="91">
        <v>1.24</v>
      </c>
      <c r="G393" s="67">
        <v>1</v>
      </c>
      <c r="H393" s="69">
        <v>1.4</v>
      </c>
      <c r="I393" s="69">
        <v>1.68</v>
      </c>
      <c r="J393" s="69">
        <v>2.23</v>
      </c>
      <c r="K393" s="70">
        <v>2.57</v>
      </c>
      <c r="L393" s="73">
        <v>120</v>
      </c>
      <c r="M393" s="72">
        <f t="shared" si="1180"/>
        <v>5304868.8000000007</v>
      </c>
      <c r="N393" s="73"/>
      <c r="O393" s="73">
        <f t="shared" si="1181"/>
        <v>0</v>
      </c>
      <c r="P393" s="73"/>
      <c r="Q393" s="72">
        <f t="shared" si="1182"/>
        <v>0</v>
      </c>
      <c r="R393" s="73"/>
      <c r="S393" s="72">
        <f t="shared" si="1183"/>
        <v>0</v>
      </c>
      <c r="T393" s="73"/>
      <c r="U393" s="72">
        <f t="shared" si="1184"/>
        <v>0</v>
      </c>
      <c r="V393" s="73"/>
      <c r="W393" s="72">
        <f t="shared" si="1185"/>
        <v>0</v>
      </c>
      <c r="X393" s="73"/>
      <c r="Y393" s="72">
        <f t="shared" si="1186"/>
        <v>0</v>
      </c>
      <c r="Z393" s="73"/>
      <c r="AA393" s="72">
        <f t="shared" si="1187"/>
        <v>0</v>
      </c>
      <c r="AB393" s="73"/>
      <c r="AC393" s="72">
        <f t="shared" si="1188"/>
        <v>0</v>
      </c>
      <c r="AD393" s="73"/>
      <c r="AE393" s="72">
        <f t="shared" si="1189"/>
        <v>0</v>
      </c>
      <c r="AF393" s="75"/>
      <c r="AG393" s="72">
        <f t="shared" si="1190"/>
        <v>0</v>
      </c>
      <c r="AH393" s="73"/>
      <c r="AI393" s="72">
        <f t="shared" si="1191"/>
        <v>0</v>
      </c>
      <c r="AJ393" s="73"/>
      <c r="AK393" s="73">
        <f t="shared" si="1192"/>
        <v>0</v>
      </c>
      <c r="AL393" s="73"/>
      <c r="AM393" s="72">
        <f t="shared" si="1193"/>
        <v>0</v>
      </c>
      <c r="AN393" s="93"/>
      <c r="AO393" s="72">
        <f t="shared" si="1194"/>
        <v>0</v>
      </c>
      <c r="AP393" s="73"/>
      <c r="AQ393" s="79">
        <f t="shared" si="1195"/>
        <v>0</v>
      </c>
      <c r="AR393" s="73"/>
      <c r="AS393" s="72">
        <f t="shared" si="1196"/>
        <v>0</v>
      </c>
      <c r="AT393" s="73"/>
      <c r="AU393" s="73">
        <f t="shared" si="1197"/>
        <v>0</v>
      </c>
      <c r="AV393" s="73">
        <v>140</v>
      </c>
      <c r="AW393" s="72">
        <f t="shared" si="1198"/>
        <v>5063738.4000000004</v>
      </c>
      <c r="AX393" s="73"/>
      <c r="AY393" s="72">
        <f t="shared" si="1199"/>
        <v>0</v>
      </c>
      <c r="AZ393" s="73"/>
      <c r="BA393" s="72">
        <f t="shared" si="1200"/>
        <v>0</v>
      </c>
      <c r="BB393" s="73"/>
      <c r="BC393" s="72">
        <f t="shared" si="1201"/>
        <v>0</v>
      </c>
      <c r="BD393" s="73"/>
      <c r="BE393" s="72">
        <f t="shared" si="1202"/>
        <v>0</v>
      </c>
      <c r="BF393" s="73"/>
      <c r="BG393" s="72">
        <f t="shared" si="1203"/>
        <v>0</v>
      </c>
      <c r="BH393" s="73"/>
      <c r="BI393" s="72">
        <f t="shared" si="1204"/>
        <v>0</v>
      </c>
      <c r="BJ393" s="73"/>
      <c r="BK393" s="72">
        <f t="shared" si="1205"/>
        <v>0</v>
      </c>
      <c r="BL393" s="73"/>
      <c r="BM393" s="72">
        <f t="shared" si="1206"/>
        <v>0</v>
      </c>
      <c r="BN393" s="73"/>
      <c r="BO393" s="72">
        <f t="shared" si="1207"/>
        <v>0</v>
      </c>
      <c r="BP393" s="73"/>
      <c r="BQ393" s="72">
        <f t="shared" si="1208"/>
        <v>0</v>
      </c>
      <c r="BR393" s="73"/>
      <c r="BS393" s="79">
        <f t="shared" si="1209"/>
        <v>0</v>
      </c>
      <c r="BT393" s="94"/>
      <c r="BU393" s="72">
        <f t="shared" si="1210"/>
        <v>0</v>
      </c>
      <c r="BV393" s="73"/>
      <c r="BW393" s="72">
        <f t="shared" si="1211"/>
        <v>0</v>
      </c>
      <c r="BX393" s="73"/>
      <c r="BY393" s="72">
        <f t="shared" si="1212"/>
        <v>0</v>
      </c>
      <c r="BZ393" s="73"/>
      <c r="CA393" s="72">
        <f t="shared" si="1213"/>
        <v>0</v>
      </c>
      <c r="CB393" s="95"/>
      <c r="CC393" s="73">
        <f t="shared" si="1214"/>
        <v>0</v>
      </c>
      <c r="CD393" s="73"/>
      <c r="CE393" s="72">
        <f t="shared" si="1215"/>
        <v>0</v>
      </c>
      <c r="CF393" s="73"/>
      <c r="CG393" s="72">
        <f t="shared" si="1216"/>
        <v>0</v>
      </c>
      <c r="CH393" s="73"/>
      <c r="CI393" s="72">
        <f t="shared" si="1217"/>
        <v>0</v>
      </c>
      <c r="CJ393" s="73"/>
      <c r="CK393" s="72">
        <f t="shared" si="1218"/>
        <v>0</v>
      </c>
      <c r="CL393" s="73"/>
      <c r="CM393" s="72">
        <f t="shared" si="1219"/>
        <v>0</v>
      </c>
      <c r="CN393" s="73"/>
      <c r="CO393" s="72">
        <f t="shared" si="1220"/>
        <v>0</v>
      </c>
      <c r="CP393" s="73"/>
      <c r="CQ393" s="72">
        <f t="shared" si="1221"/>
        <v>0</v>
      </c>
      <c r="CR393" s="73"/>
      <c r="CS393" s="72">
        <f t="shared" si="1222"/>
        <v>0</v>
      </c>
      <c r="CT393" s="73"/>
      <c r="CU393" s="72">
        <f t="shared" si="1223"/>
        <v>0</v>
      </c>
      <c r="CV393" s="93"/>
      <c r="CW393" s="72">
        <f t="shared" si="1224"/>
        <v>0</v>
      </c>
      <c r="CX393" s="73"/>
      <c r="CY393" s="79">
        <f t="shared" si="1225"/>
        <v>0</v>
      </c>
      <c r="CZ393" s="73"/>
      <c r="DA393" s="72">
        <f t="shared" si="1226"/>
        <v>0</v>
      </c>
      <c r="DB393" s="95"/>
      <c r="DC393" s="72">
        <f t="shared" si="1227"/>
        <v>0</v>
      </c>
      <c r="DD393" s="73"/>
      <c r="DE393" s="72">
        <f t="shared" si="1228"/>
        <v>0</v>
      </c>
      <c r="DF393" s="73"/>
      <c r="DG393" s="72">
        <f t="shared" si="1229"/>
        <v>0</v>
      </c>
      <c r="DH393" s="73"/>
      <c r="DI393" s="84">
        <f t="shared" si="1230"/>
        <v>0</v>
      </c>
      <c r="DJ393" s="85">
        <f t="shared" si="1231"/>
        <v>260</v>
      </c>
      <c r="DK393" s="84">
        <f t="shared" si="1231"/>
        <v>10368607.200000001</v>
      </c>
    </row>
    <row r="394" spans="1:115" ht="69" customHeight="1" x14ac:dyDescent="0.25">
      <c r="A394" s="89"/>
      <c r="B394" s="90">
        <v>346</v>
      </c>
      <c r="C394" s="283" t="s">
        <v>884</v>
      </c>
      <c r="D394" s="65" t="s">
        <v>517</v>
      </c>
      <c r="E394" s="54">
        <v>23150</v>
      </c>
      <c r="F394" s="91">
        <v>1.67</v>
      </c>
      <c r="G394" s="67">
        <v>1</v>
      </c>
      <c r="H394" s="69">
        <v>1.4</v>
      </c>
      <c r="I394" s="69">
        <v>1.68</v>
      </c>
      <c r="J394" s="69">
        <v>2.23</v>
      </c>
      <c r="K394" s="70">
        <v>2.57</v>
      </c>
      <c r="L394" s="73">
        <v>0</v>
      </c>
      <c r="M394" s="72">
        <f t="shared" si="1180"/>
        <v>0</v>
      </c>
      <c r="N394" s="73"/>
      <c r="O394" s="73">
        <f t="shared" si="1181"/>
        <v>0</v>
      </c>
      <c r="P394" s="73"/>
      <c r="Q394" s="72">
        <f t="shared" si="1182"/>
        <v>0</v>
      </c>
      <c r="R394" s="73"/>
      <c r="S394" s="72">
        <f t="shared" si="1183"/>
        <v>0</v>
      </c>
      <c r="T394" s="73"/>
      <c r="U394" s="72">
        <f t="shared" si="1184"/>
        <v>0</v>
      </c>
      <c r="V394" s="73"/>
      <c r="W394" s="72">
        <f t="shared" si="1185"/>
        <v>0</v>
      </c>
      <c r="X394" s="73"/>
      <c r="Y394" s="72">
        <f t="shared" si="1186"/>
        <v>0</v>
      </c>
      <c r="Z394" s="73"/>
      <c r="AA394" s="72">
        <f t="shared" si="1187"/>
        <v>0</v>
      </c>
      <c r="AB394" s="73"/>
      <c r="AC394" s="72">
        <f t="shared" si="1188"/>
        <v>0</v>
      </c>
      <c r="AD394" s="73"/>
      <c r="AE394" s="72">
        <f t="shared" si="1189"/>
        <v>0</v>
      </c>
      <c r="AF394" s="75"/>
      <c r="AG394" s="72">
        <f t="shared" si="1190"/>
        <v>0</v>
      </c>
      <c r="AH394" s="73"/>
      <c r="AI394" s="72">
        <f t="shared" si="1191"/>
        <v>0</v>
      </c>
      <c r="AJ394" s="73"/>
      <c r="AK394" s="73">
        <f t="shared" si="1192"/>
        <v>0</v>
      </c>
      <c r="AL394" s="73"/>
      <c r="AM394" s="72">
        <f t="shared" si="1193"/>
        <v>0</v>
      </c>
      <c r="AN394" s="93"/>
      <c r="AO394" s="72">
        <f t="shared" si="1194"/>
        <v>0</v>
      </c>
      <c r="AP394" s="73"/>
      <c r="AQ394" s="79">
        <f t="shared" si="1195"/>
        <v>0</v>
      </c>
      <c r="AR394" s="73"/>
      <c r="AS394" s="72">
        <f t="shared" si="1196"/>
        <v>0</v>
      </c>
      <c r="AT394" s="73"/>
      <c r="AU394" s="73">
        <f t="shared" si="1197"/>
        <v>0</v>
      </c>
      <c r="AV394" s="73">
        <v>30</v>
      </c>
      <c r="AW394" s="72">
        <f t="shared" si="1198"/>
        <v>1461366.9000000001</v>
      </c>
      <c r="AX394" s="73"/>
      <c r="AY394" s="72">
        <f t="shared" si="1199"/>
        <v>0</v>
      </c>
      <c r="AZ394" s="73"/>
      <c r="BA394" s="72">
        <f t="shared" si="1200"/>
        <v>0</v>
      </c>
      <c r="BB394" s="73"/>
      <c r="BC394" s="72">
        <f t="shared" si="1201"/>
        <v>0</v>
      </c>
      <c r="BD394" s="73"/>
      <c r="BE394" s="72">
        <f t="shared" si="1202"/>
        <v>0</v>
      </c>
      <c r="BF394" s="73"/>
      <c r="BG394" s="72">
        <f t="shared" si="1203"/>
        <v>0</v>
      </c>
      <c r="BH394" s="73"/>
      <c r="BI394" s="72">
        <f t="shared" si="1204"/>
        <v>0</v>
      </c>
      <c r="BJ394" s="73"/>
      <c r="BK394" s="72">
        <f t="shared" si="1205"/>
        <v>0</v>
      </c>
      <c r="BL394" s="73"/>
      <c r="BM394" s="72">
        <f t="shared" si="1206"/>
        <v>0</v>
      </c>
      <c r="BN394" s="73"/>
      <c r="BO394" s="72">
        <f t="shared" si="1207"/>
        <v>0</v>
      </c>
      <c r="BP394" s="73"/>
      <c r="BQ394" s="72">
        <f t="shared" si="1208"/>
        <v>0</v>
      </c>
      <c r="BR394" s="73"/>
      <c r="BS394" s="79">
        <f t="shared" si="1209"/>
        <v>0</v>
      </c>
      <c r="BT394" s="94"/>
      <c r="BU394" s="72">
        <f t="shared" si="1210"/>
        <v>0</v>
      </c>
      <c r="BV394" s="73"/>
      <c r="BW394" s="72">
        <f t="shared" si="1211"/>
        <v>0</v>
      </c>
      <c r="BX394" s="73"/>
      <c r="BY394" s="72">
        <f t="shared" si="1212"/>
        <v>0</v>
      </c>
      <c r="BZ394" s="73"/>
      <c r="CA394" s="72">
        <f t="shared" si="1213"/>
        <v>0</v>
      </c>
      <c r="CB394" s="95"/>
      <c r="CC394" s="73">
        <f t="shared" si="1214"/>
        <v>0</v>
      </c>
      <c r="CD394" s="73"/>
      <c r="CE394" s="72">
        <f t="shared" si="1215"/>
        <v>0</v>
      </c>
      <c r="CF394" s="73"/>
      <c r="CG394" s="72">
        <f t="shared" si="1216"/>
        <v>0</v>
      </c>
      <c r="CH394" s="73"/>
      <c r="CI394" s="72">
        <f t="shared" si="1217"/>
        <v>0</v>
      </c>
      <c r="CJ394" s="73"/>
      <c r="CK394" s="72">
        <f t="shared" si="1218"/>
        <v>0</v>
      </c>
      <c r="CL394" s="73"/>
      <c r="CM394" s="72">
        <f t="shared" si="1219"/>
        <v>0</v>
      </c>
      <c r="CN394" s="73"/>
      <c r="CO394" s="72">
        <f t="shared" si="1220"/>
        <v>0</v>
      </c>
      <c r="CP394" s="73"/>
      <c r="CQ394" s="72">
        <f t="shared" si="1221"/>
        <v>0</v>
      </c>
      <c r="CR394" s="73"/>
      <c r="CS394" s="72">
        <f t="shared" si="1222"/>
        <v>0</v>
      </c>
      <c r="CT394" s="73"/>
      <c r="CU394" s="72">
        <f t="shared" si="1223"/>
        <v>0</v>
      </c>
      <c r="CV394" s="93"/>
      <c r="CW394" s="72">
        <f t="shared" si="1224"/>
        <v>0</v>
      </c>
      <c r="CX394" s="73"/>
      <c r="CY394" s="79">
        <f t="shared" si="1225"/>
        <v>0</v>
      </c>
      <c r="CZ394" s="73"/>
      <c r="DA394" s="72">
        <f t="shared" si="1226"/>
        <v>0</v>
      </c>
      <c r="DB394" s="95"/>
      <c r="DC394" s="72">
        <f t="shared" si="1227"/>
        <v>0</v>
      </c>
      <c r="DD394" s="73"/>
      <c r="DE394" s="72">
        <f t="shared" si="1228"/>
        <v>0</v>
      </c>
      <c r="DF394" s="73"/>
      <c r="DG394" s="72">
        <f t="shared" si="1229"/>
        <v>0</v>
      </c>
      <c r="DH394" s="73"/>
      <c r="DI394" s="84">
        <f t="shared" si="1230"/>
        <v>0</v>
      </c>
      <c r="DJ394" s="85">
        <f t="shared" si="1231"/>
        <v>30</v>
      </c>
      <c r="DK394" s="84">
        <f t="shared" si="1231"/>
        <v>1461366.9000000001</v>
      </c>
    </row>
    <row r="395" spans="1:115" ht="45.75" customHeight="1" x14ac:dyDescent="0.25">
      <c r="A395" s="89"/>
      <c r="B395" s="90">
        <v>347</v>
      </c>
      <c r="C395" s="283" t="s">
        <v>885</v>
      </c>
      <c r="D395" s="65" t="s">
        <v>518</v>
      </c>
      <c r="E395" s="54">
        <v>23150</v>
      </c>
      <c r="F395" s="91">
        <v>3.03</v>
      </c>
      <c r="G395" s="67">
        <v>1</v>
      </c>
      <c r="H395" s="69">
        <v>1.4</v>
      </c>
      <c r="I395" s="69">
        <v>1.68</v>
      </c>
      <c r="J395" s="69">
        <v>2.23</v>
      </c>
      <c r="K395" s="70">
        <v>2.57</v>
      </c>
      <c r="L395" s="73">
        <v>0</v>
      </c>
      <c r="M395" s="72">
        <f t="shared" si="1180"/>
        <v>0</v>
      </c>
      <c r="N395" s="73"/>
      <c r="O395" s="73">
        <f t="shared" si="1181"/>
        <v>0</v>
      </c>
      <c r="P395" s="73"/>
      <c r="Q395" s="72">
        <f t="shared" si="1182"/>
        <v>0</v>
      </c>
      <c r="R395" s="73"/>
      <c r="S395" s="72">
        <f t="shared" si="1183"/>
        <v>0</v>
      </c>
      <c r="T395" s="73"/>
      <c r="U395" s="72">
        <f t="shared" si="1184"/>
        <v>0</v>
      </c>
      <c r="V395" s="73"/>
      <c r="W395" s="72">
        <f t="shared" si="1185"/>
        <v>0</v>
      </c>
      <c r="X395" s="73"/>
      <c r="Y395" s="72">
        <f t="shared" si="1186"/>
        <v>0</v>
      </c>
      <c r="Z395" s="73"/>
      <c r="AA395" s="72">
        <f t="shared" si="1187"/>
        <v>0</v>
      </c>
      <c r="AB395" s="73"/>
      <c r="AC395" s="72">
        <f t="shared" si="1188"/>
        <v>0</v>
      </c>
      <c r="AD395" s="73"/>
      <c r="AE395" s="72">
        <f t="shared" si="1189"/>
        <v>0</v>
      </c>
      <c r="AF395" s="75"/>
      <c r="AG395" s="72">
        <f t="shared" si="1190"/>
        <v>0</v>
      </c>
      <c r="AH395" s="73"/>
      <c r="AI395" s="72">
        <f t="shared" si="1191"/>
        <v>0</v>
      </c>
      <c r="AJ395" s="73"/>
      <c r="AK395" s="73">
        <f t="shared" si="1192"/>
        <v>0</v>
      </c>
      <c r="AL395" s="73"/>
      <c r="AM395" s="72">
        <f t="shared" si="1193"/>
        <v>0</v>
      </c>
      <c r="AN395" s="93">
        <v>0</v>
      </c>
      <c r="AO395" s="72">
        <f t="shared" si="1194"/>
        <v>0</v>
      </c>
      <c r="AP395" s="73"/>
      <c r="AQ395" s="79">
        <f t="shared" si="1195"/>
        <v>0</v>
      </c>
      <c r="AR395" s="73"/>
      <c r="AS395" s="72">
        <f t="shared" si="1196"/>
        <v>0</v>
      </c>
      <c r="AT395" s="73"/>
      <c r="AU395" s="73">
        <f t="shared" si="1197"/>
        <v>0</v>
      </c>
      <c r="AV395" s="73">
        <v>10</v>
      </c>
      <c r="AW395" s="72">
        <f t="shared" si="1198"/>
        <v>883820.7</v>
      </c>
      <c r="AX395" s="73"/>
      <c r="AY395" s="72">
        <f t="shared" si="1199"/>
        <v>0</v>
      </c>
      <c r="AZ395" s="73"/>
      <c r="BA395" s="72">
        <f t="shared" si="1200"/>
        <v>0</v>
      </c>
      <c r="BB395" s="73"/>
      <c r="BC395" s="72">
        <f t="shared" si="1201"/>
        <v>0</v>
      </c>
      <c r="BD395" s="73"/>
      <c r="BE395" s="72">
        <f t="shared" si="1202"/>
        <v>0</v>
      </c>
      <c r="BF395" s="73"/>
      <c r="BG395" s="72">
        <f t="shared" si="1203"/>
        <v>0</v>
      </c>
      <c r="BH395" s="73"/>
      <c r="BI395" s="72">
        <f t="shared" si="1204"/>
        <v>0</v>
      </c>
      <c r="BJ395" s="73"/>
      <c r="BK395" s="72">
        <f t="shared" si="1205"/>
        <v>0</v>
      </c>
      <c r="BL395" s="73"/>
      <c r="BM395" s="72">
        <f t="shared" si="1206"/>
        <v>0</v>
      </c>
      <c r="BN395" s="73"/>
      <c r="BO395" s="72">
        <f t="shared" si="1207"/>
        <v>0</v>
      </c>
      <c r="BP395" s="73"/>
      <c r="BQ395" s="72">
        <f t="shared" si="1208"/>
        <v>0</v>
      </c>
      <c r="BR395" s="73"/>
      <c r="BS395" s="79">
        <f t="shared" si="1209"/>
        <v>0</v>
      </c>
      <c r="BT395" s="94"/>
      <c r="BU395" s="72">
        <f t="shared" si="1210"/>
        <v>0</v>
      </c>
      <c r="BV395" s="73"/>
      <c r="BW395" s="72">
        <f t="shared" si="1211"/>
        <v>0</v>
      </c>
      <c r="BX395" s="73"/>
      <c r="BY395" s="72">
        <f t="shared" si="1212"/>
        <v>0</v>
      </c>
      <c r="BZ395" s="73"/>
      <c r="CA395" s="72">
        <f t="shared" si="1213"/>
        <v>0</v>
      </c>
      <c r="CB395" s="95"/>
      <c r="CC395" s="73">
        <f t="shared" si="1214"/>
        <v>0</v>
      </c>
      <c r="CD395" s="73"/>
      <c r="CE395" s="72">
        <f t="shared" si="1215"/>
        <v>0</v>
      </c>
      <c r="CF395" s="73"/>
      <c r="CG395" s="72">
        <f t="shared" si="1216"/>
        <v>0</v>
      </c>
      <c r="CH395" s="73"/>
      <c r="CI395" s="72">
        <f t="shared" si="1217"/>
        <v>0</v>
      </c>
      <c r="CJ395" s="73"/>
      <c r="CK395" s="72">
        <f t="shared" si="1218"/>
        <v>0</v>
      </c>
      <c r="CL395" s="73"/>
      <c r="CM395" s="72">
        <f t="shared" si="1219"/>
        <v>0</v>
      </c>
      <c r="CN395" s="73"/>
      <c r="CO395" s="72">
        <f t="shared" si="1220"/>
        <v>0</v>
      </c>
      <c r="CP395" s="73"/>
      <c r="CQ395" s="72">
        <f t="shared" si="1221"/>
        <v>0</v>
      </c>
      <c r="CR395" s="73"/>
      <c r="CS395" s="72">
        <f t="shared" si="1222"/>
        <v>0</v>
      </c>
      <c r="CT395" s="73"/>
      <c r="CU395" s="72">
        <f t="shared" si="1223"/>
        <v>0</v>
      </c>
      <c r="CV395" s="93">
        <v>0</v>
      </c>
      <c r="CW395" s="72">
        <f t="shared" si="1224"/>
        <v>0</v>
      </c>
      <c r="CX395" s="73"/>
      <c r="CY395" s="79">
        <f t="shared" si="1225"/>
        <v>0</v>
      </c>
      <c r="CZ395" s="73"/>
      <c r="DA395" s="72">
        <f t="shared" si="1226"/>
        <v>0</v>
      </c>
      <c r="DB395" s="95"/>
      <c r="DC395" s="72">
        <f t="shared" si="1227"/>
        <v>0</v>
      </c>
      <c r="DD395" s="73"/>
      <c r="DE395" s="72">
        <f t="shared" si="1228"/>
        <v>0</v>
      </c>
      <c r="DF395" s="73"/>
      <c r="DG395" s="72">
        <f t="shared" si="1229"/>
        <v>0</v>
      </c>
      <c r="DH395" s="73"/>
      <c r="DI395" s="84">
        <f t="shared" si="1230"/>
        <v>0</v>
      </c>
      <c r="DJ395" s="85">
        <f t="shared" si="1231"/>
        <v>10</v>
      </c>
      <c r="DK395" s="84">
        <f t="shared" si="1231"/>
        <v>883820.7</v>
      </c>
    </row>
    <row r="396" spans="1:115" ht="51.75" customHeight="1" x14ac:dyDescent="0.25">
      <c r="A396" s="89"/>
      <c r="B396" s="90">
        <v>348</v>
      </c>
      <c r="C396" s="283" t="s">
        <v>886</v>
      </c>
      <c r="D396" s="65" t="s">
        <v>519</v>
      </c>
      <c r="E396" s="54">
        <v>23150</v>
      </c>
      <c r="F396" s="91">
        <v>1.02</v>
      </c>
      <c r="G396" s="67">
        <v>1</v>
      </c>
      <c r="H396" s="69">
        <v>1.4</v>
      </c>
      <c r="I396" s="69">
        <v>1.68</v>
      </c>
      <c r="J396" s="69">
        <v>2.23</v>
      </c>
      <c r="K396" s="70">
        <v>2.57</v>
      </c>
      <c r="L396" s="73">
        <v>0</v>
      </c>
      <c r="M396" s="72">
        <f t="shared" si="1180"/>
        <v>0</v>
      </c>
      <c r="N396" s="73"/>
      <c r="O396" s="73">
        <f t="shared" si="1181"/>
        <v>0</v>
      </c>
      <c r="P396" s="73"/>
      <c r="Q396" s="72">
        <f t="shared" si="1182"/>
        <v>0</v>
      </c>
      <c r="R396" s="73"/>
      <c r="S396" s="72">
        <f t="shared" si="1183"/>
        <v>0</v>
      </c>
      <c r="T396" s="73"/>
      <c r="U396" s="72">
        <f t="shared" si="1184"/>
        <v>0</v>
      </c>
      <c r="V396" s="73"/>
      <c r="W396" s="72">
        <f t="shared" si="1185"/>
        <v>0</v>
      </c>
      <c r="X396" s="73"/>
      <c r="Y396" s="72">
        <f t="shared" si="1186"/>
        <v>0</v>
      </c>
      <c r="Z396" s="73"/>
      <c r="AA396" s="72">
        <f t="shared" si="1187"/>
        <v>0</v>
      </c>
      <c r="AB396" s="73"/>
      <c r="AC396" s="72">
        <f t="shared" si="1188"/>
        <v>0</v>
      </c>
      <c r="AD396" s="73"/>
      <c r="AE396" s="72">
        <f t="shared" si="1189"/>
        <v>0</v>
      </c>
      <c r="AF396" s="75"/>
      <c r="AG396" s="72">
        <f t="shared" si="1190"/>
        <v>0</v>
      </c>
      <c r="AH396" s="73"/>
      <c r="AI396" s="72">
        <f t="shared" si="1191"/>
        <v>0</v>
      </c>
      <c r="AJ396" s="73"/>
      <c r="AK396" s="73">
        <f t="shared" si="1192"/>
        <v>0</v>
      </c>
      <c r="AL396" s="73"/>
      <c r="AM396" s="72">
        <f t="shared" si="1193"/>
        <v>0</v>
      </c>
      <c r="AN396" s="93"/>
      <c r="AO396" s="72">
        <f t="shared" si="1194"/>
        <v>0</v>
      </c>
      <c r="AP396" s="73"/>
      <c r="AQ396" s="79">
        <f t="shared" si="1195"/>
        <v>0</v>
      </c>
      <c r="AR396" s="73"/>
      <c r="AS396" s="72">
        <f t="shared" si="1196"/>
        <v>0</v>
      </c>
      <c r="AT396" s="73"/>
      <c r="AU396" s="73">
        <f t="shared" si="1197"/>
        <v>0</v>
      </c>
      <c r="AV396" s="73">
        <v>5</v>
      </c>
      <c r="AW396" s="72">
        <f t="shared" si="1198"/>
        <v>148761.9</v>
      </c>
      <c r="AX396" s="73"/>
      <c r="AY396" s="72">
        <f t="shared" si="1199"/>
        <v>0</v>
      </c>
      <c r="AZ396" s="73"/>
      <c r="BA396" s="72">
        <f t="shared" si="1200"/>
        <v>0</v>
      </c>
      <c r="BB396" s="73"/>
      <c r="BC396" s="72">
        <f t="shared" si="1201"/>
        <v>0</v>
      </c>
      <c r="BD396" s="73"/>
      <c r="BE396" s="72">
        <f t="shared" si="1202"/>
        <v>0</v>
      </c>
      <c r="BF396" s="73"/>
      <c r="BG396" s="72">
        <f t="shared" si="1203"/>
        <v>0</v>
      </c>
      <c r="BH396" s="73"/>
      <c r="BI396" s="72">
        <f t="shared" si="1204"/>
        <v>0</v>
      </c>
      <c r="BJ396" s="73"/>
      <c r="BK396" s="72">
        <f t="shared" si="1205"/>
        <v>0</v>
      </c>
      <c r="BL396" s="73"/>
      <c r="BM396" s="72">
        <f t="shared" si="1206"/>
        <v>0</v>
      </c>
      <c r="BN396" s="73"/>
      <c r="BO396" s="72">
        <f t="shared" si="1207"/>
        <v>0</v>
      </c>
      <c r="BP396" s="73"/>
      <c r="BQ396" s="72">
        <f t="shared" si="1208"/>
        <v>0</v>
      </c>
      <c r="BR396" s="73"/>
      <c r="BS396" s="79">
        <f t="shared" si="1209"/>
        <v>0</v>
      </c>
      <c r="BT396" s="94"/>
      <c r="BU396" s="72">
        <f t="shared" si="1210"/>
        <v>0</v>
      </c>
      <c r="BV396" s="73"/>
      <c r="BW396" s="72">
        <f t="shared" si="1211"/>
        <v>0</v>
      </c>
      <c r="BX396" s="73"/>
      <c r="BY396" s="72">
        <f t="shared" si="1212"/>
        <v>0</v>
      </c>
      <c r="BZ396" s="73"/>
      <c r="CA396" s="72">
        <f t="shared" si="1213"/>
        <v>0</v>
      </c>
      <c r="CB396" s="95"/>
      <c r="CC396" s="73">
        <f t="shared" si="1214"/>
        <v>0</v>
      </c>
      <c r="CD396" s="73"/>
      <c r="CE396" s="72">
        <f t="shared" si="1215"/>
        <v>0</v>
      </c>
      <c r="CF396" s="73"/>
      <c r="CG396" s="72">
        <f t="shared" si="1216"/>
        <v>0</v>
      </c>
      <c r="CH396" s="73"/>
      <c r="CI396" s="72">
        <f t="shared" si="1217"/>
        <v>0</v>
      </c>
      <c r="CJ396" s="73"/>
      <c r="CK396" s="72">
        <f t="shared" si="1218"/>
        <v>0</v>
      </c>
      <c r="CL396" s="73"/>
      <c r="CM396" s="72">
        <f t="shared" si="1219"/>
        <v>0</v>
      </c>
      <c r="CN396" s="73"/>
      <c r="CO396" s="72">
        <f t="shared" si="1220"/>
        <v>0</v>
      </c>
      <c r="CP396" s="73"/>
      <c r="CQ396" s="72">
        <f t="shared" si="1221"/>
        <v>0</v>
      </c>
      <c r="CR396" s="73"/>
      <c r="CS396" s="72">
        <f t="shared" si="1222"/>
        <v>0</v>
      </c>
      <c r="CT396" s="73"/>
      <c r="CU396" s="72">
        <f t="shared" si="1223"/>
        <v>0</v>
      </c>
      <c r="CV396" s="93"/>
      <c r="CW396" s="72">
        <f t="shared" si="1224"/>
        <v>0</v>
      </c>
      <c r="CX396" s="73"/>
      <c r="CY396" s="79">
        <f t="shared" si="1225"/>
        <v>0</v>
      </c>
      <c r="CZ396" s="73"/>
      <c r="DA396" s="72">
        <f t="shared" si="1226"/>
        <v>0</v>
      </c>
      <c r="DB396" s="95"/>
      <c r="DC396" s="72">
        <f t="shared" si="1227"/>
        <v>0</v>
      </c>
      <c r="DD396" s="73"/>
      <c r="DE396" s="72">
        <f t="shared" si="1228"/>
        <v>0</v>
      </c>
      <c r="DF396" s="73"/>
      <c r="DG396" s="72">
        <f t="shared" si="1229"/>
        <v>0</v>
      </c>
      <c r="DH396" s="73"/>
      <c r="DI396" s="84">
        <f t="shared" si="1230"/>
        <v>0</v>
      </c>
      <c r="DJ396" s="85">
        <f t="shared" si="1231"/>
        <v>5</v>
      </c>
      <c r="DK396" s="84">
        <f t="shared" si="1231"/>
        <v>148761.9</v>
      </c>
    </row>
    <row r="397" spans="1:115" ht="57" customHeight="1" x14ac:dyDescent="0.25">
      <c r="A397" s="89"/>
      <c r="B397" s="90">
        <v>349</v>
      </c>
      <c r="C397" s="283" t="s">
        <v>887</v>
      </c>
      <c r="D397" s="65" t="s">
        <v>520</v>
      </c>
      <c r="E397" s="54">
        <v>23150</v>
      </c>
      <c r="F397" s="91">
        <v>1.38</v>
      </c>
      <c r="G397" s="67">
        <v>1</v>
      </c>
      <c r="H397" s="69">
        <v>1.4</v>
      </c>
      <c r="I397" s="69">
        <v>1.68</v>
      </c>
      <c r="J397" s="69">
        <v>2.23</v>
      </c>
      <c r="K397" s="70">
        <v>2.57</v>
      </c>
      <c r="L397" s="73">
        <v>0</v>
      </c>
      <c r="M397" s="72">
        <f t="shared" si="1180"/>
        <v>0</v>
      </c>
      <c r="N397" s="73"/>
      <c r="O397" s="73">
        <f t="shared" si="1181"/>
        <v>0</v>
      </c>
      <c r="P397" s="73"/>
      <c r="Q397" s="72">
        <f t="shared" si="1182"/>
        <v>0</v>
      </c>
      <c r="R397" s="73"/>
      <c r="S397" s="72">
        <f t="shared" si="1183"/>
        <v>0</v>
      </c>
      <c r="T397" s="73"/>
      <c r="U397" s="72">
        <f t="shared" si="1184"/>
        <v>0</v>
      </c>
      <c r="V397" s="73"/>
      <c r="W397" s="72">
        <f t="shared" si="1185"/>
        <v>0</v>
      </c>
      <c r="X397" s="73"/>
      <c r="Y397" s="72">
        <f t="shared" si="1186"/>
        <v>0</v>
      </c>
      <c r="Z397" s="73"/>
      <c r="AA397" s="72">
        <f t="shared" si="1187"/>
        <v>0</v>
      </c>
      <c r="AB397" s="73"/>
      <c r="AC397" s="72">
        <f t="shared" si="1188"/>
        <v>0</v>
      </c>
      <c r="AD397" s="73"/>
      <c r="AE397" s="72">
        <f t="shared" si="1189"/>
        <v>0</v>
      </c>
      <c r="AF397" s="75"/>
      <c r="AG397" s="72">
        <f t="shared" si="1190"/>
        <v>0</v>
      </c>
      <c r="AH397" s="73"/>
      <c r="AI397" s="72">
        <f t="shared" si="1191"/>
        <v>0</v>
      </c>
      <c r="AJ397" s="73"/>
      <c r="AK397" s="73">
        <f t="shared" si="1192"/>
        <v>0</v>
      </c>
      <c r="AL397" s="73"/>
      <c r="AM397" s="72">
        <f t="shared" si="1193"/>
        <v>0</v>
      </c>
      <c r="AN397" s="93"/>
      <c r="AO397" s="72">
        <f t="shared" si="1194"/>
        <v>0</v>
      </c>
      <c r="AP397" s="73"/>
      <c r="AQ397" s="79">
        <f t="shared" si="1195"/>
        <v>0</v>
      </c>
      <c r="AR397" s="73"/>
      <c r="AS397" s="72">
        <f t="shared" si="1196"/>
        <v>0</v>
      </c>
      <c r="AT397" s="73"/>
      <c r="AU397" s="73">
        <f t="shared" si="1197"/>
        <v>0</v>
      </c>
      <c r="AV397" s="73">
        <v>5</v>
      </c>
      <c r="AW397" s="72">
        <f t="shared" si="1198"/>
        <v>201266.1</v>
      </c>
      <c r="AX397" s="73"/>
      <c r="AY397" s="72">
        <f t="shared" si="1199"/>
        <v>0</v>
      </c>
      <c r="AZ397" s="73"/>
      <c r="BA397" s="72">
        <f t="shared" si="1200"/>
        <v>0</v>
      </c>
      <c r="BB397" s="73"/>
      <c r="BC397" s="72">
        <f t="shared" si="1201"/>
        <v>0</v>
      </c>
      <c r="BD397" s="73"/>
      <c r="BE397" s="72">
        <f t="shared" si="1202"/>
        <v>0</v>
      </c>
      <c r="BF397" s="73"/>
      <c r="BG397" s="72">
        <f t="shared" si="1203"/>
        <v>0</v>
      </c>
      <c r="BH397" s="73"/>
      <c r="BI397" s="72">
        <f t="shared" si="1204"/>
        <v>0</v>
      </c>
      <c r="BJ397" s="73"/>
      <c r="BK397" s="72">
        <f t="shared" si="1205"/>
        <v>0</v>
      </c>
      <c r="BL397" s="73"/>
      <c r="BM397" s="72">
        <f t="shared" si="1206"/>
        <v>0</v>
      </c>
      <c r="BN397" s="73"/>
      <c r="BO397" s="72">
        <f t="shared" si="1207"/>
        <v>0</v>
      </c>
      <c r="BP397" s="73"/>
      <c r="BQ397" s="72">
        <f t="shared" si="1208"/>
        <v>0</v>
      </c>
      <c r="BR397" s="73"/>
      <c r="BS397" s="79">
        <f t="shared" si="1209"/>
        <v>0</v>
      </c>
      <c r="BT397" s="94"/>
      <c r="BU397" s="72">
        <f t="shared" si="1210"/>
        <v>0</v>
      </c>
      <c r="BV397" s="73"/>
      <c r="BW397" s="72">
        <f t="shared" si="1211"/>
        <v>0</v>
      </c>
      <c r="BX397" s="73"/>
      <c r="BY397" s="72">
        <f t="shared" si="1212"/>
        <v>0</v>
      </c>
      <c r="BZ397" s="73"/>
      <c r="CA397" s="72">
        <f t="shared" si="1213"/>
        <v>0</v>
      </c>
      <c r="CB397" s="95"/>
      <c r="CC397" s="73">
        <f t="shared" si="1214"/>
        <v>0</v>
      </c>
      <c r="CD397" s="73"/>
      <c r="CE397" s="72">
        <f t="shared" si="1215"/>
        <v>0</v>
      </c>
      <c r="CF397" s="73"/>
      <c r="CG397" s="72">
        <f t="shared" si="1216"/>
        <v>0</v>
      </c>
      <c r="CH397" s="73"/>
      <c r="CI397" s="72">
        <f t="shared" si="1217"/>
        <v>0</v>
      </c>
      <c r="CJ397" s="73"/>
      <c r="CK397" s="72">
        <f t="shared" si="1218"/>
        <v>0</v>
      </c>
      <c r="CL397" s="73"/>
      <c r="CM397" s="72">
        <f t="shared" si="1219"/>
        <v>0</v>
      </c>
      <c r="CN397" s="73"/>
      <c r="CO397" s="72">
        <f t="shared" si="1220"/>
        <v>0</v>
      </c>
      <c r="CP397" s="73"/>
      <c r="CQ397" s="72">
        <f t="shared" si="1221"/>
        <v>0</v>
      </c>
      <c r="CR397" s="73"/>
      <c r="CS397" s="72">
        <f t="shared" si="1222"/>
        <v>0</v>
      </c>
      <c r="CT397" s="73"/>
      <c r="CU397" s="72">
        <f t="shared" si="1223"/>
        <v>0</v>
      </c>
      <c r="CV397" s="93"/>
      <c r="CW397" s="72">
        <f t="shared" si="1224"/>
        <v>0</v>
      </c>
      <c r="CX397" s="73"/>
      <c r="CY397" s="79">
        <f t="shared" si="1225"/>
        <v>0</v>
      </c>
      <c r="CZ397" s="73"/>
      <c r="DA397" s="72">
        <f t="shared" si="1226"/>
        <v>0</v>
      </c>
      <c r="DB397" s="95"/>
      <c r="DC397" s="72">
        <f t="shared" si="1227"/>
        <v>0</v>
      </c>
      <c r="DD397" s="73"/>
      <c r="DE397" s="72">
        <f t="shared" si="1228"/>
        <v>0</v>
      </c>
      <c r="DF397" s="73"/>
      <c r="DG397" s="72">
        <f t="shared" si="1229"/>
        <v>0</v>
      </c>
      <c r="DH397" s="73"/>
      <c r="DI397" s="84">
        <f t="shared" si="1230"/>
        <v>0</v>
      </c>
      <c r="DJ397" s="85">
        <f t="shared" si="1231"/>
        <v>5</v>
      </c>
      <c r="DK397" s="84">
        <f t="shared" si="1231"/>
        <v>201266.1</v>
      </c>
    </row>
    <row r="398" spans="1:115" ht="57" customHeight="1" x14ac:dyDescent="0.25">
      <c r="A398" s="89"/>
      <c r="B398" s="90">
        <v>350</v>
      </c>
      <c r="C398" s="283" t="s">
        <v>888</v>
      </c>
      <c r="D398" s="65" t="s">
        <v>521</v>
      </c>
      <c r="E398" s="54">
        <v>23150</v>
      </c>
      <c r="F398" s="91">
        <v>2</v>
      </c>
      <c r="G398" s="67">
        <v>1</v>
      </c>
      <c r="H398" s="69">
        <v>1.4</v>
      </c>
      <c r="I398" s="69">
        <v>1.68</v>
      </c>
      <c r="J398" s="69">
        <v>2.23</v>
      </c>
      <c r="K398" s="70">
        <v>2.57</v>
      </c>
      <c r="L398" s="73">
        <v>0</v>
      </c>
      <c r="M398" s="72"/>
      <c r="N398" s="73"/>
      <c r="O398" s="73">
        <f t="shared" si="1181"/>
        <v>0</v>
      </c>
      <c r="P398" s="73"/>
      <c r="Q398" s="72"/>
      <c r="R398" s="73"/>
      <c r="S398" s="72">
        <f t="shared" si="1183"/>
        <v>0</v>
      </c>
      <c r="T398" s="73"/>
      <c r="U398" s="72"/>
      <c r="V398" s="73"/>
      <c r="W398" s="72"/>
      <c r="X398" s="73"/>
      <c r="Y398" s="72"/>
      <c r="Z398" s="73"/>
      <c r="AA398" s="72"/>
      <c r="AB398" s="73"/>
      <c r="AC398" s="72"/>
      <c r="AD398" s="73"/>
      <c r="AE398" s="72"/>
      <c r="AF398" s="75"/>
      <c r="AG398" s="72"/>
      <c r="AH398" s="73"/>
      <c r="AI398" s="72"/>
      <c r="AJ398" s="73"/>
      <c r="AK398" s="73">
        <f t="shared" si="1192"/>
        <v>0</v>
      </c>
      <c r="AL398" s="73"/>
      <c r="AM398" s="72">
        <f t="shared" si="1193"/>
        <v>0</v>
      </c>
      <c r="AN398" s="93"/>
      <c r="AO398" s="72"/>
      <c r="AP398" s="73"/>
      <c r="AQ398" s="79"/>
      <c r="AR398" s="73"/>
      <c r="AS398" s="72"/>
      <c r="AT398" s="73"/>
      <c r="AU398" s="73"/>
      <c r="AV398" s="73"/>
      <c r="AW398" s="72">
        <f t="shared" si="1198"/>
        <v>0</v>
      </c>
      <c r="AX398" s="73"/>
      <c r="AY398" s="72"/>
      <c r="AZ398" s="73"/>
      <c r="BA398" s="72"/>
      <c r="BB398" s="73"/>
      <c r="BC398" s="72"/>
      <c r="BD398" s="73"/>
      <c r="BE398" s="72"/>
      <c r="BF398" s="73"/>
      <c r="BG398" s="72"/>
      <c r="BH398" s="73"/>
      <c r="BI398" s="72"/>
      <c r="BJ398" s="73"/>
      <c r="BK398" s="72"/>
      <c r="BL398" s="73"/>
      <c r="BM398" s="72"/>
      <c r="BN398" s="73"/>
      <c r="BO398" s="72">
        <f t="shared" si="1207"/>
        <v>0</v>
      </c>
      <c r="BP398" s="73"/>
      <c r="BQ398" s="72"/>
      <c r="BR398" s="73"/>
      <c r="BS398" s="79"/>
      <c r="BT398" s="94"/>
      <c r="BU398" s="72"/>
      <c r="BV398" s="73"/>
      <c r="BW398" s="72"/>
      <c r="BX398" s="73"/>
      <c r="BY398" s="72"/>
      <c r="BZ398" s="73"/>
      <c r="CA398" s="72"/>
      <c r="CB398" s="95"/>
      <c r="CC398" s="73"/>
      <c r="CD398" s="73"/>
      <c r="CE398" s="72"/>
      <c r="CF398" s="73"/>
      <c r="CG398" s="72"/>
      <c r="CH398" s="73"/>
      <c r="CI398" s="72"/>
      <c r="CJ398" s="73"/>
      <c r="CK398" s="72"/>
      <c r="CL398" s="73"/>
      <c r="CM398" s="72"/>
      <c r="CN398" s="73"/>
      <c r="CO398" s="72"/>
      <c r="CP398" s="73"/>
      <c r="CQ398" s="72"/>
      <c r="CR398" s="73"/>
      <c r="CS398" s="72"/>
      <c r="CT398" s="73"/>
      <c r="CU398" s="72"/>
      <c r="CV398" s="93"/>
      <c r="CW398" s="72"/>
      <c r="CX398" s="73"/>
      <c r="CY398" s="79"/>
      <c r="CZ398" s="73"/>
      <c r="DA398" s="72">
        <f t="shared" si="1226"/>
        <v>0</v>
      </c>
      <c r="DB398" s="95"/>
      <c r="DC398" s="72"/>
      <c r="DD398" s="73"/>
      <c r="DE398" s="72"/>
      <c r="DF398" s="73"/>
      <c r="DG398" s="72"/>
      <c r="DH398" s="73"/>
      <c r="DI398" s="103"/>
      <c r="DJ398" s="85">
        <f t="shared" si="1231"/>
        <v>0</v>
      </c>
      <c r="DK398" s="84">
        <f t="shared" si="1231"/>
        <v>0</v>
      </c>
    </row>
    <row r="399" spans="1:115" ht="57" customHeight="1" x14ac:dyDescent="0.25">
      <c r="A399" s="89"/>
      <c r="B399" s="90">
        <v>351</v>
      </c>
      <c r="C399" s="283" t="s">
        <v>889</v>
      </c>
      <c r="D399" s="65" t="s">
        <v>522</v>
      </c>
      <c r="E399" s="54">
        <v>23150</v>
      </c>
      <c r="F399" s="91">
        <v>0.59</v>
      </c>
      <c r="G399" s="67">
        <v>1</v>
      </c>
      <c r="H399" s="69">
        <v>1.4</v>
      </c>
      <c r="I399" s="69">
        <v>1.68</v>
      </c>
      <c r="J399" s="69">
        <v>2.23</v>
      </c>
      <c r="K399" s="70">
        <v>2.57</v>
      </c>
      <c r="L399" s="73">
        <v>0</v>
      </c>
      <c r="M399" s="72"/>
      <c r="N399" s="73"/>
      <c r="O399" s="73">
        <f t="shared" si="1181"/>
        <v>0</v>
      </c>
      <c r="P399" s="73"/>
      <c r="Q399" s="72"/>
      <c r="R399" s="73"/>
      <c r="S399" s="72">
        <f t="shared" si="1183"/>
        <v>0</v>
      </c>
      <c r="T399" s="73"/>
      <c r="U399" s="72"/>
      <c r="V399" s="73"/>
      <c r="W399" s="72"/>
      <c r="X399" s="73"/>
      <c r="Y399" s="72"/>
      <c r="Z399" s="73"/>
      <c r="AA399" s="72"/>
      <c r="AB399" s="73"/>
      <c r="AC399" s="72"/>
      <c r="AD399" s="73"/>
      <c r="AE399" s="72"/>
      <c r="AF399" s="75"/>
      <c r="AG399" s="72"/>
      <c r="AH399" s="73"/>
      <c r="AI399" s="72"/>
      <c r="AJ399" s="73"/>
      <c r="AK399" s="73">
        <f t="shared" si="1192"/>
        <v>0</v>
      </c>
      <c r="AL399" s="73"/>
      <c r="AM399" s="72">
        <f t="shared" si="1193"/>
        <v>0</v>
      </c>
      <c r="AN399" s="93"/>
      <c r="AO399" s="72"/>
      <c r="AP399" s="73"/>
      <c r="AQ399" s="79"/>
      <c r="AR399" s="73"/>
      <c r="AS399" s="72"/>
      <c r="AT399" s="73"/>
      <c r="AU399" s="73"/>
      <c r="AV399" s="73">
        <v>1519</v>
      </c>
      <c r="AW399" s="72">
        <f t="shared" si="1198"/>
        <v>26141549.489999998</v>
      </c>
      <c r="AX399" s="73"/>
      <c r="AY399" s="72"/>
      <c r="AZ399" s="73"/>
      <c r="BA399" s="72"/>
      <c r="BB399" s="73"/>
      <c r="BC399" s="72"/>
      <c r="BD399" s="73"/>
      <c r="BE399" s="72"/>
      <c r="BF399" s="73"/>
      <c r="BG399" s="72"/>
      <c r="BH399" s="73"/>
      <c r="BI399" s="72"/>
      <c r="BJ399" s="73"/>
      <c r="BK399" s="72"/>
      <c r="BL399" s="73"/>
      <c r="BM399" s="72"/>
      <c r="BN399" s="73"/>
      <c r="BO399" s="72">
        <f t="shared" si="1207"/>
        <v>0</v>
      </c>
      <c r="BP399" s="73"/>
      <c r="BQ399" s="72"/>
      <c r="BR399" s="73"/>
      <c r="BS399" s="79"/>
      <c r="BT399" s="94"/>
      <c r="BU399" s="72"/>
      <c r="BV399" s="73"/>
      <c r="BW399" s="72"/>
      <c r="BX399" s="73"/>
      <c r="BY399" s="72"/>
      <c r="BZ399" s="73"/>
      <c r="CA399" s="72"/>
      <c r="CB399" s="95"/>
      <c r="CC399" s="73"/>
      <c r="CD399" s="73"/>
      <c r="CE399" s="72"/>
      <c r="CF399" s="73"/>
      <c r="CG399" s="72"/>
      <c r="CH399" s="73"/>
      <c r="CI399" s="72"/>
      <c r="CJ399" s="73"/>
      <c r="CK399" s="72"/>
      <c r="CL399" s="73"/>
      <c r="CM399" s="72"/>
      <c r="CN399" s="73"/>
      <c r="CO399" s="72"/>
      <c r="CP399" s="73"/>
      <c r="CQ399" s="72"/>
      <c r="CR399" s="73"/>
      <c r="CS399" s="72"/>
      <c r="CT399" s="73"/>
      <c r="CU399" s="72"/>
      <c r="CV399" s="93"/>
      <c r="CW399" s="72"/>
      <c r="CX399" s="73"/>
      <c r="CY399" s="79"/>
      <c r="CZ399" s="73"/>
      <c r="DA399" s="72">
        <f t="shared" si="1226"/>
        <v>0</v>
      </c>
      <c r="DB399" s="95"/>
      <c r="DC399" s="72"/>
      <c r="DD399" s="73"/>
      <c r="DE399" s="72"/>
      <c r="DF399" s="73"/>
      <c r="DG399" s="72"/>
      <c r="DH399" s="73"/>
      <c r="DI399" s="103"/>
      <c r="DJ399" s="85">
        <f t="shared" si="1231"/>
        <v>1519</v>
      </c>
      <c r="DK399" s="84">
        <f t="shared" si="1231"/>
        <v>26141549.489999998</v>
      </c>
    </row>
    <row r="400" spans="1:115" ht="57" customHeight="1" x14ac:dyDescent="0.25">
      <c r="A400" s="89"/>
      <c r="B400" s="90">
        <v>352</v>
      </c>
      <c r="C400" s="283" t="s">
        <v>890</v>
      </c>
      <c r="D400" s="65" t="s">
        <v>523</v>
      </c>
      <c r="E400" s="54">
        <v>23150</v>
      </c>
      <c r="F400" s="91">
        <v>0.84</v>
      </c>
      <c r="G400" s="67">
        <v>1</v>
      </c>
      <c r="H400" s="69">
        <v>1.4</v>
      </c>
      <c r="I400" s="69">
        <v>1.68</v>
      </c>
      <c r="J400" s="69">
        <v>2.23</v>
      </c>
      <c r="K400" s="70">
        <v>2.57</v>
      </c>
      <c r="L400" s="73">
        <v>0</v>
      </c>
      <c r="M400" s="72"/>
      <c r="N400" s="73"/>
      <c r="O400" s="73">
        <f t="shared" si="1181"/>
        <v>0</v>
      </c>
      <c r="P400" s="73"/>
      <c r="Q400" s="72"/>
      <c r="R400" s="73"/>
      <c r="S400" s="72">
        <f t="shared" si="1183"/>
        <v>0</v>
      </c>
      <c r="T400" s="73"/>
      <c r="U400" s="72"/>
      <c r="V400" s="73"/>
      <c r="W400" s="72"/>
      <c r="X400" s="73"/>
      <c r="Y400" s="72"/>
      <c r="Z400" s="73"/>
      <c r="AA400" s="72"/>
      <c r="AB400" s="73"/>
      <c r="AC400" s="72"/>
      <c r="AD400" s="73"/>
      <c r="AE400" s="72"/>
      <c r="AF400" s="75"/>
      <c r="AG400" s="72"/>
      <c r="AH400" s="73"/>
      <c r="AI400" s="72"/>
      <c r="AJ400" s="73"/>
      <c r="AK400" s="73">
        <f t="shared" si="1192"/>
        <v>0</v>
      </c>
      <c r="AL400" s="73"/>
      <c r="AM400" s="72">
        <f t="shared" si="1193"/>
        <v>0</v>
      </c>
      <c r="AN400" s="93"/>
      <c r="AO400" s="72"/>
      <c r="AP400" s="73"/>
      <c r="AQ400" s="79"/>
      <c r="AR400" s="73"/>
      <c r="AS400" s="72"/>
      <c r="AT400" s="73"/>
      <c r="AU400" s="73"/>
      <c r="AV400" s="73">
        <v>178</v>
      </c>
      <c r="AW400" s="72">
        <f t="shared" si="1198"/>
        <v>4361348.88</v>
      </c>
      <c r="AX400" s="73"/>
      <c r="AY400" s="72"/>
      <c r="AZ400" s="73"/>
      <c r="BA400" s="72"/>
      <c r="BB400" s="73"/>
      <c r="BC400" s="72"/>
      <c r="BD400" s="73"/>
      <c r="BE400" s="72"/>
      <c r="BF400" s="73"/>
      <c r="BG400" s="72"/>
      <c r="BH400" s="73"/>
      <c r="BI400" s="72"/>
      <c r="BJ400" s="73"/>
      <c r="BK400" s="72"/>
      <c r="BL400" s="73"/>
      <c r="BM400" s="72"/>
      <c r="BN400" s="73"/>
      <c r="BO400" s="72">
        <f t="shared" si="1207"/>
        <v>0</v>
      </c>
      <c r="BP400" s="73"/>
      <c r="BQ400" s="72"/>
      <c r="BR400" s="73"/>
      <c r="BS400" s="79"/>
      <c r="BT400" s="94"/>
      <c r="BU400" s="72"/>
      <c r="BV400" s="73"/>
      <c r="BW400" s="72"/>
      <c r="BX400" s="73"/>
      <c r="BY400" s="72"/>
      <c r="BZ400" s="73"/>
      <c r="CA400" s="72"/>
      <c r="CB400" s="95"/>
      <c r="CC400" s="73"/>
      <c r="CD400" s="73"/>
      <c r="CE400" s="72"/>
      <c r="CF400" s="73"/>
      <c r="CG400" s="72"/>
      <c r="CH400" s="73"/>
      <c r="CI400" s="72"/>
      <c r="CJ400" s="73"/>
      <c r="CK400" s="72"/>
      <c r="CL400" s="73"/>
      <c r="CM400" s="72"/>
      <c r="CN400" s="73"/>
      <c r="CO400" s="72"/>
      <c r="CP400" s="73"/>
      <c r="CQ400" s="72"/>
      <c r="CR400" s="73"/>
      <c r="CS400" s="72"/>
      <c r="CT400" s="73"/>
      <c r="CU400" s="72"/>
      <c r="CV400" s="93"/>
      <c r="CW400" s="72"/>
      <c r="CX400" s="73"/>
      <c r="CY400" s="79"/>
      <c r="CZ400" s="73"/>
      <c r="DA400" s="72">
        <f t="shared" si="1226"/>
        <v>0</v>
      </c>
      <c r="DB400" s="95"/>
      <c r="DC400" s="72"/>
      <c r="DD400" s="73"/>
      <c r="DE400" s="72"/>
      <c r="DF400" s="73"/>
      <c r="DG400" s="72"/>
      <c r="DH400" s="73"/>
      <c r="DI400" s="103"/>
      <c r="DJ400" s="85">
        <f t="shared" si="1231"/>
        <v>178</v>
      </c>
      <c r="DK400" s="84">
        <f t="shared" si="1231"/>
        <v>4361348.88</v>
      </c>
    </row>
    <row r="401" spans="1:115" ht="57" customHeight="1" x14ac:dyDescent="0.25">
      <c r="A401" s="89"/>
      <c r="B401" s="90">
        <v>353</v>
      </c>
      <c r="C401" s="283" t="s">
        <v>891</v>
      </c>
      <c r="D401" s="65" t="s">
        <v>524</v>
      </c>
      <c r="E401" s="54">
        <v>23150</v>
      </c>
      <c r="F401" s="91">
        <v>1.17</v>
      </c>
      <c r="G401" s="67">
        <v>1</v>
      </c>
      <c r="H401" s="69">
        <v>1.4</v>
      </c>
      <c r="I401" s="69">
        <v>1.68</v>
      </c>
      <c r="J401" s="69">
        <v>2.23</v>
      </c>
      <c r="K401" s="70">
        <v>2.57</v>
      </c>
      <c r="L401" s="73">
        <v>0</v>
      </c>
      <c r="M401" s="72"/>
      <c r="N401" s="73"/>
      <c r="O401" s="73">
        <f t="shared" si="1181"/>
        <v>0</v>
      </c>
      <c r="P401" s="73"/>
      <c r="Q401" s="72"/>
      <c r="R401" s="73"/>
      <c r="S401" s="72">
        <f t="shared" si="1183"/>
        <v>0</v>
      </c>
      <c r="T401" s="73"/>
      <c r="U401" s="72"/>
      <c r="V401" s="73"/>
      <c r="W401" s="72"/>
      <c r="X401" s="73"/>
      <c r="Y401" s="72"/>
      <c r="Z401" s="73"/>
      <c r="AA401" s="72"/>
      <c r="AB401" s="73"/>
      <c r="AC401" s="72"/>
      <c r="AD401" s="73"/>
      <c r="AE401" s="72"/>
      <c r="AF401" s="75"/>
      <c r="AG401" s="72"/>
      <c r="AH401" s="73"/>
      <c r="AI401" s="72"/>
      <c r="AJ401" s="73"/>
      <c r="AK401" s="73">
        <f t="shared" si="1192"/>
        <v>0</v>
      </c>
      <c r="AL401" s="73"/>
      <c r="AM401" s="72">
        <f t="shared" si="1193"/>
        <v>0</v>
      </c>
      <c r="AN401" s="93"/>
      <c r="AO401" s="72"/>
      <c r="AP401" s="73"/>
      <c r="AQ401" s="79"/>
      <c r="AR401" s="73"/>
      <c r="AS401" s="72"/>
      <c r="AT401" s="73"/>
      <c r="AU401" s="73"/>
      <c r="AV401" s="73">
        <v>0</v>
      </c>
      <c r="AW401" s="72">
        <f t="shared" si="1198"/>
        <v>0</v>
      </c>
      <c r="AX401" s="73"/>
      <c r="AY401" s="72"/>
      <c r="AZ401" s="73"/>
      <c r="BA401" s="72"/>
      <c r="BB401" s="73"/>
      <c r="BC401" s="72"/>
      <c r="BD401" s="73"/>
      <c r="BE401" s="72"/>
      <c r="BF401" s="73"/>
      <c r="BG401" s="72"/>
      <c r="BH401" s="73"/>
      <c r="BI401" s="72"/>
      <c r="BJ401" s="73"/>
      <c r="BK401" s="72"/>
      <c r="BL401" s="73"/>
      <c r="BM401" s="72"/>
      <c r="BN401" s="73"/>
      <c r="BO401" s="72">
        <f t="shared" si="1207"/>
        <v>0</v>
      </c>
      <c r="BP401" s="73"/>
      <c r="BQ401" s="72"/>
      <c r="BR401" s="73"/>
      <c r="BS401" s="79"/>
      <c r="BT401" s="94"/>
      <c r="BU401" s="72"/>
      <c r="BV401" s="73"/>
      <c r="BW401" s="72"/>
      <c r="BX401" s="73"/>
      <c r="BY401" s="72"/>
      <c r="BZ401" s="73"/>
      <c r="CA401" s="72"/>
      <c r="CB401" s="95"/>
      <c r="CC401" s="73"/>
      <c r="CD401" s="73"/>
      <c r="CE401" s="72"/>
      <c r="CF401" s="73"/>
      <c r="CG401" s="72"/>
      <c r="CH401" s="73"/>
      <c r="CI401" s="72"/>
      <c r="CJ401" s="73"/>
      <c r="CK401" s="72"/>
      <c r="CL401" s="73"/>
      <c r="CM401" s="72"/>
      <c r="CN401" s="73"/>
      <c r="CO401" s="72"/>
      <c r="CP401" s="73"/>
      <c r="CQ401" s="72"/>
      <c r="CR401" s="73"/>
      <c r="CS401" s="72"/>
      <c r="CT401" s="73"/>
      <c r="CU401" s="72"/>
      <c r="CV401" s="93"/>
      <c r="CW401" s="72"/>
      <c r="CX401" s="73"/>
      <c r="CY401" s="79"/>
      <c r="CZ401" s="73"/>
      <c r="DA401" s="72"/>
      <c r="DB401" s="95"/>
      <c r="DC401" s="72"/>
      <c r="DD401" s="73"/>
      <c r="DE401" s="72"/>
      <c r="DF401" s="73"/>
      <c r="DG401" s="72"/>
      <c r="DH401" s="73"/>
      <c r="DI401" s="103"/>
      <c r="DJ401" s="85">
        <f t="shared" si="1231"/>
        <v>0</v>
      </c>
      <c r="DK401" s="84">
        <f t="shared" si="1231"/>
        <v>0</v>
      </c>
    </row>
    <row r="402" spans="1:115" ht="45" customHeight="1" x14ac:dyDescent="0.25">
      <c r="A402" s="89"/>
      <c r="B402" s="90">
        <v>354</v>
      </c>
      <c r="C402" s="283" t="s">
        <v>892</v>
      </c>
      <c r="D402" s="65" t="s">
        <v>525</v>
      </c>
      <c r="E402" s="54">
        <v>23150</v>
      </c>
      <c r="F402" s="91">
        <v>1.5</v>
      </c>
      <c r="G402" s="67">
        <v>1</v>
      </c>
      <c r="H402" s="69">
        <v>1.4</v>
      </c>
      <c r="I402" s="69">
        <v>1.68</v>
      </c>
      <c r="J402" s="69">
        <v>2.23</v>
      </c>
      <c r="K402" s="70">
        <v>2.57</v>
      </c>
      <c r="L402" s="73">
        <v>0</v>
      </c>
      <c r="M402" s="72">
        <f>(L402*$E402*$F402*$G402*$H402*$M$10)</f>
        <v>0</v>
      </c>
      <c r="N402" s="73"/>
      <c r="O402" s="73">
        <f t="shared" si="1181"/>
        <v>0</v>
      </c>
      <c r="P402" s="73"/>
      <c r="Q402" s="72">
        <f>(P402*$E402*$F402*$G402*$H402*$Q$10)</f>
        <v>0</v>
      </c>
      <c r="R402" s="73"/>
      <c r="S402" s="72">
        <f t="shared" si="1183"/>
        <v>0</v>
      </c>
      <c r="T402" s="73"/>
      <c r="U402" s="72">
        <f>(T402*$E402*$F402*$G402*$H402*$U$10)</f>
        <v>0</v>
      </c>
      <c r="V402" s="73"/>
      <c r="W402" s="72">
        <f>(V402*$E402*$F402*$G402*$H402*$W$10)</f>
        <v>0</v>
      </c>
      <c r="X402" s="73"/>
      <c r="Y402" s="72">
        <f>(X402*$E402*$F402*$G402*$H402*$Y$10)</f>
        <v>0</v>
      </c>
      <c r="Z402" s="73"/>
      <c r="AA402" s="72">
        <f>(Z402*$E402*$F402*$G402*$H402*$AA$10)</f>
        <v>0</v>
      </c>
      <c r="AB402" s="73"/>
      <c r="AC402" s="72">
        <f>(AB402*$E402*$F402*$G402*$H402*$AC$10)</f>
        <v>0</v>
      </c>
      <c r="AD402" s="73"/>
      <c r="AE402" s="72">
        <f>(AD402*$E402*$F402*$G402*$H402*$AE$10)</f>
        <v>0</v>
      </c>
      <c r="AF402" s="75"/>
      <c r="AG402" s="72">
        <f>(AF402*$E402*$F402*$G402*$H402*$AG$10)</f>
        <v>0</v>
      </c>
      <c r="AH402" s="73"/>
      <c r="AI402" s="72">
        <f>(AH402*$E402*$F402*$G402*$H402*$AI$10)</f>
        <v>0</v>
      </c>
      <c r="AJ402" s="73"/>
      <c r="AK402" s="73">
        <f t="shared" si="1192"/>
        <v>0</v>
      </c>
      <c r="AL402" s="73"/>
      <c r="AM402" s="72">
        <f t="shared" si="1193"/>
        <v>0</v>
      </c>
      <c r="AN402" s="93">
        <v>0</v>
      </c>
      <c r="AO402" s="72">
        <f>(AN402*$E402*$F402*$G402*$I402*$AO$10)</f>
        <v>0</v>
      </c>
      <c r="AP402" s="73"/>
      <c r="AQ402" s="79">
        <f>(AP402*$E402*$F402*$G402*$I402*$AQ$10)</f>
        <v>0</v>
      </c>
      <c r="AR402" s="73"/>
      <c r="AS402" s="72">
        <f>(AR402*$E402*$F402*$G402*$H402*$AS$10)</f>
        <v>0</v>
      </c>
      <c r="AT402" s="73"/>
      <c r="AU402" s="73">
        <f>(AT402*$E402*$F402*$G402*$H402*$AU$10)</f>
        <v>0</v>
      </c>
      <c r="AV402" s="73">
        <v>170</v>
      </c>
      <c r="AW402" s="72">
        <f t="shared" si="1198"/>
        <v>7438094.9999999991</v>
      </c>
      <c r="AX402" s="73"/>
      <c r="AY402" s="72">
        <f>(AX402*$E402*$F402*$G402*$H402*$AY$10)</f>
        <v>0</v>
      </c>
      <c r="AZ402" s="73"/>
      <c r="BA402" s="72">
        <f>(AZ402*$E402*$F402*$G402*$H402*$BA$10)</f>
        <v>0</v>
      </c>
      <c r="BB402" s="73"/>
      <c r="BC402" s="72">
        <f>(BB402*$E402*$F402*$G402*$H402*$BC$10)</f>
        <v>0</v>
      </c>
      <c r="BD402" s="73"/>
      <c r="BE402" s="72">
        <f>(BD402*$E402*$F402*$G402*$H402*$BE$10)</f>
        <v>0</v>
      </c>
      <c r="BF402" s="73"/>
      <c r="BG402" s="72">
        <f>(BF402*$E402*$F402*$G402*$I402*$BG$10)</f>
        <v>0</v>
      </c>
      <c r="BH402" s="73"/>
      <c r="BI402" s="72">
        <f>(BH402*$E402*$F402*$G402*$I402*$BI$10)</f>
        <v>0</v>
      </c>
      <c r="BJ402" s="73"/>
      <c r="BK402" s="72">
        <f>(BJ402*$E402*$F402*$G402*$I402*$BK$10)</f>
        <v>0</v>
      </c>
      <c r="BL402" s="73"/>
      <c r="BM402" s="72">
        <f>(BL402*$E402*$F402*$G402*$I402*$BM$10)</f>
        <v>0</v>
      </c>
      <c r="BN402" s="73"/>
      <c r="BO402" s="72">
        <f t="shared" si="1207"/>
        <v>0</v>
      </c>
      <c r="BP402" s="73"/>
      <c r="BQ402" s="72">
        <f>(BP402*$E402*$F402*$G402*$I402*$BQ$10)</f>
        <v>0</v>
      </c>
      <c r="BR402" s="73"/>
      <c r="BS402" s="79">
        <f>(BR402*$E402*$F402*$G402*$I402*$BS$10)</f>
        <v>0</v>
      </c>
      <c r="BT402" s="94"/>
      <c r="BU402" s="72">
        <f>(BT402*$E402*$F402*$G402*$H402*$BU$10)</f>
        <v>0</v>
      </c>
      <c r="BV402" s="73"/>
      <c r="BW402" s="72">
        <f>(BV402*$E402*$F402*$G402*$H402*$BW$10)</f>
        <v>0</v>
      </c>
      <c r="BX402" s="73"/>
      <c r="BY402" s="72">
        <f>(BX402*$E402*$F402*$G402*$H402*$BY$10)</f>
        <v>0</v>
      </c>
      <c r="BZ402" s="73"/>
      <c r="CA402" s="72">
        <f>(BZ402*$E402*$F402*$G402*$I402*$CA$10)</f>
        <v>0</v>
      </c>
      <c r="CB402" s="95"/>
      <c r="CC402" s="73">
        <f>(CB402*$E402*$F402*$G402*$H402*$CC$10)</f>
        <v>0</v>
      </c>
      <c r="CD402" s="73"/>
      <c r="CE402" s="72">
        <f>(CD402*$E402*$F402*$G402*$H402*$CE$10)</f>
        <v>0</v>
      </c>
      <c r="CF402" s="73"/>
      <c r="CG402" s="72">
        <f>(CF402*$E402*$F402*$G402*$H402*$CG$10)</f>
        <v>0</v>
      </c>
      <c r="CH402" s="73"/>
      <c r="CI402" s="72">
        <f>(CH402*$E402*$F402*$G402*$H402*$CI$10)</f>
        <v>0</v>
      </c>
      <c r="CJ402" s="73"/>
      <c r="CK402" s="72">
        <f>(CJ402*$E402*$F402*$G402*$H402*$CK$10)</f>
        <v>0</v>
      </c>
      <c r="CL402" s="73"/>
      <c r="CM402" s="72">
        <f>(CL402*$E402*$F402*$G402*$H402*$CM$10)</f>
        <v>0</v>
      </c>
      <c r="CN402" s="73"/>
      <c r="CO402" s="72">
        <f>(CN402*$E402*$F402*$G402*$H402*$CO$10)</f>
        <v>0</v>
      </c>
      <c r="CP402" s="73"/>
      <c r="CQ402" s="72">
        <f>(CP402*$E402*$F402*$G402*$I402*$CQ$10)</f>
        <v>0</v>
      </c>
      <c r="CR402" s="73"/>
      <c r="CS402" s="72">
        <f>(CR402*$E402*$F402*$G402*$I402*$CS$10)</f>
        <v>0</v>
      </c>
      <c r="CT402" s="73"/>
      <c r="CU402" s="72">
        <f>(CT402*$E402*$F402*$G402*$I402*$CU$10)</f>
        <v>0</v>
      </c>
      <c r="CV402" s="93">
        <v>0</v>
      </c>
      <c r="CW402" s="72">
        <f>(CV402*$E402*$F402*$G402*$I402*$CW$10)</f>
        <v>0</v>
      </c>
      <c r="CX402" s="73"/>
      <c r="CY402" s="79">
        <f>(CX402*$E402*$F402*$G402*$I402*$CY$10)</f>
        <v>0</v>
      </c>
      <c r="CZ402" s="73"/>
      <c r="DA402" s="72">
        <f>(CZ402*$E402*$F402*$G402*$I402*$DA$10)</f>
        <v>0</v>
      </c>
      <c r="DB402" s="95"/>
      <c r="DC402" s="72">
        <f>(DB402*$E402*$F402*$G402*$I402*$DC$10)</f>
        <v>0</v>
      </c>
      <c r="DD402" s="73"/>
      <c r="DE402" s="72">
        <f>(DD402*$E402*$F402*$G402*$I402*$DE$10)</f>
        <v>0</v>
      </c>
      <c r="DF402" s="73"/>
      <c r="DG402" s="72">
        <f>(DF402*$E402*$F402*$G402*$J402*$DG$10)</f>
        <v>0</v>
      </c>
      <c r="DH402" s="73"/>
      <c r="DI402" s="103">
        <f>(DH402*$E402*$F402*$G402*$K402*$DI$10)</f>
        <v>0</v>
      </c>
      <c r="DJ402" s="85">
        <f t="shared" si="1231"/>
        <v>170</v>
      </c>
      <c r="DK402" s="84">
        <f t="shared" si="1231"/>
        <v>7438094.9999999991</v>
      </c>
    </row>
    <row r="403" spans="1:115" ht="45" customHeight="1" x14ac:dyDescent="0.25">
      <c r="A403" s="89"/>
      <c r="B403" s="90">
        <v>355</v>
      </c>
      <c r="C403" s="283" t="s">
        <v>893</v>
      </c>
      <c r="D403" s="65" t="s">
        <v>526</v>
      </c>
      <c r="E403" s="54">
        <v>23150</v>
      </c>
      <c r="F403" s="91">
        <v>1.8</v>
      </c>
      <c r="G403" s="67">
        <v>1</v>
      </c>
      <c r="H403" s="69">
        <v>1.4</v>
      </c>
      <c r="I403" s="69">
        <v>1.68</v>
      </c>
      <c r="J403" s="69">
        <v>2.23</v>
      </c>
      <c r="K403" s="70">
        <v>2.57</v>
      </c>
      <c r="L403" s="73"/>
      <c r="M403" s="72">
        <f>(L403*$E403*$F403*$G403*$H403*$M$10)</f>
        <v>0</v>
      </c>
      <c r="N403" s="73"/>
      <c r="O403" s="73">
        <f t="shared" si="1181"/>
        <v>0</v>
      </c>
      <c r="P403" s="73"/>
      <c r="Q403" s="72">
        <f>(P403*$E403*$F403*$G403*$H403*$Q$10)</f>
        <v>0</v>
      </c>
      <c r="R403" s="73"/>
      <c r="S403" s="72">
        <f t="shared" si="1183"/>
        <v>0</v>
      </c>
      <c r="T403" s="73"/>
      <c r="U403" s="72">
        <f>(T403*$E403*$F403*$G403*$H403*$U$10)</f>
        <v>0</v>
      </c>
      <c r="V403" s="73"/>
      <c r="W403" s="72">
        <f>(V403*$E403*$F403*$G403*$H403*$W$10)</f>
        <v>0</v>
      </c>
      <c r="X403" s="73"/>
      <c r="Y403" s="72">
        <f>(X403*$E403*$F403*$G403*$H403*$Y$10)</f>
        <v>0</v>
      </c>
      <c r="Z403" s="73"/>
      <c r="AA403" s="72">
        <f>(Z403*$E403*$F403*$G403*$H403*$AA$10)</f>
        <v>0</v>
      </c>
      <c r="AB403" s="73"/>
      <c r="AC403" s="72">
        <f>(AB403*$E403*$F403*$G403*$H403*$AC$10)</f>
        <v>0</v>
      </c>
      <c r="AD403" s="73"/>
      <c r="AE403" s="72">
        <f>(AD403*$E403*$F403*$G403*$H403*$AE$10)</f>
        <v>0</v>
      </c>
      <c r="AF403" s="75"/>
      <c r="AG403" s="72">
        <f>(AF403*$E403*$F403*$G403*$H403*$AG$10)</f>
        <v>0</v>
      </c>
      <c r="AH403" s="73"/>
      <c r="AI403" s="72">
        <f>(AH403*$E403*$F403*$G403*$H403*$AI$10)</f>
        <v>0</v>
      </c>
      <c r="AJ403" s="73"/>
      <c r="AK403" s="73">
        <f t="shared" si="1192"/>
        <v>0</v>
      </c>
      <c r="AL403" s="73"/>
      <c r="AM403" s="72">
        <f t="shared" si="1193"/>
        <v>0</v>
      </c>
      <c r="AN403" s="93">
        <v>0</v>
      </c>
      <c r="AO403" s="72">
        <f>(AN403*$E403*$F403*$G403*$I403*$AO$10)</f>
        <v>0</v>
      </c>
      <c r="AP403" s="73"/>
      <c r="AQ403" s="79">
        <f>(AP403*$E403*$F403*$G403*$I403*$AQ$10)</f>
        <v>0</v>
      </c>
      <c r="AR403" s="73"/>
      <c r="AS403" s="72">
        <f>(AR403*$E403*$F403*$G403*$H403*$AS$10)</f>
        <v>0</v>
      </c>
      <c r="AT403" s="73"/>
      <c r="AU403" s="73">
        <f>(AT403*$E403*$F403*$G403*$H403*$AU$10)</f>
        <v>0</v>
      </c>
      <c r="AV403" s="73"/>
      <c r="AW403" s="72">
        <f t="shared" si="1198"/>
        <v>0</v>
      </c>
      <c r="AX403" s="73"/>
      <c r="AY403" s="72">
        <f>(AX403*$E403*$F403*$G403*$H403*$AY$10)</f>
        <v>0</v>
      </c>
      <c r="AZ403" s="73"/>
      <c r="BA403" s="72">
        <f>(AZ403*$E403*$F403*$G403*$H403*$BA$10)</f>
        <v>0</v>
      </c>
      <c r="BB403" s="73"/>
      <c r="BC403" s="72">
        <f>(BB403*$E403*$F403*$G403*$H403*$BC$10)</f>
        <v>0</v>
      </c>
      <c r="BD403" s="73"/>
      <c r="BE403" s="72">
        <f>(BD403*$E403*$F403*$G403*$H403*$BE$10)</f>
        <v>0</v>
      </c>
      <c r="BF403" s="73"/>
      <c r="BG403" s="72">
        <f>(BF403*$E403*$F403*$G403*$I403*$BG$10)</f>
        <v>0</v>
      </c>
      <c r="BH403" s="73"/>
      <c r="BI403" s="72">
        <f>(BH403*$E403*$F403*$G403*$I403*$BI$10)</f>
        <v>0</v>
      </c>
      <c r="BJ403" s="73"/>
      <c r="BK403" s="72">
        <f>(BJ403*$E403*$F403*$G403*$I403*$BK$10)</f>
        <v>0</v>
      </c>
      <c r="BL403" s="73"/>
      <c r="BM403" s="72">
        <f>(BL403*$E403*$F403*$G403*$I403*$BM$10)</f>
        <v>0</v>
      </c>
      <c r="BN403" s="73"/>
      <c r="BO403" s="72">
        <f t="shared" si="1207"/>
        <v>0</v>
      </c>
      <c r="BP403" s="73"/>
      <c r="BQ403" s="72">
        <f>(BP403*$E403*$F403*$G403*$I403*$BQ$10)</f>
        <v>0</v>
      </c>
      <c r="BR403" s="73"/>
      <c r="BS403" s="79">
        <f>(BR403*$E403*$F403*$G403*$I403*$BS$10)</f>
        <v>0</v>
      </c>
      <c r="BT403" s="94"/>
      <c r="BU403" s="72">
        <f>(BT403*$E403*$F403*$G403*$H403*$BU$10)</f>
        <v>0</v>
      </c>
      <c r="BV403" s="73"/>
      <c r="BW403" s="72">
        <f>(BV403*$E403*$F403*$G403*$H403*$BW$10)</f>
        <v>0</v>
      </c>
      <c r="BX403" s="73"/>
      <c r="BY403" s="72">
        <f>(BX403*$E403*$F403*$G403*$H403*$BY$10)</f>
        <v>0</v>
      </c>
      <c r="BZ403" s="73"/>
      <c r="CA403" s="72">
        <f>(BZ403*$E403*$F403*$G403*$I403*$CA$10)</f>
        <v>0</v>
      </c>
      <c r="CB403" s="95"/>
      <c r="CC403" s="73">
        <f>(CB403*$E403*$F403*$G403*$H403*$CC$10)</f>
        <v>0</v>
      </c>
      <c r="CD403" s="73"/>
      <c r="CE403" s="72">
        <f>(CD403*$E403*$F403*$G403*$H403*$CE$10)</f>
        <v>0</v>
      </c>
      <c r="CF403" s="73"/>
      <c r="CG403" s="72">
        <f>(CF403*$E403*$F403*$G403*$H403*$CG$10)</f>
        <v>0</v>
      </c>
      <c r="CH403" s="73"/>
      <c r="CI403" s="72">
        <f>(CH403*$E403*$F403*$G403*$H403*$CI$10)</f>
        <v>0</v>
      </c>
      <c r="CJ403" s="73"/>
      <c r="CK403" s="72">
        <f>(CJ403*$E403*$F403*$G403*$H403*$CK$10)</f>
        <v>0</v>
      </c>
      <c r="CL403" s="73"/>
      <c r="CM403" s="72">
        <f>(CL403*$E403*$F403*$G403*$H403*$CM$10)</f>
        <v>0</v>
      </c>
      <c r="CN403" s="73"/>
      <c r="CO403" s="72">
        <f>(CN403*$E403*$F403*$G403*$H403*$CO$10)</f>
        <v>0</v>
      </c>
      <c r="CP403" s="73"/>
      <c r="CQ403" s="72">
        <f>(CP403*$E403*$F403*$G403*$I403*$CQ$10)</f>
        <v>0</v>
      </c>
      <c r="CR403" s="73"/>
      <c r="CS403" s="72">
        <f>(CR403*$E403*$F403*$G403*$I403*$CS$10)</f>
        <v>0</v>
      </c>
      <c r="CT403" s="73"/>
      <c r="CU403" s="72">
        <f>(CT403*$E403*$F403*$G403*$I403*$CU$10)</f>
        <v>0</v>
      </c>
      <c r="CV403" s="93">
        <v>0</v>
      </c>
      <c r="CW403" s="72">
        <f>(CV403*$E403*$F403*$G403*$I403*$CW$10)</f>
        <v>0</v>
      </c>
      <c r="CX403" s="73"/>
      <c r="CY403" s="79">
        <f>(CX403*$E403*$F403*$G403*$I403*$CY$10)</f>
        <v>0</v>
      </c>
      <c r="CZ403" s="73"/>
      <c r="DA403" s="72">
        <f>(CZ403*$E403*$F403*$G403*$I403*$DA$10)</f>
        <v>0</v>
      </c>
      <c r="DB403" s="95"/>
      <c r="DC403" s="72">
        <f>(DB403*$E403*$F403*$G403*$I403*$DC$10)</f>
        <v>0</v>
      </c>
      <c r="DD403" s="73"/>
      <c r="DE403" s="72">
        <f>(DD403*$E403*$F403*$G403*$I403*$DE$10)</f>
        <v>0</v>
      </c>
      <c r="DF403" s="73"/>
      <c r="DG403" s="72">
        <f>(DF403*$E403*$F403*$G403*$J403*$DG$10)</f>
        <v>0</v>
      </c>
      <c r="DH403" s="73"/>
      <c r="DI403" s="84">
        <f>(DH403*$E403*$F403*$G403*$K403*$DI$10)</f>
        <v>0</v>
      </c>
      <c r="DJ403" s="85">
        <f t="shared" si="1231"/>
        <v>0</v>
      </c>
      <c r="DK403" s="84">
        <f t="shared" si="1231"/>
        <v>0</v>
      </c>
    </row>
    <row r="404" spans="1:115" ht="60" customHeight="1" x14ac:dyDescent="0.25">
      <c r="A404" s="89"/>
      <c r="B404" s="90">
        <v>356</v>
      </c>
      <c r="C404" s="283" t="s">
        <v>894</v>
      </c>
      <c r="D404" s="65" t="s">
        <v>527</v>
      </c>
      <c r="E404" s="54">
        <v>23150</v>
      </c>
      <c r="F404" s="91">
        <v>4.8099999999999996</v>
      </c>
      <c r="G404" s="67">
        <v>1</v>
      </c>
      <c r="H404" s="69">
        <v>1.4</v>
      </c>
      <c r="I404" s="69">
        <v>1.68</v>
      </c>
      <c r="J404" s="69">
        <v>2.23</v>
      </c>
      <c r="K404" s="70">
        <v>2.57</v>
      </c>
      <c r="L404" s="73"/>
      <c r="M404" s="72">
        <f>(L404*$E404*$F404*$G404*$H404*$M$10)</f>
        <v>0</v>
      </c>
      <c r="N404" s="73"/>
      <c r="O404" s="73">
        <f t="shared" si="1181"/>
        <v>0</v>
      </c>
      <c r="P404" s="73"/>
      <c r="Q404" s="72">
        <f>(P404*$E404*$F404*$G404*$H404*$Q$10)</f>
        <v>0</v>
      </c>
      <c r="R404" s="73"/>
      <c r="S404" s="72">
        <f t="shared" si="1183"/>
        <v>0</v>
      </c>
      <c r="T404" s="73"/>
      <c r="U404" s="72">
        <f>(T404*$E404*$F404*$G404*$H404*$U$10)</f>
        <v>0</v>
      </c>
      <c r="V404" s="73"/>
      <c r="W404" s="72">
        <f>(V404*$E404*$F404*$G404*$H404*$W$10)</f>
        <v>0</v>
      </c>
      <c r="X404" s="73"/>
      <c r="Y404" s="72">
        <f>(X404*$E404*$F404*$G404*$H404*$Y$10)</f>
        <v>0</v>
      </c>
      <c r="Z404" s="73"/>
      <c r="AA404" s="72">
        <f>(Z404*$E404*$F404*$G404*$H404*$AA$10)</f>
        <v>0</v>
      </c>
      <c r="AB404" s="73"/>
      <c r="AC404" s="72">
        <f>(AB404*$E404*$F404*$G404*$H404*$AC$10)</f>
        <v>0</v>
      </c>
      <c r="AD404" s="73"/>
      <c r="AE404" s="72">
        <f>(AD404*$E404*$F404*$G404*$H404*$AE$10)</f>
        <v>0</v>
      </c>
      <c r="AF404" s="75"/>
      <c r="AG404" s="72">
        <f>(AF404*$E404*$F404*$G404*$H404*$AG$10)</f>
        <v>0</v>
      </c>
      <c r="AH404" s="73"/>
      <c r="AI404" s="72">
        <f>(AH404*$E404*$F404*$G404*$H404*$AI$10)</f>
        <v>0</v>
      </c>
      <c r="AJ404" s="73"/>
      <c r="AK404" s="73">
        <f t="shared" si="1192"/>
        <v>0</v>
      </c>
      <c r="AL404" s="73"/>
      <c r="AM404" s="72">
        <f t="shared" si="1193"/>
        <v>0</v>
      </c>
      <c r="AN404" s="93">
        <v>0</v>
      </c>
      <c r="AO404" s="72">
        <f>(AN404*$E404*$F404*$G404*$I404*$AO$10)</f>
        <v>0</v>
      </c>
      <c r="AP404" s="73"/>
      <c r="AQ404" s="79">
        <f>(AP404*$E404*$F404*$G404*$I404*$AQ$10)</f>
        <v>0</v>
      </c>
      <c r="AR404" s="73"/>
      <c r="AS404" s="72">
        <f>(AR404*$E404*$F404*$G404*$H404*$AS$10)</f>
        <v>0</v>
      </c>
      <c r="AT404" s="73"/>
      <c r="AU404" s="73">
        <f>(AT404*$E404*$F404*$G404*$H404*$AU$10)</f>
        <v>0</v>
      </c>
      <c r="AV404" s="73"/>
      <c r="AW404" s="72">
        <f t="shared" si="1198"/>
        <v>0</v>
      </c>
      <c r="AX404" s="73"/>
      <c r="AY404" s="72">
        <f>(AX404*$E404*$F404*$G404*$H404*$AY$10)</f>
        <v>0</v>
      </c>
      <c r="AZ404" s="73"/>
      <c r="BA404" s="72">
        <f>(AZ404*$E404*$F404*$G404*$H404*$BA$10)</f>
        <v>0</v>
      </c>
      <c r="BB404" s="73"/>
      <c r="BC404" s="72">
        <f>(BB404*$E404*$F404*$G404*$H404*$BC$10)</f>
        <v>0</v>
      </c>
      <c r="BD404" s="73"/>
      <c r="BE404" s="72">
        <f>(BD404*$E404*$F404*$G404*$H404*$BE$10)</f>
        <v>0</v>
      </c>
      <c r="BF404" s="73"/>
      <c r="BG404" s="72">
        <f>(BF404*$E404*$F404*$G404*$I404*$BG$10)</f>
        <v>0</v>
      </c>
      <c r="BH404" s="73"/>
      <c r="BI404" s="72">
        <f>(BH404*$E404*$F404*$G404*$I404*$BI$10)</f>
        <v>0</v>
      </c>
      <c r="BJ404" s="73"/>
      <c r="BK404" s="72">
        <f>(BJ404*$E404*$F404*$G404*$I404*$BK$10)</f>
        <v>0</v>
      </c>
      <c r="BL404" s="73"/>
      <c r="BM404" s="72">
        <f>(BL404*$E404*$F404*$G404*$I404*$BM$10)</f>
        <v>0</v>
      </c>
      <c r="BN404" s="73"/>
      <c r="BO404" s="72">
        <f t="shared" si="1207"/>
        <v>0</v>
      </c>
      <c r="BP404" s="73"/>
      <c r="BQ404" s="72">
        <f>(BP404*$E404*$F404*$G404*$I404*$BQ$10)</f>
        <v>0</v>
      </c>
      <c r="BR404" s="73"/>
      <c r="BS404" s="79">
        <f>(BR404*$E404*$F404*$G404*$I404*$BS$10)</f>
        <v>0</v>
      </c>
      <c r="BT404" s="94"/>
      <c r="BU404" s="72">
        <f>(BT404*$E404*$F404*$G404*$H404*$BU$10)</f>
        <v>0</v>
      </c>
      <c r="BV404" s="73"/>
      <c r="BW404" s="72">
        <f>(BV404*$E404*$F404*$G404*$H404*$BW$10)</f>
        <v>0</v>
      </c>
      <c r="BX404" s="73"/>
      <c r="BY404" s="72">
        <f>(BX404*$E404*$F404*$G404*$H404*$BY$10)</f>
        <v>0</v>
      </c>
      <c r="BZ404" s="73"/>
      <c r="CA404" s="72">
        <f>(BZ404*$E404*$F404*$G404*$I404*$CA$10)</f>
        <v>0</v>
      </c>
      <c r="CB404" s="95"/>
      <c r="CC404" s="73">
        <f>(CB404*$E404*$F404*$G404*$H404*$CC$10)</f>
        <v>0</v>
      </c>
      <c r="CD404" s="73"/>
      <c r="CE404" s="72">
        <f>(CD404*$E404*$F404*$G404*$H404*$CE$10)</f>
        <v>0</v>
      </c>
      <c r="CF404" s="73"/>
      <c r="CG404" s="72">
        <f>(CF404*$E404*$F404*$G404*$H404*$CG$10)</f>
        <v>0</v>
      </c>
      <c r="CH404" s="73"/>
      <c r="CI404" s="72">
        <f>(CH404*$E404*$F404*$G404*$H404*$CI$10)</f>
        <v>0</v>
      </c>
      <c r="CJ404" s="73"/>
      <c r="CK404" s="72">
        <f>(CJ404*$E404*$F404*$G404*$H404*$CK$10)</f>
        <v>0</v>
      </c>
      <c r="CL404" s="73"/>
      <c r="CM404" s="72">
        <f>(CL404*$E404*$F404*$G404*$H404*$CM$10)</f>
        <v>0</v>
      </c>
      <c r="CN404" s="73"/>
      <c r="CO404" s="72">
        <f>(CN404*$E404*$F404*$G404*$H404*$CO$10)</f>
        <v>0</v>
      </c>
      <c r="CP404" s="73"/>
      <c r="CQ404" s="72">
        <f>(CP404*$E404*$F404*$G404*$I404*$CQ$10)</f>
        <v>0</v>
      </c>
      <c r="CR404" s="73"/>
      <c r="CS404" s="72">
        <f>(CR404*$E404*$F404*$G404*$I404*$CS$10)</f>
        <v>0</v>
      </c>
      <c r="CT404" s="73"/>
      <c r="CU404" s="72">
        <f>(CT404*$E404*$F404*$G404*$I404*$CU$10)</f>
        <v>0</v>
      </c>
      <c r="CV404" s="93">
        <v>0</v>
      </c>
      <c r="CW404" s="72">
        <f>(CV404*$E404*$F404*$G404*$I404*$CW$10)</f>
        <v>0</v>
      </c>
      <c r="CX404" s="73"/>
      <c r="CY404" s="79">
        <f>(CX404*$E404*$F404*$G404*$I404*$CY$10)</f>
        <v>0</v>
      </c>
      <c r="CZ404" s="73"/>
      <c r="DA404" s="72">
        <f>(CZ404*$E404*$F404*$G404*$I404*$DA$10)</f>
        <v>0</v>
      </c>
      <c r="DB404" s="95"/>
      <c r="DC404" s="72">
        <f>(DB404*$E404*$F404*$G404*$I404*$DC$10)</f>
        <v>0</v>
      </c>
      <c r="DD404" s="73"/>
      <c r="DE404" s="72">
        <f>(DD404*$E404*$F404*$G404*$I404*$DE$10)</f>
        <v>0</v>
      </c>
      <c r="DF404" s="73"/>
      <c r="DG404" s="72">
        <f>(DF404*$E404*$F404*$G404*$J404*$DG$10)</f>
        <v>0</v>
      </c>
      <c r="DH404" s="73"/>
      <c r="DI404" s="84">
        <f>(DH404*$E404*$F404*$G404*$K404*$DI$10)</f>
        <v>0</v>
      </c>
      <c r="DJ404" s="85">
        <f t="shared" si="1231"/>
        <v>0</v>
      </c>
      <c r="DK404" s="84">
        <f t="shared" si="1231"/>
        <v>0</v>
      </c>
    </row>
    <row r="405" spans="1:115" ht="30" customHeight="1" x14ac:dyDescent="0.25">
      <c r="A405" s="89"/>
      <c r="B405" s="90">
        <v>357</v>
      </c>
      <c r="C405" s="283" t="s">
        <v>895</v>
      </c>
      <c r="D405" s="65" t="s">
        <v>528</v>
      </c>
      <c r="E405" s="54">
        <v>23150</v>
      </c>
      <c r="F405" s="91">
        <v>2.75</v>
      </c>
      <c r="G405" s="67">
        <v>1</v>
      </c>
      <c r="H405" s="69">
        <v>1.4</v>
      </c>
      <c r="I405" s="69">
        <v>1.68</v>
      </c>
      <c r="J405" s="69">
        <v>2.23</v>
      </c>
      <c r="K405" s="70">
        <v>2.57</v>
      </c>
      <c r="L405" s="73"/>
      <c r="M405" s="72">
        <f>(L405*$E405*$F405*$G405*$H405*$M$10)</f>
        <v>0</v>
      </c>
      <c r="N405" s="73"/>
      <c r="O405" s="73">
        <f t="shared" si="1181"/>
        <v>0</v>
      </c>
      <c r="P405" s="73"/>
      <c r="Q405" s="72">
        <f>(P405*$E405*$F405*$G405*$H405*$Q$10)</f>
        <v>0</v>
      </c>
      <c r="R405" s="73"/>
      <c r="S405" s="72">
        <f t="shared" si="1183"/>
        <v>0</v>
      </c>
      <c r="T405" s="73"/>
      <c r="U405" s="72">
        <f>(T405*$E405*$F405*$G405*$H405*$U$10)</f>
        <v>0</v>
      </c>
      <c r="V405" s="73"/>
      <c r="W405" s="72">
        <f>(V405*$E405*$F405*$G405*$H405*$W$10)</f>
        <v>0</v>
      </c>
      <c r="X405" s="73"/>
      <c r="Y405" s="72">
        <f>(X405*$E405*$F405*$G405*$H405*$Y$10)</f>
        <v>0</v>
      </c>
      <c r="Z405" s="73"/>
      <c r="AA405" s="72">
        <f>(Z405*$E405*$F405*$G405*$H405*$AA$10)</f>
        <v>0</v>
      </c>
      <c r="AB405" s="73"/>
      <c r="AC405" s="72">
        <f>(AB405*$E405*$F405*$G405*$H405*$AC$10)</f>
        <v>0</v>
      </c>
      <c r="AD405" s="73"/>
      <c r="AE405" s="72">
        <f>(AD405*$E405*$F405*$G405*$H405*$AE$10)</f>
        <v>0</v>
      </c>
      <c r="AF405" s="75"/>
      <c r="AG405" s="72">
        <f>(AF405*$E405*$F405*$G405*$H405*$AG$10)</f>
        <v>0</v>
      </c>
      <c r="AH405" s="73"/>
      <c r="AI405" s="72">
        <f>(AH405*$E405*$F405*$G405*$H405*$AI$10)</f>
        <v>0</v>
      </c>
      <c r="AJ405" s="73"/>
      <c r="AK405" s="73">
        <f t="shared" si="1192"/>
        <v>0</v>
      </c>
      <c r="AL405" s="73"/>
      <c r="AM405" s="72">
        <f t="shared" si="1193"/>
        <v>0</v>
      </c>
      <c r="AN405" s="93">
        <v>0</v>
      </c>
      <c r="AO405" s="72">
        <f>(AN405*$E405*$F405*$G405*$I405*$AO$10)</f>
        <v>0</v>
      </c>
      <c r="AP405" s="73"/>
      <c r="AQ405" s="79">
        <f>(AP405*$E405*$F405*$G405*$I405*$AQ$10)</f>
        <v>0</v>
      </c>
      <c r="AR405" s="73"/>
      <c r="AS405" s="72">
        <f>(AR405*$E405*$F405*$G405*$H405*$AS$10)</f>
        <v>0</v>
      </c>
      <c r="AT405" s="73"/>
      <c r="AU405" s="73">
        <f>(AT405*$E405*$F405*$G405*$H405*$AU$10)</f>
        <v>0</v>
      </c>
      <c r="AV405" s="73">
        <v>500</v>
      </c>
      <c r="AW405" s="72">
        <f t="shared" si="1198"/>
        <v>40107375</v>
      </c>
      <c r="AX405" s="73"/>
      <c r="AY405" s="72">
        <f>(AX405*$E405*$F405*$G405*$H405*$AY$10)</f>
        <v>0</v>
      </c>
      <c r="AZ405" s="73"/>
      <c r="BA405" s="72">
        <f>(AZ405*$E405*$F405*$G405*$H405*$BA$10)</f>
        <v>0</v>
      </c>
      <c r="BB405" s="73"/>
      <c r="BC405" s="72">
        <f>(BB405*$E405*$F405*$G405*$H405*$BC$10)</f>
        <v>0</v>
      </c>
      <c r="BD405" s="73"/>
      <c r="BE405" s="72">
        <f>(BD405*$E405*$F405*$G405*$H405*$BE$10)</f>
        <v>0</v>
      </c>
      <c r="BF405" s="73"/>
      <c r="BG405" s="72">
        <f>(BF405*$E405*$F405*$G405*$I405*$BG$10)</f>
        <v>0</v>
      </c>
      <c r="BH405" s="73"/>
      <c r="BI405" s="72">
        <f>(BH405*$E405*$F405*$G405*$I405*$BI$10)</f>
        <v>0</v>
      </c>
      <c r="BJ405" s="73"/>
      <c r="BK405" s="72">
        <f>(BJ405*$E405*$F405*$G405*$I405*$BK$10)</f>
        <v>0</v>
      </c>
      <c r="BL405" s="73"/>
      <c r="BM405" s="72">
        <f>(BL405*$E405*$F405*$G405*$I405*$BM$10)</f>
        <v>0</v>
      </c>
      <c r="BN405" s="73"/>
      <c r="BO405" s="72">
        <f t="shared" si="1207"/>
        <v>0</v>
      </c>
      <c r="BP405" s="73"/>
      <c r="BQ405" s="72">
        <f>(BP405*$E405*$F405*$G405*$I405*$BQ$10)</f>
        <v>0</v>
      </c>
      <c r="BR405" s="73"/>
      <c r="BS405" s="79">
        <f>(BR405*$E405*$F405*$G405*$I405*$BS$10)</f>
        <v>0</v>
      </c>
      <c r="BT405" s="94"/>
      <c r="BU405" s="72">
        <f>(BT405*$E405*$F405*$G405*$H405*$BU$10)</f>
        <v>0</v>
      </c>
      <c r="BV405" s="73"/>
      <c r="BW405" s="72">
        <f>(BV405*$E405*$F405*$G405*$H405*$BW$10)</f>
        <v>0</v>
      </c>
      <c r="BX405" s="73"/>
      <c r="BY405" s="72">
        <f>(BX405*$E405*$F405*$G405*$H405*$BY$10)</f>
        <v>0</v>
      </c>
      <c r="BZ405" s="73"/>
      <c r="CA405" s="72">
        <f>(BZ405*$E405*$F405*$G405*$I405*$CA$10)</f>
        <v>0</v>
      </c>
      <c r="CB405" s="95"/>
      <c r="CC405" s="73">
        <f>(CB405*$E405*$F405*$G405*$H405*$CC$10)</f>
        <v>0</v>
      </c>
      <c r="CD405" s="73"/>
      <c r="CE405" s="72">
        <f>(CD405*$E405*$F405*$G405*$H405*$CE$10)</f>
        <v>0</v>
      </c>
      <c r="CF405" s="73"/>
      <c r="CG405" s="72">
        <f>(CF405*$E405*$F405*$G405*$H405*$CG$10)</f>
        <v>0</v>
      </c>
      <c r="CH405" s="73"/>
      <c r="CI405" s="72">
        <f>(CH405*$E405*$F405*$G405*$H405*$CI$10)</f>
        <v>0</v>
      </c>
      <c r="CJ405" s="73"/>
      <c r="CK405" s="72">
        <f>(CJ405*$E405*$F405*$G405*$H405*$CK$10)</f>
        <v>0</v>
      </c>
      <c r="CL405" s="73"/>
      <c r="CM405" s="72">
        <f>(CL405*$E405*$F405*$G405*$H405*$CM$10)</f>
        <v>0</v>
      </c>
      <c r="CN405" s="73"/>
      <c r="CO405" s="72">
        <f>(CN405*$E405*$F405*$G405*$H405*$CO$10)</f>
        <v>0</v>
      </c>
      <c r="CP405" s="73"/>
      <c r="CQ405" s="72">
        <f>(CP405*$E405*$F405*$G405*$I405*$CQ$10)</f>
        <v>0</v>
      </c>
      <c r="CR405" s="73"/>
      <c r="CS405" s="72">
        <f>(CR405*$E405*$F405*$G405*$I405*$CS$10)</f>
        <v>0</v>
      </c>
      <c r="CT405" s="73"/>
      <c r="CU405" s="72">
        <f>(CT405*$E405*$F405*$G405*$I405*$CU$10)</f>
        <v>0</v>
      </c>
      <c r="CV405" s="93">
        <v>0</v>
      </c>
      <c r="CW405" s="72">
        <f>(CV405*$E405*$F405*$G405*$I405*$CW$10)</f>
        <v>0</v>
      </c>
      <c r="CX405" s="73"/>
      <c r="CY405" s="79">
        <f>(CX405*$E405*$F405*$G405*$I405*$CY$10)</f>
        <v>0</v>
      </c>
      <c r="CZ405" s="73"/>
      <c r="DA405" s="72">
        <f>(CZ405*$E405*$F405*$G405*$I405*$DA$10)</f>
        <v>0</v>
      </c>
      <c r="DB405" s="95"/>
      <c r="DC405" s="72">
        <f>(DB405*$E405*$F405*$G405*$I405*$DC$10)</f>
        <v>0</v>
      </c>
      <c r="DD405" s="73"/>
      <c r="DE405" s="72">
        <f>(DD405*$E405*$F405*$G405*$I405*$DE$10)</f>
        <v>0</v>
      </c>
      <c r="DF405" s="73"/>
      <c r="DG405" s="72">
        <f>(DF405*$E405*$F405*$G405*$J405*$DG$10)</f>
        <v>0</v>
      </c>
      <c r="DH405" s="73"/>
      <c r="DI405" s="84">
        <f>(DH405*$E405*$F405*$G405*$K405*$DI$10)</f>
        <v>0</v>
      </c>
      <c r="DJ405" s="85">
        <f t="shared" si="1231"/>
        <v>500</v>
      </c>
      <c r="DK405" s="84">
        <f t="shared" si="1231"/>
        <v>40107375</v>
      </c>
    </row>
    <row r="406" spans="1:115" ht="45" customHeight="1" x14ac:dyDescent="0.25">
      <c r="A406" s="89"/>
      <c r="B406" s="90">
        <v>358</v>
      </c>
      <c r="C406" s="283" t="s">
        <v>896</v>
      </c>
      <c r="D406" s="65" t="s">
        <v>529</v>
      </c>
      <c r="E406" s="54">
        <v>23150</v>
      </c>
      <c r="F406" s="91">
        <v>2.35</v>
      </c>
      <c r="G406" s="67">
        <v>1</v>
      </c>
      <c r="H406" s="69">
        <v>1.4</v>
      </c>
      <c r="I406" s="69">
        <v>1.68</v>
      </c>
      <c r="J406" s="69">
        <v>2.23</v>
      </c>
      <c r="K406" s="70">
        <v>2.57</v>
      </c>
      <c r="L406" s="73"/>
      <c r="M406" s="72">
        <f>(L406*$E406*$F406*$G406*$H406*$M$10)</f>
        <v>0</v>
      </c>
      <c r="N406" s="73"/>
      <c r="O406" s="73">
        <f t="shared" si="1181"/>
        <v>0</v>
      </c>
      <c r="P406" s="73"/>
      <c r="Q406" s="72">
        <f>(P406*$E406*$F406*$G406*$H406*$Q$10)</f>
        <v>0</v>
      </c>
      <c r="R406" s="73"/>
      <c r="S406" s="72">
        <f t="shared" si="1183"/>
        <v>0</v>
      </c>
      <c r="T406" s="73"/>
      <c r="U406" s="72">
        <f>(T406*$E406*$F406*$G406*$H406*$U$10)</f>
        <v>0</v>
      </c>
      <c r="V406" s="73"/>
      <c r="W406" s="72">
        <f>(V406*$E406*$F406*$G406*$H406*$W$10)</f>
        <v>0</v>
      </c>
      <c r="X406" s="73"/>
      <c r="Y406" s="72">
        <f>(X406*$E406*$F406*$G406*$H406*$Y$10)</f>
        <v>0</v>
      </c>
      <c r="Z406" s="73"/>
      <c r="AA406" s="72">
        <f>(Z406*$E406*$F406*$G406*$H406*$AA$10)</f>
        <v>0</v>
      </c>
      <c r="AB406" s="73"/>
      <c r="AC406" s="72">
        <f>(AB406*$E406*$F406*$G406*$H406*$AC$10)</f>
        <v>0</v>
      </c>
      <c r="AD406" s="73"/>
      <c r="AE406" s="72">
        <f>(AD406*$E406*$F406*$G406*$H406*$AE$10)</f>
        <v>0</v>
      </c>
      <c r="AF406" s="75"/>
      <c r="AG406" s="72">
        <f>(AF406*$E406*$F406*$G406*$H406*$AG$10)</f>
        <v>0</v>
      </c>
      <c r="AH406" s="73"/>
      <c r="AI406" s="72">
        <f>(AH406*$E406*$F406*$G406*$H406*$AI$10)</f>
        <v>0</v>
      </c>
      <c r="AJ406" s="73"/>
      <c r="AK406" s="73">
        <f t="shared" si="1192"/>
        <v>0</v>
      </c>
      <c r="AL406" s="73"/>
      <c r="AM406" s="72">
        <f t="shared" si="1193"/>
        <v>0</v>
      </c>
      <c r="AN406" s="93">
        <v>0</v>
      </c>
      <c r="AO406" s="72">
        <f>(AN406*$E406*$F406*$G406*$I406*$AO$10)</f>
        <v>0</v>
      </c>
      <c r="AP406" s="73"/>
      <c r="AQ406" s="79">
        <f>(AP406*$E406*$F406*$G406*$I406*$AQ$10)</f>
        <v>0</v>
      </c>
      <c r="AR406" s="73"/>
      <c r="AS406" s="72">
        <f>(AR406*$E406*$F406*$G406*$H406*$AS$10)</f>
        <v>0</v>
      </c>
      <c r="AT406" s="73"/>
      <c r="AU406" s="73">
        <f>(AT406*$E406*$F406*$G406*$H406*$AU$10)</f>
        <v>0</v>
      </c>
      <c r="AV406" s="73">
        <v>23</v>
      </c>
      <c r="AW406" s="72">
        <f t="shared" si="1198"/>
        <v>1576584.45</v>
      </c>
      <c r="AX406" s="73"/>
      <c r="AY406" s="72">
        <f>(AX406*$E406*$F406*$G406*$H406*$AY$10)</f>
        <v>0</v>
      </c>
      <c r="AZ406" s="73"/>
      <c r="BA406" s="72">
        <f>(AZ406*$E406*$F406*$G406*$H406*$BA$10)</f>
        <v>0</v>
      </c>
      <c r="BB406" s="73"/>
      <c r="BC406" s="72">
        <f>(BB406*$E406*$F406*$G406*$H406*$BC$10)</f>
        <v>0</v>
      </c>
      <c r="BD406" s="73"/>
      <c r="BE406" s="72">
        <f>(BD406*$E406*$F406*$G406*$H406*$BE$10)</f>
        <v>0</v>
      </c>
      <c r="BF406" s="73"/>
      <c r="BG406" s="72">
        <f>(BF406*$E406*$F406*$G406*$I406*$BG$10)</f>
        <v>0</v>
      </c>
      <c r="BH406" s="73"/>
      <c r="BI406" s="72">
        <f>(BH406*$E406*$F406*$G406*$I406*$BI$10)</f>
        <v>0</v>
      </c>
      <c r="BJ406" s="73"/>
      <c r="BK406" s="72">
        <f>(BJ406*$E406*$F406*$G406*$I406*$BK$10)</f>
        <v>0</v>
      </c>
      <c r="BL406" s="73"/>
      <c r="BM406" s="72">
        <f>(BL406*$E406*$F406*$G406*$I406*$BM$10)</f>
        <v>0</v>
      </c>
      <c r="BN406" s="73"/>
      <c r="BO406" s="72">
        <f t="shared" si="1207"/>
        <v>0</v>
      </c>
      <c r="BP406" s="73"/>
      <c r="BQ406" s="72">
        <f>(BP406*$E406*$F406*$G406*$I406*$BQ$10)</f>
        <v>0</v>
      </c>
      <c r="BR406" s="73"/>
      <c r="BS406" s="79">
        <f>(BR406*$E406*$F406*$G406*$I406*$BS$10)</f>
        <v>0</v>
      </c>
      <c r="BT406" s="94"/>
      <c r="BU406" s="72">
        <f>(BT406*$E406*$F406*$G406*$H406*$BU$10)</f>
        <v>0</v>
      </c>
      <c r="BV406" s="73"/>
      <c r="BW406" s="72">
        <f>(BV406*$E406*$F406*$G406*$H406*$BW$10)</f>
        <v>0</v>
      </c>
      <c r="BX406" s="73"/>
      <c r="BY406" s="72">
        <f>(BX406*$E406*$F406*$G406*$H406*$BY$10)</f>
        <v>0</v>
      </c>
      <c r="BZ406" s="73"/>
      <c r="CA406" s="72">
        <f>(BZ406*$E406*$F406*$G406*$I406*$CA$10)</f>
        <v>0</v>
      </c>
      <c r="CB406" s="95"/>
      <c r="CC406" s="73">
        <f>(CB406*$E406*$F406*$G406*$H406*$CC$10)</f>
        <v>0</v>
      </c>
      <c r="CD406" s="73"/>
      <c r="CE406" s="72">
        <f>(CD406*$E406*$F406*$G406*$H406*$CE$10)</f>
        <v>0</v>
      </c>
      <c r="CF406" s="73"/>
      <c r="CG406" s="72">
        <f>(CF406*$E406*$F406*$G406*$H406*$CG$10)</f>
        <v>0</v>
      </c>
      <c r="CH406" s="73"/>
      <c r="CI406" s="72">
        <f>(CH406*$E406*$F406*$G406*$H406*$CI$10)</f>
        <v>0</v>
      </c>
      <c r="CJ406" s="73"/>
      <c r="CK406" s="72">
        <f>(CJ406*$E406*$F406*$G406*$H406*$CK$10)</f>
        <v>0</v>
      </c>
      <c r="CL406" s="73"/>
      <c r="CM406" s="72">
        <f>(CL406*$E406*$F406*$G406*$H406*$CM$10)</f>
        <v>0</v>
      </c>
      <c r="CN406" s="73"/>
      <c r="CO406" s="72">
        <f>(CN406*$E406*$F406*$G406*$H406*$CO$10)</f>
        <v>0</v>
      </c>
      <c r="CP406" s="73"/>
      <c r="CQ406" s="72">
        <f>(CP406*$E406*$F406*$G406*$I406*$CQ$10)</f>
        <v>0</v>
      </c>
      <c r="CR406" s="73"/>
      <c r="CS406" s="72">
        <f>(CR406*$E406*$F406*$G406*$I406*$CS$10)</f>
        <v>0</v>
      </c>
      <c r="CT406" s="73"/>
      <c r="CU406" s="72">
        <f>(CT406*$E406*$F406*$G406*$I406*$CU$10)</f>
        <v>0</v>
      </c>
      <c r="CV406" s="93">
        <v>0</v>
      </c>
      <c r="CW406" s="72">
        <f>(CV406*$E406*$F406*$G406*$I406*$CW$10)</f>
        <v>0</v>
      </c>
      <c r="CX406" s="73"/>
      <c r="CY406" s="79">
        <f>(CX406*$E406*$F406*$G406*$I406*$CY$10)</f>
        <v>0</v>
      </c>
      <c r="CZ406" s="73"/>
      <c r="DA406" s="72">
        <f>(CZ406*$E406*$F406*$G406*$I406*$DA$10)</f>
        <v>0</v>
      </c>
      <c r="DB406" s="95"/>
      <c r="DC406" s="72">
        <f>(DB406*$E406*$F406*$G406*$I406*$DC$10)</f>
        <v>0</v>
      </c>
      <c r="DD406" s="73"/>
      <c r="DE406" s="72">
        <f>(DD406*$E406*$F406*$G406*$I406*$DE$10)</f>
        <v>0</v>
      </c>
      <c r="DF406" s="73"/>
      <c r="DG406" s="72">
        <f>(DF406*$E406*$F406*$G406*$J406*$DG$10)</f>
        <v>0</v>
      </c>
      <c r="DH406" s="73"/>
      <c r="DI406" s="84">
        <f>(DH406*$E406*$F406*$G406*$K406*$DI$10)</f>
        <v>0</v>
      </c>
      <c r="DJ406" s="85">
        <f t="shared" si="1231"/>
        <v>23</v>
      </c>
      <c r="DK406" s="84">
        <f t="shared" si="1231"/>
        <v>1576584.45</v>
      </c>
    </row>
    <row r="407" spans="1:115" s="196" customFormat="1" ht="19.5" customHeight="1" x14ac:dyDescent="0.3">
      <c r="A407" s="189">
        <v>38</v>
      </c>
      <c r="B407" s="149"/>
      <c r="C407" s="149"/>
      <c r="D407" s="150" t="s">
        <v>530</v>
      </c>
      <c r="E407" s="54">
        <v>23150</v>
      </c>
      <c r="F407" s="151">
        <v>1.5</v>
      </c>
      <c r="G407" s="152">
        <v>1</v>
      </c>
      <c r="H407" s="153">
        <v>1.4</v>
      </c>
      <c r="I407" s="153">
        <v>1.68</v>
      </c>
      <c r="J407" s="153">
        <v>2.23</v>
      </c>
      <c r="K407" s="154">
        <v>2.57</v>
      </c>
      <c r="L407" s="59">
        <f>SUM(L408)</f>
        <v>0</v>
      </c>
      <c r="M407" s="59">
        <f t="shared" ref="M407:BX407" si="1232">SUM(M408)</f>
        <v>0</v>
      </c>
      <c r="N407" s="59">
        <f t="shared" si="1232"/>
        <v>0</v>
      </c>
      <c r="O407" s="59">
        <f t="shared" si="1232"/>
        <v>0</v>
      </c>
      <c r="P407" s="59">
        <f t="shared" si="1232"/>
        <v>0</v>
      </c>
      <c r="Q407" s="59">
        <f t="shared" si="1232"/>
        <v>0</v>
      </c>
      <c r="R407" s="59">
        <f t="shared" si="1232"/>
        <v>0</v>
      </c>
      <c r="S407" s="59">
        <f t="shared" si="1232"/>
        <v>0</v>
      </c>
      <c r="T407" s="59">
        <f t="shared" si="1232"/>
        <v>0</v>
      </c>
      <c r="U407" s="59">
        <f t="shared" si="1232"/>
        <v>0</v>
      </c>
      <c r="V407" s="59">
        <f t="shared" si="1232"/>
        <v>0</v>
      </c>
      <c r="W407" s="59">
        <f t="shared" si="1232"/>
        <v>0</v>
      </c>
      <c r="X407" s="59">
        <f t="shared" si="1232"/>
        <v>0</v>
      </c>
      <c r="Y407" s="59">
        <f t="shared" si="1232"/>
        <v>0</v>
      </c>
      <c r="Z407" s="59">
        <f t="shared" si="1232"/>
        <v>0</v>
      </c>
      <c r="AA407" s="59">
        <f t="shared" si="1232"/>
        <v>0</v>
      </c>
      <c r="AB407" s="59">
        <f t="shared" si="1232"/>
        <v>0</v>
      </c>
      <c r="AC407" s="59">
        <f t="shared" si="1232"/>
        <v>0</v>
      </c>
      <c r="AD407" s="59">
        <f t="shared" si="1232"/>
        <v>0</v>
      </c>
      <c r="AE407" s="59">
        <f t="shared" si="1232"/>
        <v>0</v>
      </c>
      <c r="AF407" s="59">
        <f t="shared" si="1232"/>
        <v>0</v>
      </c>
      <c r="AG407" s="59">
        <f t="shared" si="1232"/>
        <v>0</v>
      </c>
      <c r="AH407" s="59">
        <f t="shared" si="1232"/>
        <v>0</v>
      </c>
      <c r="AI407" s="59">
        <f t="shared" si="1232"/>
        <v>0</v>
      </c>
      <c r="AJ407" s="59">
        <f t="shared" si="1232"/>
        <v>0</v>
      </c>
      <c r="AK407" s="59">
        <f t="shared" si="1232"/>
        <v>0</v>
      </c>
      <c r="AL407" s="59">
        <f t="shared" si="1232"/>
        <v>0</v>
      </c>
      <c r="AM407" s="59">
        <f t="shared" si="1232"/>
        <v>0</v>
      </c>
      <c r="AN407" s="59">
        <f t="shared" si="1232"/>
        <v>0</v>
      </c>
      <c r="AO407" s="59">
        <f t="shared" si="1232"/>
        <v>0</v>
      </c>
      <c r="AP407" s="59">
        <f t="shared" si="1232"/>
        <v>0</v>
      </c>
      <c r="AQ407" s="59">
        <f t="shared" si="1232"/>
        <v>0</v>
      </c>
      <c r="AR407" s="59">
        <f t="shared" si="1232"/>
        <v>0</v>
      </c>
      <c r="AS407" s="59">
        <f t="shared" si="1232"/>
        <v>0</v>
      </c>
      <c r="AT407" s="59">
        <f t="shared" si="1232"/>
        <v>0</v>
      </c>
      <c r="AU407" s="59">
        <f t="shared" si="1232"/>
        <v>0</v>
      </c>
      <c r="AV407" s="59">
        <f>SUM(AV408)</f>
        <v>0</v>
      </c>
      <c r="AW407" s="59">
        <f>SUM(AW408)</f>
        <v>0</v>
      </c>
      <c r="AX407" s="59">
        <f t="shared" ref="AX407" si="1233">SUM(AX408)</f>
        <v>0</v>
      </c>
      <c r="AY407" s="59">
        <f t="shared" si="1232"/>
        <v>0</v>
      </c>
      <c r="AZ407" s="59">
        <f t="shared" si="1232"/>
        <v>0</v>
      </c>
      <c r="BA407" s="59">
        <f t="shared" si="1232"/>
        <v>0</v>
      </c>
      <c r="BB407" s="59">
        <f t="shared" si="1232"/>
        <v>0</v>
      </c>
      <c r="BC407" s="59">
        <f t="shared" si="1232"/>
        <v>0</v>
      </c>
      <c r="BD407" s="59">
        <f t="shared" si="1232"/>
        <v>0</v>
      </c>
      <c r="BE407" s="59">
        <f t="shared" si="1232"/>
        <v>0</v>
      </c>
      <c r="BF407" s="59">
        <f t="shared" si="1232"/>
        <v>0</v>
      </c>
      <c r="BG407" s="59">
        <f t="shared" si="1232"/>
        <v>0</v>
      </c>
      <c r="BH407" s="59">
        <f t="shared" si="1232"/>
        <v>0</v>
      </c>
      <c r="BI407" s="59">
        <f t="shared" si="1232"/>
        <v>0</v>
      </c>
      <c r="BJ407" s="59">
        <f t="shared" si="1232"/>
        <v>0</v>
      </c>
      <c r="BK407" s="59">
        <f t="shared" si="1232"/>
        <v>0</v>
      </c>
      <c r="BL407" s="59">
        <f t="shared" si="1232"/>
        <v>0</v>
      </c>
      <c r="BM407" s="59">
        <f t="shared" si="1232"/>
        <v>0</v>
      </c>
      <c r="BN407" s="59">
        <f t="shared" si="1232"/>
        <v>0</v>
      </c>
      <c r="BO407" s="59">
        <f t="shared" si="1232"/>
        <v>0</v>
      </c>
      <c r="BP407" s="59">
        <f t="shared" si="1232"/>
        <v>0</v>
      </c>
      <c r="BQ407" s="59">
        <f t="shared" si="1232"/>
        <v>0</v>
      </c>
      <c r="BR407" s="59">
        <f t="shared" si="1232"/>
        <v>0</v>
      </c>
      <c r="BS407" s="61">
        <f t="shared" si="1232"/>
        <v>0</v>
      </c>
      <c r="BT407" s="62">
        <f t="shared" si="1232"/>
        <v>0</v>
      </c>
      <c r="BU407" s="59">
        <f t="shared" si="1232"/>
        <v>0</v>
      </c>
      <c r="BV407" s="59">
        <f t="shared" si="1232"/>
        <v>0</v>
      </c>
      <c r="BW407" s="59">
        <f t="shared" si="1232"/>
        <v>0</v>
      </c>
      <c r="BX407" s="59">
        <f t="shared" si="1232"/>
        <v>0</v>
      </c>
      <c r="BY407" s="59">
        <f t="shared" ref="BY407:DK407" si="1234">SUM(BY408)</f>
        <v>0</v>
      </c>
      <c r="BZ407" s="59">
        <f>SUM(BZ408)</f>
        <v>0</v>
      </c>
      <c r="CA407" s="59">
        <f>SUM(CA408)</f>
        <v>0</v>
      </c>
      <c r="CB407" s="63">
        <f t="shared" si="1234"/>
        <v>0</v>
      </c>
      <c r="CC407" s="59">
        <f t="shared" si="1234"/>
        <v>0</v>
      </c>
      <c r="CD407" s="59">
        <f t="shared" si="1234"/>
        <v>0</v>
      </c>
      <c r="CE407" s="59">
        <f t="shared" si="1234"/>
        <v>0</v>
      </c>
      <c r="CF407" s="59">
        <f t="shared" si="1234"/>
        <v>0</v>
      </c>
      <c r="CG407" s="59">
        <f t="shared" si="1234"/>
        <v>0</v>
      </c>
      <c r="CH407" s="59">
        <f t="shared" si="1234"/>
        <v>0</v>
      </c>
      <c r="CI407" s="59">
        <f t="shared" si="1234"/>
        <v>0</v>
      </c>
      <c r="CJ407" s="59">
        <f t="shared" si="1234"/>
        <v>0</v>
      </c>
      <c r="CK407" s="59">
        <f t="shared" si="1234"/>
        <v>0</v>
      </c>
      <c r="CL407" s="59">
        <f t="shared" si="1234"/>
        <v>0</v>
      </c>
      <c r="CM407" s="59">
        <f t="shared" si="1234"/>
        <v>0</v>
      </c>
      <c r="CN407" s="59">
        <f t="shared" si="1234"/>
        <v>0</v>
      </c>
      <c r="CO407" s="59">
        <f t="shared" si="1234"/>
        <v>0</v>
      </c>
      <c r="CP407" s="59">
        <f t="shared" si="1234"/>
        <v>0</v>
      </c>
      <c r="CQ407" s="59">
        <f t="shared" si="1234"/>
        <v>0</v>
      </c>
      <c r="CR407" s="59">
        <f t="shared" si="1234"/>
        <v>0</v>
      </c>
      <c r="CS407" s="59">
        <f t="shared" si="1234"/>
        <v>0</v>
      </c>
      <c r="CT407" s="59">
        <f t="shared" si="1234"/>
        <v>0</v>
      </c>
      <c r="CU407" s="59">
        <f t="shared" si="1234"/>
        <v>0</v>
      </c>
      <c r="CV407" s="59">
        <f t="shared" si="1234"/>
        <v>0</v>
      </c>
      <c r="CW407" s="59">
        <f t="shared" si="1234"/>
        <v>0</v>
      </c>
      <c r="CX407" s="59">
        <f t="shared" si="1234"/>
        <v>0</v>
      </c>
      <c r="CY407" s="59">
        <f t="shared" si="1234"/>
        <v>0</v>
      </c>
      <c r="CZ407" s="59">
        <f t="shared" si="1234"/>
        <v>0</v>
      </c>
      <c r="DA407" s="59">
        <f t="shared" si="1234"/>
        <v>0</v>
      </c>
      <c r="DB407" s="59">
        <f t="shared" si="1234"/>
        <v>0</v>
      </c>
      <c r="DC407" s="59">
        <f t="shared" si="1234"/>
        <v>0</v>
      </c>
      <c r="DD407" s="59">
        <f t="shared" si="1234"/>
        <v>0</v>
      </c>
      <c r="DE407" s="59">
        <f t="shared" si="1234"/>
        <v>0</v>
      </c>
      <c r="DF407" s="59">
        <f t="shared" si="1234"/>
        <v>0</v>
      </c>
      <c r="DG407" s="59">
        <f t="shared" si="1234"/>
        <v>0</v>
      </c>
      <c r="DH407" s="59">
        <f t="shared" si="1234"/>
        <v>20</v>
      </c>
      <c r="DI407" s="59">
        <f t="shared" si="1234"/>
        <v>1981200.1500000001</v>
      </c>
      <c r="DJ407" s="59">
        <f t="shared" si="1234"/>
        <v>20</v>
      </c>
      <c r="DK407" s="59">
        <f t="shared" si="1234"/>
        <v>1981200.1500000001</v>
      </c>
    </row>
    <row r="408" spans="1:115" ht="19.5" customHeight="1" x14ac:dyDescent="0.25">
      <c r="A408" s="89"/>
      <c r="B408" s="155">
        <v>359</v>
      </c>
      <c r="C408" s="283" t="s">
        <v>897</v>
      </c>
      <c r="D408" s="102" t="s">
        <v>531</v>
      </c>
      <c r="E408" s="54">
        <v>23150</v>
      </c>
      <c r="F408" s="138">
        <v>1.5</v>
      </c>
      <c r="G408" s="156">
        <v>1</v>
      </c>
      <c r="H408" s="157">
        <v>1.4</v>
      </c>
      <c r="I408" s="157">
        <v>1.68</v>
      </c>
      <c r="J408" s="157">
        <v>2.23</v>
      </c>
      <c r="K408" s="158">
        <v>2.57</v>
      </c>
      <c r="L408" s="73"/>
      <c r="M408" s="72">
        <f>(L408*$E408*$F408*$G408*$H408*$M$10)</f>
        <v>0</v>
      </c>
      <c r="N408" s="73"/>
      <c r="O408" s="73">
        <f>(N408*$E408*$F408*$G408*$H408*$O$10)</f>
        <v>0</v>
      </c>
      <c r="P408" s="159"/>
      <c r="Q408" s="72">
        <f>(P408*$E408*$F408*$G408*$H408*$Q$10)</f>
        <v>0</v>
      </c>
      <c r="R408" s="159"/>
      <c r="S408" s="72">
        <f>(R408*$E408*$F408*$G408*$H408*$S$10)</f>
        <v>0</v>
      </c>
      <c r="T408" s="159"/>
      <c r="U408" s="72">
        <f>(T408*$E408*$F408*$G408*$H408*$U$10)</f>
        <v>0</v>
      </c>
      <c r="V408" s="159"/>
      <c r="W408" s="72">
        <f>(V408*$E408*$F408*$G408*$H408*$W$10)</f>
        <v>0</v>
      </c>
      <c r="X408" s="159"/>
      <c r="Y408" s="72">
        <f>(X408*$E408*$F408*$G408*$H408*$Y$10)</f>
        <v>0</v>
      </c>
      <c r="Z408" s="159"/>
      <c r="AA408" s="72">
        <f>(Z408*$E408*$F408*$G408*$H408*$AA$10)</f>
        <v>0</v>
      </c>
      <c r="AB408" s="111"/>
      <c r="AC408" s="72">
        <f>(AB408*$E408*$F408*$G408*$H408*$AC$10)</f>
        <v>0</v>
      </c>
      <c r="AD408" s="159"/>
      <c r="AE408" s="72">
        <f>(AD408*$E408*$F408*$G408*$H408*$AE$10)</f>
        <v>0</v>
      </c>
      <c r="AF408" s="113"/>
      <c r="AG408" s="72">
        <f>(AF408*$E408*$F408*$G408*$H408*$AG$10)</f>
        <v>0</v>
      </c>
      <c r="AH408" s="159"/>
      <c r="AI408" s="72">
        <f>(AH408*$E408*$F408*$G408*$H408*$AI$10)</f>
        <v>0</v>
      </c>
      <c r="AJ408" s="111"/>
      <c r="AK408" s="73">
        <f>(AJ408*$E408*$F408*$G408*$H408*$AK$10)</f>
        <v>0</v>
      </c>
      <c r="AL408" s="111"/>
      <c r="AM408" s="72">
        <f>(AL408*$E408*$F408*$G408*$I408*$AM$10)</f>
        <v>0</v>
      </c>
      <c r="AN408" s="160"/>
      <c r="AO408" s="72">
        <f>(AN408*$E408*$F408*$G408*$I408*$AO$10)</f>
        <v>0</v>
      </c>
      <c r="AP408" s="159"/>
      <c r="AQ408" s="79">
        <f>(AP408*$E408*$F408*$G408*$I408*$AQ$10)</f>
        <v>0</v>
      </c>
      <c r="AR408" s="159"/>
      <c r="AS408" s="72">
        <f>(AR408*$E408*$F408*$G408*$H408*$AS$10)</f>
        <v>0</v>
      </c>
      <c r="AT408" s="159"/>
      <c r="AU408" s="73">
        <f>(AT408*$E408*$F408*$G408*$H408*$AU$10)</f>
        <v>0</v>
      </c>
      <c r="AV408" s="159"/>
      <c r="AW408" s="72">
        <f>(AV408*$E408*$F408*$G408*$H408*$AW$10)</f>
        <v>0</v>
      </c>
      <c r="AX408" s="159"/>
      <c r="AY408" s="72">
        <f>(AX408*$E408*$F408*$G408*$H408*$AY$10)</f>
        <v>0</v>
      </c>
      <c r="AZ408" s="159"/>
      <c r="BA408" s="72">
        <f>(AZ408*$E408*$F408*$G408*$H408*$BA$10)</f>
        <v>0</v>
      </c>
      <c r="BB408" s="159"/>
      <c r="BC408" s="72">
        <f>(BB408*$E408*$F408*$G408*$H408*$BC$10)</f>
        <v>0</v>
      </c>
      <c r="BD408" s="159"/>
      <c r="BE408" s="72">
        <f>(BD408*$E408*$F408*$G408*$H408*$BE$10)</f>
        <v>0</v>
      </c>
      <c r="BF408" s="111"/>
      <c r="BG408" s="72">
        <f>(BF408*$E408*$F408*$G408*$I408*$BG$10)</f>
        <v>0</v>
      </c>
      <c r="BH408" s="159"/>
      <c r="BI408" s="72">
        <f>(BH408*$E408*$F408*$G408*$I408*$BI$10)</f>
        <v>0</v>
      </c>
      <c r="BJ408" s="159"/>
      <c r="BK408" s="72">
        <f>(BJ408*$E408*$F408*$G408*$I408*$BK$10)</f>
        <v>0</v>
      </c>
      <c r="BL408" s="159"/>
      <c r="BM408" s="72">
        <f>(BL408*$E408*$F408*$G408*$I408*$BM$10)</f>
        <v>0</v>
      </c>
      <c r="BN408" s="159"/>
      <c r="BO408" s="72">
        <f>(BN408*$E408*$F408*$G408*$I408*$BO$10)</f>
        <v>0</v>
      </c>
      <c r="BP408" s="159"/>
      <c r="BQ408" s="72">
        <f>(BP408*$E408*$F408*$G408*$I408*$BQ$10)</f>
        <v>0</v>
      </c>
      <c r="BR408" s="159"/>
      <c r="BS408" s="79">
        <f>(BR408*$E408*$F408*$G408*$I408*$BS$10)</f>
        <v>0</v>
      </c>
      <c r="BT408" s="161"/>
      <c r="BU408" s="72">
        <f>(BT408*$E408*$F408*$G408*$H408*$BU$10)</f>
        <v>0</v>
      </c>
      <c r="BV408" s="159"/>
      <c r="BW408" s="72">
        <f>(BV408*$E408*$F408*$G408*$H408*$BW$10)</f>
        <v>0</v>
      </c>
      <c r="BX408" s="159"/>
      <c r="BY408" s="72">
        <f>(BX408*$E408*$F408*$G408*$H408*$BY$10)</f>
        <v>0</v>
      </c>
      <c r="BZ408" s="159"/>
      <c r="CA408" s="72">
        <f>(BZ408*$E408*$F408*$G408*$I408*$CA$10)</f>
        <v>0</v>
      </c>
      <c r="CB408" s="162"/>
      <c r="CC408" s="73">
        <f>(CB408*$E408*$F408*$G408*$H408*$CC$10)</f>
        <v>0</v>
      </c>
      <c r="CD408" s="159"/>
      <c r="CE408" s="72">
        <f>(CD408*$E408*$F408*$G408*$H408*$CE$10)</f>
        <v>0</v>
      </c>
      <c r="CF408" s="159"/>
      <c r="CG408" s="72">
        <f>(CF408*$E408*$F408*$G408*$H408*$CG$10)</f>
        <v>0</v>
      </c>
      <c r="CH408" s="159"/>
      <c r="CI408" s="72">
        <f>(CH408*$E408*$F408*$G408*$H408*$CI$10)</f>
        <v>0</v>
      </c>
      <c r="CJ408" s="159"/>
      <c r="CK408" s="72">
        <f>(CJ408*$E408*$F408*$G408*$H408*$CK$10)</f>
        <v>0</v>
      </c>
      <c r="CL408" s="159"/>
      <c r="CM408" s="72">
        <f>(CL408*$E408*$F408*$G408*$H408*$CM$10)</f>
        <v>0</v>
      </c>
      <c r="CN408" s="159"/>
      <c r="CO408" s="72">
        <f>(CN408*$E408*$F408*$G408*$H408*$CO$10)</f>
        <v>0</v>
      </c>
      <c r="CP408" s="159"/>
      <c r="CQ408" s="72">
        <f>(CP408*$E408*$F408*$G408*$I408*$CQ$10)</f>
        <v>0</v>
      </c>
      <c r="CR408" s="159"/>
      <c r="CS408" s="72">
        <f>(CR408*$E408*$F408*$G408*$I408*$CS$10)</f>
        <v>0</v>
      </c>
      <c r="CT408" s="159"/>
      <c r="CU408" s="72">
        <f>(CT408*$E408*$F408*$G408*$I408*$CU$10)</f>
        <v>0</v>
      </c>
      <c r="CV408" s="160"/>
      <c r="CW408" s="72">
        <f>(CV408*$E408*$F408*$G408*$I408*$CW$10)</f>
        <v>0</v>
      </c>
      <c r="CX408" s="159"/>
      <c r="CY408" s="79">
        <f>(CX408*$E408*$F408*$G408*$I408*$CY$10)</f>
        <v>0</v>
      </c>
      <c r="CZ408" s="163"/>
      <c r="DA408" s="72">
        <f>(CZ408*$E408*$F408*$G408*$I408*$DA$10)</f>
        <v>0</v>
      </c>
      <c r="DB408" s="162"/>
      <c r="DC408" s="72">
        <f>(DB408*$E408*$F408*$G408*$I408*$DC$10)</f>
        <v>0</v>
      </c>
      <c r="DD408" s="159"/>
      <c r="DE408" s="72">
        <f>(DD408*$E408*$F408*$G408*$I408*$DE$10)</f>
        <v>0</v>
      </c>
      <c r="DF408" s="159"/>
      <c r="DG408" s="72">
        <f>(DF408*$E408*$F408*$G408*$J408*$DG$10)</f>
        <v>0</v>
      </c>
      <c r="DH408" s="159">
        <v>20</v>
      </c>
      <c r="DI408" s="84">
        <f>(DH408*$E408*$F408*$G408*$K408*$DI$10)</f>
        <v>1981200.1500000001</v>
      </c>
      <c r="DJ408" s="85">
        <f>SUM(L408,N408,P408,R408,T408,V408,X408,Z408,AB408,AD408,AF408,AH408,AN408,AR408,AT408,BX408,AJ408,AX408,AZ408,BB408,CN408,BD408,BF408,AL408,BJ408,AP408,CP408,BL408,CR408,BN408,BP408,BR408,BZ408,BT408,BV408,CB408,CD408,CF408,CH408,CJ408,CL408,CT408,CV408,BH408,AV408,CX408,CZ408,DB408,DD408,DF408,DH408)</f>
        <v>20</v>
      </c>
      <c r="DK408" s="84">
        <f>SUM(M408,O408,Q408,S408,U408,W408,Y408,AA408,AC408,AE408,AG408,AI408,AO408,AS408,AU408,BY408,AK408,AY408,BA408,BC408,CO408,BE408,BG408,AM408,BK408,AQ408,CQ408,BM408,CS408,BO408,BQ408,BS408,CA408,BU408,BW408,CC408,CE408,CG408,CI408,CK408,CM408,CU408,CW408,BI408,AW408,CY408,DA408,DC408,DE408,DG408,DI408)</f>
        <v>1981200.1500000001</v>
      </c>
    </row>
    <row r="409" spans="1:115" s="197" customFormat="1" ht="21.75" customHeight="1" x14ac:dyDescent="0.2">
      <c r="A409" s="273" t="s">
        <v>537</v>
      </c>
      <c r="B409" s="274"/>
      <c r="C409" s="222"/>
      <c r="D409" s="164" t="s">
        <v>532</v>
      </c>
      <c r="E409" s="164"/>
      <c r="F409" s="165"/>
      <c r="G409" s="165"/>
      <c r="H409" s="165"/>
      <c r="I409" s="165"/>
      <c r="J409" s="165"/>
      <c r="K409" s="166"/>
      <c r="L409" s="167">
        <f>L12+L14+L28+L31+L38+L50+L54+L56+L58+L69+L77+L82+L97+L105+L109+L127+L140+L148+L152+L208+L219+L228+L233+L240+L245+L258+L260+L275+L281+L295+L311+L331+L350+L359+L365+L388+L375+L407</f>
        <v>16234</v>
      </c>
      <c r="M409" s="168">
        <f>M12+M14+M28+M31+M38+M50+M54+M56+M58+M69+M77+M82+M97+M105+M109+M127+M140+M148+M152+M208+M219+M228+M233+M240+M245+M258+M260+M275+M281+M295+M311+M331+M350+M359+M365+M388+M375+M407</f>
        <v>883578977.79340017</v>
      </c>
      <c r="N409" s="167">
        <f>N12+N14+N28+N31+N38+N50+N54+N56+N58+N69+N77+N82+N97+N105+N109+N127+N140+N148+N152+N208+N219+N228+N233+N240+N245+N258+N260+N275+N281+N295+N311+N331+N350+N359+N365+N388+N375+N407-N388</f>
        <v>15577</v>
      </c>
      <c r="O409" s="168">
        <f>O12+O14+O28+O31+O38+O50+O54+O56+O58+O69+O77+O82+O97+O105+O109+O127+O140+O148+O152+O208+O219+O228+O233+O240+O245+O258+O260+O275+O281+O295+O311+O331+O350+O359+O365+O388+O375+O407-O388</f>
        <v>1051239048.9705999</v>
      </c>
      <c r="P409" s="168">
        <f t="shared" ref="P409:AA409" si="1235">P12+P14+P28+P31+P38+P50+P54+P56+P58+P69+P77+P82+P97+P105+P109+P127+P140+P148+P152+P208+P219+P228+P233+P240+P245+P258+P260+P275+P281+P295+P311+P331+P350+P359+P365+P388+P375+P407</f>
        <v>10942</v>
      </c>
      <c r="Q409" s="168">
        <f t="shared" si="1235"/>
        <v>450531943.46860009</v>
      </c>
      <c r="R409" s="167">
        <f t="shared" si="1235"/>
        <v>9420</v>
      </c>
      <c r="S409" s="168">
        <f t="shared" si="1235"/>
        <v>615934159.67999971</v>
      </c>
      <c r="T409" s="168">
        <f t="shared" si="1235"/>
        <v>6216</v>
      </c>
      <c r="U409" s="168">
        <f t="shared" si="1235"/>
        <v>645596194.21220005</v>
      </c>
      <c r="V409" s="168">
        <f t="shared" si="1235"/>
        <v>280</v>
      </c>
      <c r="W409" s="168">
        <f t="shared" si="1235"/>
        <v>28946019.199999996</v>
      </c>
      <c r="X409" s="168">
        <f t="shared" si="1235"/>
        <v>1525</v>
      </c>
      <c r="Y409" s="168">
        <f t="shared" si="1235"/>
        <v>75505609.409999996</v>
      </c>
      <c r="Z409" s="168">
        <f t="shared" si="1235"/>
        <v>4251</v>
      </c>
      <c r="AA409" s="168">
        <f t="shared" si="1235"/>
        <v>258431156.17199999</v>
      </c>
      <c r="AB409" s="168">
        <f>AB12+AB14+AB28+AB31+AB38+AB50+AB54+AB56+AB58+AB69+AB77+AB82+AB97+AB105+AB109+AB127+AB140+AB148+AB152+AB208+AB219+AB228+AB233+AB240+AB245+AB258+AB260+AB275+AB281+AB295+AB311+AB331+AB350+AB359+AB365+AB388+AB375+AB407-AB388</f>
        <v>3552</v>
      </c>
      <c r="AC409" s="168">
        <f>AC12+AC14+AC28+AC31+AC38+AC50+AC54+AC56+AC58+AC69+AC77+AC82+AC97+AC105+AC109+AC127+AC140+AC148+AC152+AC208+AC219+AC228+AC233+AC240+AC245+AC258+AC260+AC275+AC281+AC295+AC311+AC331+AC350+AC359+AC365+AC388+AC375+AC407-AC388</f>
        <v>166033065.84200001</v>
      </c>
      <c r="AD409" s="168">
        <f t="shared" ref="AD409:AK409" si="1236">AD12+AD14+AD28+AD31+AD38+AD50+AD54+AD56+AD58+AD69+AD77+AD82+AD97+AD105+AD109+AD127+AD140+AD148+AD152+AD208+AD219+AD228+AD233+AD240+AD245+AD258+AD260+AD275+AD281+AD295+AD311+AD331+AD350+AD359+AD365+AD388+AD375+AD407</f>
        <v>1734</v>
      </c>
      <c r="AE409" s="168">
        <f t="shared" si="1236"/>
        <v>72526890.576000005</v>
      </c>
      <c r="AF409" s="168">
        <f t="shared" si="1236"/>
        <v>4611</v>
      </c>
      <c r="AG409" s="168">
        <f t="shared" si="1236"/>
        <v>122605675.91020001</v>
      </c>
      <c r="AH409" s="168">
        <f t="shared" si="1236"/>
        <v>14701</v>
      </c>
      <c r="AI409" s="168">
        <f t="shared" si="1236"/>
        <v>474985655.99799997</v>
      </c>
      <c r="AJ409" s="168">
        <f t="shared" si="1236"/>
        <v>9539</v>
      </c>
      <c r="AK409" s="168">
        <f t="shared" si="1236"/>
        <v>319272148.06199998</v>
      </c>
      <c r="AL409" s="168">
        <f>AL12+AL14+AL28+AL31+AL38+AL50+AL54+AL56+AL58+AL69+AL77+AL82+AL97+AL105+AL109+AL127+AL140+AL148+AL152+AL208+AL219+AL228+AL233+AL240+AL245+AL258+AL260+AL275+AL281+AL295+AL311+AL331+AL350+AL359+AL365+AL388+AL375+AL407-AL388</f>
        <v>14440</v>
      </c>
      <c r="AM409" s="168">
        <f>AM12+AM14+AM28+AM31+AM38+AM50+AM54+AM56+AM58+AM69+AM77+AM82+AM97+AM105+AM109+AM127+AM140+AM148+AM152+AM208+AM219+AM228+AM233+AM240+AM245+AM258+AM260+AM275+AM281+AM295+AM311+AM331+AM350+AM359+AM365+AM388+AM375+AM407-AM388</f>
        <v>819652967.32536018</v>
      </c>
      <c r="AN409" s="168">
        <f t="shared" ref="AN409:BE409" si="1237">AN12+AN14+AN28+AN31+AN38+AN50+AN54+AN56+AN58+AN69+AN77+AN82+AN97+AN105+AN109+AN127+AN140+AN148+AN152+AN208+AN219+AN228+AN233+AN240+AN245+AN258+AN260+AN275+AN281+AN295+AN311+AN331+AN350+AN359+AN365+AN388+AN375+AN407</f>
        <v>2647</v>
      </c>
      <c r="AO409" s="168">
        <f t="shared" si="1237"/>
        <v>198748845.69576004</v>
      </c>
      <c r="AP409" s="168">
        <f t="shared" si="1237"/>
        <v>1089</v>
      </c>
      <c r="AQ409" s="169">
        <f t="shared" si="1237"/>
        <v>40612053.148799993</v>
      </c>
      <c r="AR409" s="170">
        <f t="shared" si="1237"/>
        <v>210</v>
      </c>
      <c r="AS409" s="168">
        <f t="shared" si="1237"/>
        <v>8888442.5</v>
      </c>
      <c r="AT409" s="168">
        <f t="shared" si="1237"/>
        <v>389</v>
      </c>
      <c r="AU409" s="168">
        <f t="shared" si="1237"/>
        <v>13102572.196000002</v>
      </c>
      <c r="AV409" s="170">
        <f>AV12+AV14+AV28+AV31+AV38+AV50+AV54+AV56+AV58+AV69+AV77+AV82+AV97+AV105+AV109+AV127+AV140+AV148+AV152+AV208+AV219+AV228+AV233+AV240+AV245+AV258+AV260+AV275+AV281+AV295+AV311+AV331+AV350+AV359+AV365+AV388+AV375+AV407</f>
        <v>2600</v>
      </c>
      <c r="AW409" s="170">
        <f>AW12+AW14+AW28+AW31+AW38+AW50+AW54+AW56+AW58+AW69+AW77+AW82+AW97+AW105+AW109+AW127+AW140+AW148+AW152+AW208+AW219+AW228+AW233+AW240+AW245+AW258+AW260+AW275+AW281+AW295+AW311+AW331+AW350+AW359+AW365+AW388+AW375+AW407</f>
        <v>88486495.019999996</v>
      </c>
      <c r="AX409" s="168">
        <f t="shared" si="1237"/>
        <v>3245</v>
      </c>
      <c r="AY409" s="168">
        <f t="shared" si="1237"/>
        <v>116922186.35999998</v>
      </c>
      <c r="AZ409" s="168">
        <f t="shared" si="1237"/>
        <v>1620</v>
      </c>
      <c r="BA409" s="168">
        <f t="shared" si="1237"/>
        <v>59257957.849999994</v>
      </c>
      <c r="BB409" s="168">
        <f t="shared" si="1237"/>
        <v>2100</v>
      </c>
      <c r="BC409" s="168">
        <f t="shared" si="1237"/>
        <v>72496308.5</v>
      </c>
      <c r="BD409" s="168">
        <f t="shared" si="1237"/>
        <v>2273</v>
      </c>
      <c r="BE409" s="168">
        <f t="shared" si="1237"/>
        <v>77355034.203999981</v>
      </c>
      <c r="BF409" s="167">
        <f>BF12+BF14+BF28+BF31+BF38+BF50+BF54+BF56+BF58+BF69+BF77+BF82+BF97+BF105+BF109+BF127+BF140+BF148+BF152+BF208+BF219+BF228+BF233+BF240+BF245+BF258+BF260+BF275+BF281+BF295+BF311+BF331+BF350+BF359+BF365+BF388+BF375+BF407-BF388</f>
        <v>12194</v>
      </c>
      <c r="BG409" s="168">
        <f>BG12+BG14+BG28+BG31+BG38+BG50+BG54+BG56+BG58+BG69+BG77+BG82+BG97+BG105+BG109+BG127+BG140+BG148+BG152+BG208+BG219+BG228+BG233+BG240+BG245+BG258+BG260+BG275+BG281+BG295+BG311+BG331+BG350+BG359+BG365+BG388+BG375+BG407-BG388</f>
        <v>502184300.4192</v>
      </c>
      <c r="BH409" s="170">
        <f t="shared" ref="BH409:DK409" si="1238">BH12+BH14+BH28+BH31+BH38+BH50+BH54+BH56+BH58+BH69+BH77+BH82+BH97+BH105+BH109+BH127+BH140+BH148+BH152+BH208+BH219+BH228+BH233+BH240+BH245+BH258+BH260+BH275+BH281+BH295+BH311+BH331+BH350+BH359+BH365+BH388+BH375+BH407</f>
        <v>3018</v>
      </c>
      <c r="BI409" s="170">
        <f t="shared" si="1238"/>
        <v>184877137.59899998</v>
      </c>
      <c r="BJ409" s="168">
        <f t="shared" si="1238"/>
        <v>8520</v>
      </c>
      <c r="BK409" s="168">
        <f t="shared" si="1238"/>
        <v>227306433.05999994</v>
      </c>
      <c r="BL409" s="168">
        <f t="shared" si="1238"/>
        <v>3345</v>
      </c>
      <c r="BM409" s="168">
        <f t="shared" si="1238"/>
        <v>121238653.87200002</v>
      </c>
      <c r="BN409" s="168">
        <f t="shared" si="1238"/>
        <v>2750</v>
      </c>
      <c r="BO409" s="168">
        <f t="shared" si="1238"/>
        <v>83493158.918400005</v>
      </c>
      <c r="BP409" s="168">
        <f t="shared" si="1238"/>
        <v>4925</v>
      </c>
      <c r="BQ409" s="168">
        <f t="shared" si="1238"/>
        <v>203665714.62047994</v>
      </c>
      <c r="BR409" s="168">
        <f t="shared" si="1238"/>
        <v>5270</v>
      </c>
      <c r="BS409" s="169">
        <f t="shared" si="1238"/>
        <v>195018156.98232007</v>
      </c>
      <c r="BT409" s="170">
        <f t="shared" si="1238"/>
        <v>1742</v>
      </c>
      <c r="BU409" s="170">
        <f t="shared" si="1238"/>
        <v>64284050.414499998</v>
      </c>
      <c r="BV409" s="170">
        <f t="shared" si="1238"/>
        <v>2145</v>
      </c>
      <c r="BW409" s="170">
        <f t="shared" si="1238"/>
        <v>77738794.532000005</v>
      </c>
      <c r="BX409" s="168">
        <f t="shared" si="1238"/>
        <v>435</v>
      </c>
      <c r="BY409" s="168">
        <f t="shared" si="1238"/>
        <v>15166259.5</v>
      </c>
      <c r="BZ409" s="168">
        <f>BZ12+BZ14+BZ28+BZ31+BZ38+BZ50+BZ54+BZ56+BZ58+BZ69+BZ77+BZ82+BZ97+BZ105+BZ109+BZ127+BZ140+BZ148+BZ152+BZ208+BZ219+BZ228+BZ233+BZ240+BZ245+BZ258+BZ260+BZ275+BZ281+BZ295+BZ311+BZ331+BZ350+BZ359+BZ365+BZ388+BZ375+BZ407</f>
        <v>4039</v>
      </c>
      <c r="CA409" s="168">
        <f>CA12+CA14+CA28+CA31+CA38+CA50+CA54+CA56+CA58+CA69+CA77+CA82+CA97+CA105+CA109+CA127+CA140+CA148+CA152+CA208+CA219+CA228+CA233+CA240+CA245+CA258+CA260+CA275+CA281+CA295+CA311+CA331+CA350+CA359+CA365+CA388+CA375+CA407</f>
        <v>129350825.01599997</v>
      </c>
      <c r="CB409" s="171">
        <f t="shared" si="1238"/>
        <v>0</v>
      </c>
      <c r="CC409" s="170">
        <f t="shared" si="1238"/>
        <v>0</v>
      </c>
      <c r="CD409" s="170">
        <f t="shared" si="1238"/>
        <v>540</v>
      </c>
      <c r="CE409" s="170">
        <f t="shared" si="1238"/>
        <v>11885550.768000001</v>
      </c>
      <c r="CF409" s="170">
        <f t="shared" si="1238"/>
        <v>960</v>
      </c>
      <c r="CG409" s="170">
        <f t="shared" si="1238"/>
        <v>20359411.030000001</v>
      </c>
      <c r="CH409" s="170">
        <f t="shared" si="1238"/>
        <v>2759</v>
      </c>
      <c r="CI409" s="170">
        <f t="shared" si="1238"/>
        <v>59699770.969999991</v>
      </c>
      <c r="CJ409" s="170">
        <f t="shared" si="1238"/>
        <v>2018</v>
      </c>
      <c r="CK409" s="170">
        <f t="shared" si="1238"/>
        <v>61313302.82</v>
      </c>
      <c r="CL409" s="170">
        <f t="shared" si="1238"/>
        <v>5530</v>
      </c>
      <c r="CM409" s="170">
        <f t="shared" si="1238"/>
        <v>166451440.04999995</v>
      </c>
      <c r="CN409" s="168">
        <f t="shared" si="1238"/>
        <v>3229</v>
      </c>
      <c r="CO409" s="168">
        <f t="shared" si="1238"/>
        <v>97431825.496599972</v>
      </c>
      <c r="CP409" s="168">
        <f t="shared" si="1238"/>
        <v>8745</v>
      </c>
      <c r="CQ409" s="168">
        <f t="shared" si="1238"/>
        <v>324873549.92719209</v>
      </c>
      <c r="CR409" s="168">
        <f t="shared" si="1238"/>
        <v>3070</v>
      </c>
      <c r="CS409" s="168">
        <f t="shared" si="1238"/>
        <v>111001688.31359999</v>
      </c>
      <c r="CT409" s="170">
        <f t="shared" si="1238"/>
        <v>1893</v>
      </c>
      <c r="CU409" s="170">
        <f t="shared" si="1238"/>
        <v>61746261.528000005</v>
      </c>
      <c r="CV409" s="170">
        <f t="shared" si="1238"/>
        <v>4915</v>
      </c>
      <c r="CW409" s="170">
        <f t="shared" si="1238"/>
        <v>191977881.44639999</v>
      </c>
      <c r="CX409" s="170">
        <f t="shared" si="1238"/>
        <v>85</v>
      </c>
      <c r="CY409" s="172">
        <f t="shared" si="1238"/>
        <v>2770121.5920000002</v>
      </c>
      <c r="CZ409" s="168">
        <f t="shared" si="1238"/>
        <v>1530</v>
      </c>
      <c r="DA409" s="168">
        <f t="shared" si="1238"/>
        <v>66120094.740000002</v>
      </c>
      <c r="DB409" s="171">
        <f t="shared" si="1238"/>
        <v>370</v>
      </c>
      <c r="DC409" s="170">
        <f t="shared" si="1238"/>
        <v>11464661.544</v>
      </c>
      <c r="DD409" s="170">
        <f t="shared" si="1238"/>
        <v>2885</v>
      </c>
      <c r="DE409" s="170">
        <f t="shared" si="1238"/>
        <v>109190207.85119998</v>
      </c>
      <c r="DF409" s="170">
        <f t="shared" si="1238"/>
        <v>750</v>
      </c>
      <c r="DG409" s="170">
        <f t="shared" si="1238"/>
        <v>31575092.934999999</v>
      </c>
      <c r="DH409" s="170">
        <f t="shared" si="1238"/>
        <v>1620</v>
      </c>
      <c r="DI409" s="173">
        <f t="shared" si="1238"/>
        <v>84175392.372339994</v>
      </c>
      <c r="DJ409" s="174">
        <f t="shared" si="1238"/>
        <v>218477</v>
      </c>
      <c r="DK409" s="175">
        <f t="shared" si="1238"/>
        <v>9877069146.4131546</v>
      </c>
    </row>
    <row r="410" spans="1:115" s="197" customFormat="1" ht="19.5" hidden="1" customHeight="1" thickBot="1" x14ac:dyDescent="0.25">
      <c r="A410" s="190"/>
      <c r="B410" s="176"/>
      <c r="C410" s="222"/>
      <c r="D410" s="164" t="s">
        <v>533</v>
      </c>
      <c r="E410" s="164"/>
      <c r="F410" s="165"/>
      <c r="G410" s="165"/>
      <c r="H410" s="165"/>
      <c r="I410" s="165"/>
      <c r="J410" s="165"/>
      <c r="K410" s="166"/>
      <c r="L410" s="177"/>
      <c r="M410" s="177"/>
      <c r="N410" s="177"/>
      <c r="O410" s="177"/>
      <c r="P410" s="177"/>
      <c r="Q410" s="177"/>
      <c r="R410" s="177"/>
      <c r="S410" s="177"/>
      <c r="T410" s="177"/>
      <c r="U410" s="177"/>
      <c r="V410" s="177"/>
      <c r="W410" s="177"/>
      <c r="X410" s="177"/>
      <c r="Y410" s="177"/>
      <c r="Z410" s="177"/>
      <c r="AA410" s="177"/>
      <c r="AB410" s="177"/>
      <c r="AC410" s="177"/>
      <c r="AD410" s="177"/>
      <c r="AE410" s="177"/>
      <c r="AF410" s="177"/>
      <c r="AG410" s="177"/>
      <c r="AH410" s="177"/>
      <c r="AI410" s="177"/>
      <c r="AJ410" s="177"/>
      <c r="AK410" s="177"/>
      <c r="AL410" s="177"/>
      <c r="AM410" s="177"/>
      <c r="AN410" s="177"/>
      <c r="AO410" s="177"/>
      <c r="AP410" s="177"/>
      <c r="AQ410" s="177"/>
      <c r="AR410" s="177"/>
      <c r="AS410" s="177"/>
      <c r="AT410" s="177"/>
      <c r="AU410" s="177"/>
      <c r="AV410" s="177"/>
      <c r="AW410" s="177"/>
      <c r="AX410" s="177"/>
      <c r="AY410" s="177"/>
      <c r="AZ410" s="177"/>
      <c r="BA410" s="177"/>
      <c r="BB410" s="177"/>
      <c r="BC410" s="177"/>
      <c r="BD410" s="177"/>
      <c r="BE410" s="177"/>
      <c r="BF410" s="177"/>
      <c r="BG410" s="177"/>
      <c r="BH410" s="177"/>
      <c r="BI410" s="177"/>
      <c r="BJ410" s="177"/>
      <c r="BK410" s="177"/>
      <c r="BL410" s="177"/>
      <c r="BM410" s="177"/>
      <c r="BN410" s="177"/>
      <c r="BO410" s="177"/>
      <c r="BP410" s="177"/>
      <c r="BQ410" s="177"/>
      <c r="BR410" s="177"/>
      <c r="BS410" s="178"/>
      <c r="BT410" s="177"/>
      <c r="BU410" s="177"/>
      <c r="BV410" s="177"/>
      <c r="BW410" s="177"/>
      <c r="BX410" s="177"/>
      <c r="BY410" s="177"/>
      <c r="BZ410" s="177"/>
      <c r="CA410" s="177"/>
      <c r="CB410" s="179"/>
      <c r="CC410" s="177"/>
      <c r="CD410" s="177"/>
      <c r="CE410" s="177"/>
      <c r="CF410" s="177"/>
      <c r="CG410" s="177"/>
      <c r="CH410" s="177"/>
      <c r="CI410" s="177"/>
      <c r="CJ410" s="177"/>
      <c r="CK410" s="177"/>
      <c r="CL410" s="177"/>
      <c r="CM410" s="177"/>
      <c r="CN410" s="177"/>
      <c r="CO410" s="177"/>
      <c r="CP410" s="177"/>
      <c r="CQ410" s="177"/>
      <c r="CR410" s="177"/>
      <c r="CS410" s="177"/>
      <c r="CT410" s="177"/>
      <c r="CU410" s="177"/>
      <c r="CV410" s="177"/>
      <c r="CW410" s="177"/>
      <c r="CX410" s="177"/>
      <c r="CY410" s="177"/>
      <c r="CZ410" s="177"/>
      <c r="DA410" s="177"/>
      <c r="DB410" s="177"/>
      <c r="DC410" s="177"/>
      <c r="DD410" s="177"/>
      <c r="DE410" s="177"/>
      <c r="DF410" s="177"/>
      <c r="DG410" s="177"/>
      <c r="DH410" s="177"/>
      <c r="DI410" s="177"/>
      <c r="DJ410" s="177"/>
      <c r="DK410" s="177"/>
    </row>
    <row r="413" spans="1:115" x14ac:dyDescent="0.25">
      <c r="DJ413" s="221"/>
      <c r="DK413" s="221"/>
    </row>
  </sheetData>
  <mergeCells count="174">
    <mergeCell ref="C6:C9"/>
    <mergeCell ref="G1:K1"/>
    <mergeCell ref="G2:K2"/>
    <mergeCell ref="DH8:DI8"/>
    <mergeCell ref="A409:B409"/>
    <mergeCell ref="B3:K3"/>
    <mergeCell ref="L4:AQ4"/>
    <mergeCell ref="AR4:BS4"/>
    <mergeCell ref="BT4:DI4"/>
    <mergeCell ref="CV8:CW8"/>
    <mergeCell ref="CX8:CY8"/>
    <mergeCell ref="CZ8:DA8"/>
    <mergeCell ref="DB8:DC8"/>
    <mergeCell ref="DD8:DE8"/>
    <mergeCell ref="DF8:DG8"/>
    <mergeCell ref="CJ8:CK8"/>
    <mergeCell ref="CL8:CM8"/>
    <mergeCell ref="CN8:CO8"/>
    <mergeCell ref="CP8:CQ8"/>
    <mergeCell ref="CR8:CS8"/>
    <mergeCell ref="CT8:CU8"/>
    <mergeCell ref="BX8:BY8"/>
    <mergeCell ref="BZ8:CA8"/>
    <mergeCell ref="CB8:CC8"/>
    <mergeCell ref="CD8:CE8"/>
    <mergeCell ref="AB8:AC8"/>
    <mergeCell ref="AD8:AE8"/>
    <mergeCell ref="AF8:AG8"/>
    <mergeCell ref="AH8:AI8"/>
    <mergeCell ref="AJ8:AK8"/>
    <mergeCell ref="AL8:AM8"/>
    <mergeCell ref="CF8:CG8"/>
    <mergeCell ref="CH8:CI8"/>
    <mergeCell ref="BL8:BM8"/>
    <mergeCell ref="BN8:BO8"/>
    <mergeCell ref="BP8:BQ8"/>
    <mergeCell ref="BR8:BS8"/>
    <mergeCell ref="BT8:BU8"/>
    <mergeCell ref="BV8:BW8"/>
    <mergeCell ref="AZ8:BA8"/>
    <mergeCell ref="BB8:BC8"/>
    <mergeCell ref="BD8:BE8"/>
    <mergeCell ref="BF8:BG8"/>
    <mergeCell ref="BH8:BI8"/>
    <mergeCell ref="BJ8:BK8"/>
    <mergeCell ref="AH7:AI7"/>
    <mergeCell ref="AJ7:AK7"/>
    <mergeCell ref="AN8:AO8"/>
    <mergeCell ref="AP8:AQ8"/>
    <mergeCell ref="AR8:AS8"/>
    <mergeCell ref="AT8:AU8"/>
    <mergeCell ref="AV8:AW8"/>
    <mergeCell ref="AX8:AY8"/>
    <mergeCell ref="AL7:AM7"/>
    <mergeCell ref="AN7:AO7"/>
    <mergeCell ref="AP7:AQ7"/>
    <mergeCell ref="AR7:AS7"/>
    <mergeCell ref="BF7:BG7"/>
    <mergeCell ref="BH7:BI7"/>
    <mergeCell ref="BJ7:BK7"/>
    <mergeCell ref="BL7:BM7"/>
    <mergeCell ref="BN7:BO7"/>
    <mergeCell ref="BP7:BQ7"/>
    <mergeCell ref="AT7:AU7"/>
    <mergeCell ref="AV7:AW7"/>
    <mergeCell ref="AX7:AY7"/>
    <mergeCell ref="AZ7:BA7"/>
    <mergeCell ref="BB7:BC7"/>
    <mergeCell ref="BD7:BE7"/>
    <mergeCell ref="BR7:BS7"/>
    <mergeCell ref="BT7:BU7"/>
    <mergeCell ref="BV7:BW7"/>
    <mergeCell ref="BX7:BY7"/>
    <mergeCell ref="BZ7:CA7"/>
    <mergeCell ref="DB7:DC7"/>
    <mergeCell ref="DD7:DE7"/>
    <mergeCell ref="DF7:DG7"/>
    <mergeCell ref="CB7:CC7"/>
    <mergeCell ref="CT7:CU7"/>
    <mergeCell ref="CV7:CW7"/>
    <mergeCell ref="CX7:CY7"/>
    <mergeCell ref="CZ7:DA7"/>
    <mergeCell ref="CD7:CE7"/>
    <mergeCell ref="CF7:CG7"/>
    <mergeCell ref="CH7:CI7"/>
    <mergeCell ref="CJ7:CK7"/>
    <mergeCell ref="CL7:CM7"/>
    <mergeCell ref="CN7:CO7"/>
    <mergeCell ref="AB7:AC7"/>
    <mergeCell ref="AD7:AE7"/>
    <mergeCell ref="AF7:AG7"/>
    <mergeCell ref="DD6:DE6"/>
    <mergeCell ref="DF6:DG6"/>
    <mergeCell ref="DH6:DI6"/>
    <mergeCell ref="CD6:CE6"/>
    <mergeCell ref="BH6:BI6"/>
    <mergeCell ref="BJ6:BK6"/>
    <mergeCell ref="BL6:BM6"/>
    <mergeCell ref="BN6:BO6"/>
    <mergeCell ref="BP6:BQ6"/>
    <mergeCell ref="BR6:BS6"/>
    <mergeCell ref="AV6:AW6"/>
    <mergeCell ref="AX6:AY6"/>
    <mergeCell ref="AZ6:BA6"/>
    <mergeCell ref="BB6:BC6"/>
    <mergeCell ref="BD6:BE6"/>
    <mergeCell ref="BF6:BG6"/>
    <mergeCell ref="AJ6:AK6"/>
    <mergeCell ref="AL6:AM6"/>
    <mergeCell ref="DH7:DI7"/>
    <mergeCell ref="CP7:CQ7"/>
    <mergeCell ref="CR7:CS7"/>
    <mergeCell ref="DJ6:DK6"/>
    <mergeCell ref="H7:K7"/>
    <mergeCell ref="L7:M7"/>
    <mergeCell ref="N7:O7"/>
    <mergeCell ref="P7:Q7"/>
    <mergeCell ref="R7:S7"/>
    <mergeCell ref="T7:U7"/>
    <mergeCell ref="CR6:CS6"/>
    <mergeCell ref="CT6:CU6"/>
    <mergeCell ref="CV6:CW6"/>
    <mergeCell ref="CX6:CY6"/>
    <mergeCell ref="CZ6:DA6"/>
    <mergeCell ref="DB6:DC6"/>
    <mergeCell ref="CF6:CG6"/>
    <mergeCell ref="CH6:CI6"/>
    <mergeCell ref="CJ6:CK6"/>
    <mergeCell ref="CL6:CM6"/>
    <mergeCell ref="CN6:CO6"/>
    <mergeCell ref="CP6:CQ6"/>
    <mergeCell ref="BT6:BU6"/>
    <mergeCell ref="BV6:BW6"/>
    <mergeCell ref="BX6:BY6"/>
    <mergeCell ref="BZ6:CA6"/>
    <mergeCell ref="CB6:CC6"/>
    <mergeCell ref="AN6:AO6"/>
    <mergeCell ref="AP6:AQ6"/>
    <mergeCell ref="AR6:AS6"/>
    <mergeCell ref="AT6:AU6"/>
    <mergeCell ref="AB6:AC6"/>
    <mergeCell ref="AD6:AE6"/>
    <mergeCell ref="AF6:AG6"/>
    <mergeCell ref="AH6:AI6"/>
    <mergeCell ref="L6:M6"/>
    <mergeCell ref="N6:O6"/>
    <mergeCell ref="P6:Q6"/>
    <mergeCell ref="R6:S6"/>
    <mergeCell ref="T6:U6"/>
    <mergeCell ref="V6:W6"/>
    <mergeCell ref="A6:A9"/>
    <mergeCell ref="B6:B9"/>
    <mergeCell ref="D6:D9"/>
    <mergeCell ref="E6:E9"/>
    <mergeCell ref="F6:F9"/>
    <mergeCell ref="G6:G9"/>
    <mergeCell ref="H6:K6"/>
    <mergeCell ref="X6:Y6"/>
    <mergeCell ref="Z6:AA6"/>
    <mergeCell ref="P8:Q8"/>
    <mergeCell ref="R8:S8"/>
    <mergeCell ref="T8:U8"/>
    <mergeCell ref="V8:W8"/>
    <mergeCell ref="X8:Y8"/>
    <mergeCell ref="Z8:AA8"/>
    <mergeCell ref="V7:W7"/>
    <mergeCell ref="X7:Y7"/>
    <mergeCell ref="Z7:AA7"/>
    <mergeCell ref="H8:H9"/>
    <mergeCell ref="I8:I9"/>
    <mergeCell ref="J8:J9"/>
    <mergeCell ref="K8:K9"/>
    <mergeCell ref="L8:M8"/>
    <mergeCell ref="N8:O8"/>
  </mergeCells>
  <pageMargins left="0" right="0" top="0.35433070866141736" bottom="0.19685039370078741" header="0.11811023622047245" footer="0.11811023622047245"/>
  <pageSetup paperSize="9" scale="70" orientation="portrait" r:id="rId1"/>
  <rowBreaks count="1" manualBreakCount="1">
    <brk id="4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КС</vt:lpstr>
      <vt:lpstr>КС!Заголовки_для_печати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Татьяна Витальевна</dc:creator>
  <cp:lastModifiedBy>Михайлова Татьяна Витальевна</cp:lastModifiedBy>
  <cp:lastPrinted>2018-12-26T06:53:33Z</cp:lastPrinted>
  <dcterms:created xsi:type="dcterms:W3CDTF">2018-12-25T02:31:06Z</dcterms:created>
  <dcterms:modified xsi:type="dcterms:W3CDTF">2018-12-28T02:47:28Z</dcterms:modified>
</cp:coreProperties>
</file>