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155" yWindow="-105" windowWidth="13440" windowHeight="12720" tabRatio="795" firstSheet="2" activeTab="20"/>
  </bookViews>
  <sheets>
    <sheet name="Стоимость МП" sheetId="52" r:id="rId1"/>
    <sheet name="Хабаровск-1" sheetId="45" r:id="rId2"/>
    <sheet name="Хабаровск-2" sheetId="35" r:id="rId3"/>
    <sheet name="Комсомольск" sheetId="33" r:id="rId4"/>
    <sheet name="Амурск" sheetId="3" r:id="rId5"/>
    <sheet name="Аян" sheetId="4" r:id="rId6"/>
    <sheet name="Бикин" sheetId="6" r:id="rId7"/>
    <sheet name="Ванино" sheetId="21" r:id="rId8"/>
    <sheet name="Верхнебур" sheetId="8" r:id="rId9"/>
    <sheet name="Вяземский" sheetId="9" r:id="rId10"/>
    <sheet name="Комс рн" sheetId="10" r:id="rId11"/>
    <sheet name="ЛАЗО" sheetId="34" r:id="rId12"/>
    <sheet name="Нанайский" sheetId="12" r:id="rId13"/>
    <sheet name="Николаевск" sheetId="22" r:id="rId14"/>
    <sheet name="Охотск" sheetId="14" r:id="rId15"/>
    <sheet name="Совгавань" sheetId="16" r:id="rId16"/>
    <sheet name="Солнечный" sheetId="17" r:id="rId17"/>
    <sheet name="Тугур" sheetId="26" r:id="rId18"/>
    <sheet name="Ульч" sheetId="27" r:id="rId19"/>
    <sheet name="Хабар рн" sheetId="28" r:id="rId20"/>
    <sheet name="Частные МО" sheetId="49" r:id="rId21"/>
  </sheets>
  <externalReferences>
    <externalReference r:id="rId22"/>
    <externalReference r:id="rId23"/>
  </externalReferences>
  <definedNames>
    <definedName name="_xlnm._FilterDatabase" localSheetId="4" hidden="1">Амурск!$A$7:$FM$91</definedName>
    <definedName name="_xlnm._FilterDatabase" localSheetId="3" hidden="1">Комсомольск!$A$7:$BT$650</definedName>
    <definedName name="_xlnm._FilterDatabase" localSheetId="0" hidden="1">'Стоимость МП'!$A$8:$WWB$89</definedName>
    <definedName name="_xlnm._FilterDatabase" localSheetId="1" hidden="1">'Хабаровск-1'!$B$10:$N$567</definedName>
    <definedName name="_xlnm._FilterDatabase" localSheetId="2" hidden="1">'Хабаровск-2'!$A$7:$H$1198</definedName>
    <definedName name="_xlnm._FilterDatabase" localSheetId="20" hidden="1">'Частные МО'!$A$7:$FB$218</definedName>
    <definedName name="AmbCar_Cost">[1]Параметры!$C$40</definedName>
    <definedName name="APop">[1]Параметры!$C$19</definedName>
    <definedName name="ASur_Cost">[1]Параметры!$C$39</definedName>
    <definedName name="DayH_Cost">[1]Параметры!$C$37</definedName>
    <definedName name="Home_Cost">[1]Параметры!$C$38</definedName>
    <definedName name="MPop">[1]Параметры!$C$20</definedName>
    <definedName name="Pop">[1]Параметры!$C$17</definedName>
    <definedName name="PrU_AS">[1]Параметры!$C$55</definedName>
    <definedName name="PrU_BD">[1]Параметры!$C$51</definedName>
    <definedName name="PrU_DH">[1]Параметры!$C$53</definedName>
    <definedName name="PrU_HH">[1]Параметры!$C$54</definedName>
    <definedName name="PrU_Vi">[1]Параметры!$C$52</definedName>
    <definedName name="RPop">[1]Параметры!$C$18</definedName>
    <definedName name="SFN">[1]Титул!$A$8</definedName>
    <definedName name="SoF">[1]Титул!$K$18</definedName>
    <definedName name="Terr_Ind">[1]Параметры!$C$42</definedName>
    <definedName name="TPop">[1]Параметры!$C$10</definedName>
    <definedName name="YeaM">[1]Титул!$S$70</definedName>
    <definedName name="блок" localSheetId="3">'[2]1D_Gorin'!#REF!</definedName>
    <definedName name="блок" localSheetId="1">'[2]1D_Gorin'!#REF!</definedName>
    <definedName name="блок" localSheetId="2">'[2]1D_Gorin'!#REF!</definedName>
    <definedName name="блок">'[2]1D_Gorin'!#REF!</definedName>
    <definedName name="_xlnm.Print_Titles" localSheetId="4">Амурск!$4:$7</definedName>
    <definedName name="_xlnm.Print_Titles" localSheetId="5">Аян!$4:$7</definedName>
    <definedName name="_xlnm.Print_Titles" localSheetId="6">Бикин!$4:$7</definedName>
    <definedName name="_xlnm.Print_Titles" localSheetId="7">Ванино!$4:$7</definedName>
    <definedName name="_xlnm.Print_Titles" localSheetId="8">Верхнебур!$3:$6</definedName>
    <definedName name="_xlnm.Print_Titles" localSheetId="9">Вяземский!$3:$6</definedName>
    <definedName name="_xlnm.Print_Titles" localSheetId="10">'Комс рн'!$4:$7</definedName>
    <definedName name="_xlnm.Print_Titles" localSheetId="3">Комсомольск!$4:$7</definedName>
    <definedName name="_xlnm.Print_Titles" localSheetId="11">ЛАЗО!$4:$6</definedName>
    <definedName name="_xlnm.Print_Titles" localSheetId="12">Нанайский!$3:$7</definedName>
    <definedName name="_xlnm.Print_Titles" localSheetId="13">Николаевск!$4:$7</definedName>
    <definedName name="_xlnm.Print_Titles" localSheetId="14">Охотск!$4:$7</definedName>
    <definedName name="_xlnm.Print_Titles" localSheetId="15">Совгавань!$4:$7</definedName>
    <definedName name="_xlnm.Print_Titles" localSheetId="16">Солнечный!$4:$7</definedName>
    <definedName name="_xlnm.Print_Titles" localSheetId="0">'Стоимость МП'!$6:$9</definedName>
    <definedName name="_xlnm.Print_Titles" localSheetId="17">Тугур!$4:$7</definedName>
    <definedName name="_xlnm.Print_Titles" localSheetId="18">Ульч!$4:$7</definedName>
    <definedName name="_xlnm.Print_Titles" localSheetId="19">'Хабар рн'!$4:$7</definedName>
    <definedName name="_xlnm.Print_Titles" localSheetId="1">'Хабаровск-1'!$7:$10</definedName>
    <definedName name="_xlnm.Print_Titles" localSheetId="2">'Хабаровск-2'!$4:$7</definedName>
    <definedName name="_xlnm.Print_Titles" localSheetId="20">'Частные МО'!$4:$7</definedName>
    <definedName name="_xlnm.Print_Area" localSheetId="4">Амурск!$A$1:$F$101</definedName>
    <definedName name="_xlnm.Print_Area" localSheetId="6">Бикин!$A$1:$F$80</definedName>
    <definedName name="_xlnm.Print_Area" localSheetId="7">Ванино!$A$1:$F$149</definedName>
    <definedName name="_xlnm.Print_Area" localSheetId="8">Верхнебур!$A$1:$F$75</definedName>
    <definedName name="_xlnm.Print_Area" localSheetId="9">Вяземский!$A$1:$F$79</definedName>
    <definedName name="_xlnm.Print_Area" localSheetId="3">Комсомольск!$B$1:$G$650</definedName>
    <definedName name="_xlnm.Print_Area" localSheetId="11">ЛАЗО!$A$1:$F$87</definedName>
    <definedName name="_xlnm.Print_Area" localSheetId="13">Николаевск!$A$1:$F$82</definedName>
    <definedName name="_xlnm.Print_Area" localSheetId="14">Охотск!$A$1:$F$76</definedName>
    <definedName name="_xlnm.Print_Area" localSheetId="15">Совгавань!$A$2:$F$95</definedName>
    <definedName name="_xlnm.Print_Area" localSheetId="16">Солнечный!$A$1:$F$78</definedName>
    <definedName name="_xlnm.Print_Area" localSheetId="17">Тугур!$A$1:$F$73</definedName>
    <definedName name="_xlnm.Print_Area" localSheetId="18">Ульч!$A$2:$F$87</definedName>
    <definedName name="_xlnm.Print_Area" localSheetId="19">'Хабар рн'!$A$1:$F$133</definedName>
    <definedName name="_xlnm.Print_Area" localSheetId="1">'Хабаровск-1'!$B$1:$G$567</definedName>
    <definedName name="_xlnm.Print_Area" localSheetId="2">'Хабаровск-2'!$B$1:$G$1198</definedName>
    <definedName name="_xlnm.Print_Area" localSheetId="20">'Частные МО'!$A$1:$F$207</definedName>
  </definedNames>
  <calcPr calcId="144525"/>
</workbook>
</file>

<file path=xl/calcChain.xml><?xml version="1.0" encoding="utf-8"?>
<calcChain xmlns="http://schemas.openxmlformats.org/spreadsheetml/2006/main">
  <c r="D70" i="27" l="1"/>
  <c r="D65" i="10"/>
  <c r="D148" i="21"/>
  <c r="D73" i="6"/>
  <c r="E796" i="35"/>
  <c r="E397" i="35"/>
  <c r="E398" i="35" s="1"/>
  <c r="E223" i="35"/>
  <c r="E549" i="45"/>
  <c r="E535" i="45"/>
  <c r="D11" i="52" l="1"/>
  <c r="D12" i="52"/>
  <c r="D13" i="52"/>
  <c r="D14" i="52"/>
  <c r="D15" i="52"/>
  <c r="D16" i="52"/>
  <c r="D17" i="52"/>
  <c r="D18" i="52"/>
  <c r="D19" i="52"/>
  <c r="D20" i="52"/>
  <c r="D21" i="52"/>
  <c r="D22" i="52"/>
  <c r="D23" i="52"/>
  <c r="T23" i="52" s="1"/>
  <c r="D24" i="52"/>
  <c r="D25" i="52"/>
  <c r="D26" i="52"/>
  <c r="D27" i="52"/>
  <c r="D28" i="52"/>
  <c r="D29" i="52"/>
  <c r="D30" i="52"/>
  <c r="D31" i="52"/>
  <c r="D32" i="52"/>
  <c r="D33" i="52"/>
  <c r="D34" i="52"/>
  <c r="D35" i="52"/>
  <c r="D36" i="52"/>
  <c r="T36" i="52" s="1"/>
  <c r="D37" i="52"/>
  <c r="D38" i="52"/>
  <c r="D39" i="52"/>
  <c r="D40" i="52"/>
  <c r="D41" i="52"/>
  <c r="D42" i="52"/>
  <c r="D43" i="52"/>
  <c r="T43" i="52" s="1"/>
  <c r="D44" i="52"/>
  <c r="D45" i="52"/>
  <c r="D46" i="52"/>
  <c r="D47" i="52"/>
  <c r="D48" i="52"/>
  <c r="T48" i="52" s="1"/>
  <c r="D49" i="52"/>
  <c r="D50" i="52"/>
  <c r="D51" i="52"/>
  <c r="D52" i="52"/>
  <c r="D53" i="52"/>
  <c r="D54" i="52"/>
  <c r="D55" i="52"/>
  <c r="D56" i="52"/>
  <c r="D57" i="52"/>
  <c r="D58" i="52"/>
  <c r="D59" i="52"/>
  <c r="D60" i="52"/>
  <c r="D61" i="52"/>
  <c r="D62" i="52"/>
  <c r="D63" i="52"/>
  <c r="D64" i="52"/>
  <c r="D65" i="52"/>
  <c r="D66" i="52"/>
  <c r="D67" i="52"/>
  <c r="D68" i="52"/>
  <c r="D69" i="52"/>
  <c r="D70" i="52"/>
  <c r="D71" i="52"/>
  <c r="D72" i="52"/>
  <c r="D73" i="52"/>
  <c r="D74" i="52"/>
  <c r="D75" i="52"/>
  <c r="D76" i="52"/>
  <c r="T76" i="52" s="1"/>
  <c r="D77" i="52"/>
  <c r="D78" i="52"/>
  <c r="D79" i="52"/>
  <c r="D80" i="52"/>
  <c r="D81" i="52"/>
  <c r="D82" i="52"/>
  <c r="D83" i="52"/>
  <c r="T83" i="52" s="1"/>
  <c r="D84" i="52"/>
  <c r="D85" i="52"/>
  <c r="D86" i="52"/>
  <c r="D87" i="52"/>
  <c r="D88" i="52"/>
  <c r="T88" i="52" s="1"/>
  <c r="D10" i="52"/>
  <c r="M11" i="52"/>
  <c r="M12" i="52"/>
  <c r="M13" i="52"/>
  <c r="T13" i="52" s="1"/>
  <c r="M14" i="52"/>
  <c r="M15" i="52"/>
  <c r="M16" i="52"/>
  <c r="M17" i="52"/>
  <c r="M18" i="52"/>
  <c r="M19" i="52"/>
  <c r="M20" i="52"/>
  <c r="M21" i="52"/>
  <c r="T21" i="52" s="1"/>
  <c r="M22" i="52"/>
  <c r="M23" i="52"/>
  <c r="M24" i="52"/>
  <c r="M25" i="52"/>
  <c r="T25" i="52" s="1"/>
  <c r="M26" i="52"/>
  <c r="T26" i="52" s="1"/>
  <c r="M27" i="52"/>
  <c r="M28" i="52"/>
  <c r="M29" i="52"/>
  <c r="T29" i="52" s="1"/>
  <c r="M30" i="52"/>
  <c r="M31" i="52"/>
  <c r="M32" i="52"/>
  <c r="M33" i="52"/>
  <c r="T33" i="52" s="1"/>
  <c r="M34" i="52"/>
  <c r="M35" i="52"/>
  <c r="M36" i="52"/>
  <c r="M37" i="52"/>
  <c r="T37" i="52" s="1"/>
  <c r="M38" i="52"/>
  <c r="M39" i="52"/>
  <c r="M40" i="52"/>
  <c r="M41" i="52"/>
  <c r="T41" i="52" s="1"/>
  <c r="M42" i="52"/>
  <c r="M43" i="52"/>
  <c r="M44" i="52"/>
  <c r="M45" i="52"/>
  <c r="M46" i="52"/>
  <c r="M47" i="52"/>
  <c r="M48" i="52"/>
  <c r="M49" i="52"/>
  <c r="M50" i="52"/>
  <c r="M51" i="52"/>
  <c r="M52" i="52"/>
  <c r="M53" i="52"/>
  <c r="M54" i="52"/>
  <c r="M55" i="52"/>
  <c r="M56" i="52"/>
  <c r="M57" i="52"/>
  <c r="M58" i="52"/>
  <c r="M59" i="52"/>
  <c r="M60" i="52"/>
  <c r="M61" i="52"/>
  <c r="M62" i="52"/>
  <c r="M63" i="52"/>
  <c r="M64" i="52"/>
  <c r="M65" i="52"/>
  <c r="M66" i="52"/>
  <c r="M67" i="52"/>
  <c r="M68" i="52"/>
  <c r="M69" i="52"/>
  <c r="M70" i="52"/>
  <c r="M71" i="52"/>
  <c r="M72" i="52"/>
  <c r="M73" i="52"/>
  <c r="T73" i="52" s="1"/>
  <c r="M74" i="52"/>
  <c r="M75" i="52"/>
  <c r="M76" i="52"/>
  <c r="M77" i="52"/>
  <c r="M78" i="52"/>
  <c r="M79" i="52"/>
  <c r="M80" i="52"/>
  <c r="M81" i="52"/>
  <c r="T81" i="52" s="1"/>
  <c r="M82" i="52"/>
  <c r="M83" i="52"/>
  <c r="M84" i="52"/>
  <c r="M85" i="52"/>
  <c r="M86" i="52"/>
  <c r="M87" i="52"/>
  <c r="M88" i="52"/>
  <c r="M10" i="52"/>
  <c r="T20" i="52"/>
  <c r="T31" i="52"/>
  <c r="T32" i="52"/>
  <c r="T52" i="52"/>
  <c r="T63" i="52"/>
  <c r="T68" i="52" l="1"/>
  <c r="T16" i="52"/>
  <c r="T12" i="52"/>
  <c r="T84" i="52"/>
  <c r="T56" i="52"/>
  <c r="T67" i="52"/>
  <c r="T55" i="52"/>
  <c r="T39" i="52"/>
  <c r="T15" i="52"/>
  <c r="T28" i="52"/>
  <c r="T80" i="52"/>
  <c r="T60" i="52"/>
  <c r="T47" i="52"/>
  <c r="T35" i="52"/>
  <c r="T27" i="52"/>
  <c r="T19" i="52"/>
  <c r="T66" i="52"/>
  <c r="T62" i="52"/>
  <c r="T58" i="52"/>
  <c r="T54" i="52"/>
  <c r="T50" i="52"/>
  <c r="T46" i="52"/>
  <c r="T42" i="52"/>
  <c r="T38" i="52"/>
  <c r="T34" i="52"/>
  <c r="T22" i="52"/>
  <c r="T18" i="52"/>
  <c r="T14" i="52"/>
  <c r="T86" i="52"/>
  <c r="T82" i="52"/>
  <c r="T79" i="52"/>
  <c r="T75" i="52"/>
  <c r="T71" i="52"/>
  <c r="T30" i="52"/>
  <c r="T17" i="52"/>
  <c r="T77" i="52"/>
  <c r="T64" i="52"/>
  <c r="T10" i="52"/>
  <c r="T87" i="52"/>
  <c r="T72" i="52"/>
  <c r="T59" i="52"/>
  <c r="T49" i="52"/>
  <c r="T40" i="52"/>
  <c r="T24" i="52"/>
  <c r="T11" i="52"/>
  <c r="T85" i="52"/>
  <c r="T78" i="52"/>
  <c r="T74" i="52"/>
  <c r="T70" i="52"/>
  <c r="T69" i="52"/>
  <c r="T65" i="52"/>
  <c r="T61" i="52"/>
  <c r="T57" i="52"/>
  <c r="T53" i="52"/>
  <c r="T51" i="52"/>
  <c r="T45" i="52"/>
  <c r="S89" i="52" l="1"/>
  <c r="R89" i="52"/>
  <c r="Q89" i="52"/>
  <c r="P89" i="52"/>
  <c r="O89" i="52"/>
  <c r="N89" i="52"/>
  <c r="L89" i="52"/>
  <c r="K89" i="52"/>
  <c r="J89" i="52"/>
  <c r="I89" i="52"/>
  <c r="H89" i="52"/>
  <c r="G89" i="52"/>
  <c r="F89" i="52"/>
  <c r="E89" i="52"/>
  <c r="T44" i="52"/>
  <c r="A11" i="52"/>
  <c r="A12" i="52" s="1"/>
  <c r="A13" i="52" s="1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A27" i="52" s="1"/>
  <c r="A28" i="52" s="1"/>
  <c r="A29" i="52" s="1"/>
  <c r="A30" i="52" s="1"/>
  <c r="A31" i="52" s="1"/>
  <c r="A32" i="52" s="1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43" i="52" s="1"/>
  <c r="A44" i="52" s="1"/>
  <c r="A45" i="52" s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76" i="52" s="1"/>
  <c r="A77" i="52" s="1"/>
  <c r="A78" i="52" s="1"/>
  <c r="A79" i="52" s="1"/>
  <c r="A80" i="52" s="1"/>
  <c r="A81" i="52" s="1"/>
  <c r="A82" i="52" s="1"/>
  <c r="A83" i="52" s="1"/>
  <c r="A84" i="52" s="1"/>
  <c r="A85" i="52" s="1"/>
  <c r="A86" i="52" s="1"/>
  <c r="A87" i="52" s="1"/>
  <c r="A88" i="52" s="1"/>
  <c r="T89" i="52" l="1"/>
  <c r="D89" i="52"/>
  <c r="M89" i="52"/>
  <c r="D71" i="22" l="1"/>
  <c r="C71" i="22"/>
  <c r="C86" i="28"/>
  <c r="D971" i="35"/>
  <c r="C124" i="49" l="1"/>
  <c r="F123" i="49"/>
  <c r="E124" i="49" s="1"/>
  <c r="C121" i="49"/>
  <c r="F120" i="49"/>
  <c r="F121" i="49" s="1"/>
  <c r="E121" i="49" l="1"/>
  <c r="E125" i="49" s="1"/>
  <c r="F124" i="49"/>
  <c r="F125" i="49" s="1"/>
  <c r="C125" i="49"/>
  <c r="C66" i="12" l="1"/>
  <c r="E94" i="35" l="1"/>
  <c r="D94" i="35"/>
  <c r="F213" i="49"/>
  <c r="E213" i="49" s="1"/>
  <c r="E214" i="49" s="1"/>
  <c r="F210" i="49"/>
  <c r="F211" i="49" s="1"/>
  <c r="C214" i="49"/>
  <c r="C211" i="49"/>
  <c r="C215" i="49" l="1"/>
  <c r="E210" i="49"/>
  <c r="E211" i="49" s="1"/>
  <c r="E215" i="49" s="1"/>
  <c r="F214" i="49"/>
  <c r="F215" i="49" s="1"/>
  <c r="D215" i="49" s="1"/>
  <c r="C65" i="27" l="1"/>
  <c r="D565" i="45"/>
  <c r="G564" i="45"/>
  <c r="F564" i="45" s="1"/>
  <c r="F565" i="45" s="1"/>
  <c r="G565" i="45" l="1"/>
  <c r="C125" i="28" l="1"/>
  <c r="C121" i="28"/>
  <c r="F120" i="28"/>
  <c r="E120" i="28" s="1"/>
  <c r="F119" i="28"/>
  <c r="E119" i="28" s="1"/>
  <c r="C73" i="28"/>
  <c r="F72" i="28"/>
  <c r="E72" i="28" s="1"/>
  <c r="F71" i="28"/>
  <c r="E71" i="28" s="1"/>
  <c r="F70" i="28"/>
  <c r="E70" i="28" s="1"/>
  <c r="F18" i="17" l="1"/>
  <c r="E18" i="17" s="1"/>
  <c r="F17" i="17"/>
  <c r="E17" i="17" s="1"/>
  <c r="F16" i="17"/>
  <c r="E16" i="17" s="1"/>
  <c r="F15" i="17"/>
  <c r="E15" i="17" s="1"/>
  <c r="F14" i="17"/>
  <c r="E14" i="17" s="1"/>
  <c r="F13" i="17"/>
  <c r="E13" i="17" s="1"/>
  <c r="F12" i="17"/>
  <c r="E12" i="17" s="1"/>
  <c r="F11" i="17"/>
  <c r="E11" i="17" s="1"/>
  <c r="C65" i="14"/>
  <c r="F16" i="14"/>
  <c r="E16" i="14" s="1"/>
  <c r="F15" i="14"/>
  <c r="E15" i="14" s="1"/>
  <c r="F14" i="14"/>
  <c r="E14" i="14" s="1"/>
  <c r="F13" i="14"/>
  <c r="E13" i="14" s="1"/>
  <c r="F12" i="14"/>
  <c r="E12" i="14" s="1"/>
  <c r="F11" i="14"/>
  <c r="E11" i="14" s="1"/>
  <c r="C74" i="22"/>
  <c r="F19" i="22"/>
  <c r="E19" i="22" s="1"/>
  <c r="F18" i="22"/>
  <c r="E18" i="22" s="1"/>
  <c r="F17" i="22"/>
  <c r="E17" i="22" s="1"/>
  <c r="F16" i="22"/>
  <c r="E16" i="22" s="1"/>
  <c r="F15" i="22"/>
  <c r="E15" i="22" s="1"/>
  <c r="F14" i="22"/>
  <c r="E14" i="22" s="1"/>
  <c r="F13" i="22"/>
  <c r="E13" i="22" s="1"/>
  <c r="F12" i="22"/>
  <c r="E12" i="22" s="1"/>
  <c r="F11" i="22"/>
  <c r="E11" i="22" s="1"/>
  <c r="F73" i="34"/>
  <c r="E73" i="34" s="1"/>
  <c r="F72" i="34"/>
  <c r="E72" i="34" s="1"/>
  <c r="F71" i="34"/>
  <c r="E71" i="34" s="1"/>
  <c r="F70" i="34"/>
  <c r="E70" i="34" s="1"/>
  <c r="F69" i="34"/>
  <c r="E69" i="34" s="1"/>
  <c r="F94" i="21" l="1"/>
  <c r="E94" i="21" s="1"/>
  <c r="F93" i="21"/>
  <c r="E93" i="21" s="1"/>
  <c r="F11" i="21"/>
  <c r="E11" i="21" s="1"/>
  <c r="C83" i="3"/>
  <c r="F81" i="3"/>
  <c r="E81" i="3" s="1"/>
  <c r="C78" i="3"/>
  <c r="F77" i="3"/>
  <c r="E77" i="3" s="1"/>
  <c r="G583" i="33"/>
  <c r="F583" i="33" s="1"/>
  <c r="D585" i="33"/>
  <c r="G285" i="33" l="1"/>
  <c r="F285" i="33" s="1"/>
  <c r="G284" i="33"/>
  <c r="F284" i="33" s="1"/>
  <c r="G283" i="33"/>
  <c r="F283" i="33" s="1"/>
  <c r="G282" i="33"/>
  <c r="F282" i="33" s="1"/>
  <c r="G281" i="33"/>
  <c r="F281" i="33" s="1"/>
  <c r="G280" i="33"/>
  <c r="F280" i="33" s="1"/>
  <c r="G279" i="33"/>
  <c r="F279" i="33" s="1"/>
  <c r="D227" i="33"/>
  <c r="D134" i="33"/>
  <c r="G132" i="33"/>
  <c r="F132" i="33" s="1"/>
  <c r="G131" i="33"/>
  <c r="F131" i="33" s="1"/>
  <c r="D79" i="33"/>
  <c r="G78" i="33"/>
  <c r="F78" i="33" s="1"/>
  <c r="G77" i="33"/>
  <c r="F77" i="33" s="1"/>
  <c r="G76" i="33"/>
  <c r="F76" i="33" s="1"/>
  <c r="D885" i="35"/>
  <c r="G883" i="35"/>
  <c r="F883" i="35" s="1"/>
  <c r="G351" i="35"/>
  <c r="D352" i="35"/>
  <c r="G226" i="35"/>
  <c r="F226" i="35" s="1"/>
  <c r="D227" i="35"/>
  <c r="D13" i="35" l="1"/>
  <c r="D18" i="35"/>
  <c r="D23" i="35"/>
  <c r="D24" i="35" s="1"/>
  <c r="D38" i="35"/>
  <c r="D40" i="35"/>
  <c r="D48" i="35" s="1"/>
  <c r="D52" i="35"/>
  <c r="D59" i="35"/>
  <c r="D76" i="35"/>
  <c r="D91" i="35"/>
  <c r="D95" i="35" s="1"/>
  <c r="D106" i="35"/>
  <c r="D113" i="35"/>
  <c r="D114" i="35"/>
  <c r="D121" i="35"/>
  <c r="D122" i="35" s="1"/>
  <c r="D129" i="35"/>
  <c r="D131" i="35"/>
  <c r="D138" i="35" s="1"/>
  <c r="D142" i="35"/>
  <c r="D149" i="35"/>
  <c r="D166" i="35"/>
  <c r="D173" i="35"/>
  <c r="D176" i="35"/>
  <c r="D182" i="35"/>
  <c r="D184" i="35"/>
  <c r="D192" i="35" s="1"/>
  <c r="D196" i="35"/>
  <c r="D203" i="35"/>
  <c r="D223" i="35"/>
  <c r="D234" i="35"/>
  <c r="D236" i="35"/>
  <c r="D244" i="35" s="1"/>
  <c r="D241" i="35"/>
  <c r="D239" i="35" s="1"/>
  <c r="D248" i="35"/>
  <c r="D252" i="35"/>
  <c r="D260" i="35"/>
  <c r="D262" i="35"/>
  <c r="D270" i="35" s="1"/>
  <c r="D267" i="35"/>
  <c r="D265" i="35" s="1"/>
  <c r="D275" i="35"/>
  <c r="D276" i="35" s="1"/>
  <c r="D283" i="35"/>
  <c r="D285" i="35"/>
  <c r="D293" i="35" s="1"/>
  <c r="D290" i="35"/>
  <c r="D288" i="35" s="1"/>
  <c r="D294" i="35"/>
  <c r="D300" i="35"/>
  <c r="D301" i="35" s="1"/>
  <c r="D306" i="35"/>
  <c r="D317" i="35" s="1"/>
  <c r="D315" i="35"/>
  <c r="D313" i="35" s="1"/>
  <c r="D321" i="35"/>
  <c r="D328" i="35"/>
  <c r="D345" i="35"/>
  <c r="D353" i="35"/>
  <c r="D358" i="35"/>
  <c r="D366" i="35" s="1"/>
  <c r="D370" i="35"/>
  <c r="D377" i="35"/>
  <c r="D397" i="35"/>
  <c r="D398" i="35" s="1"/>
  <c r="D405" i="35"/>
  <c r="D407" i="35"/>
  <c r="D415" i="35" s="1"/>
  <c r="D419" i="35"/>
  <c r="D426" i="35"/>
  <c r="D443" i="35"/>
  <c r="D473" i="35"/>
  <c r="D474" i="35" s="1"/>
  <c r="D479" i="35"/>
  <c r="D488" i="35" s="1"/>
  <c r="D485" i="35"/>
  <c r="D492" i="35"/>
  <c r="D499" i="35"/>
  <c r="D520" i="35"/>
  <c r="D521" i="35" s="1"/>
  <c r="D525" i="35"/>
  <c r="D532" i="35"/>
  <c r="D540" i="35"/>
  <c r="D547" i="35"/>
  <c r="D567" i="35"/>
  <c r="D568" i="35" s="1"/>
  <c r="D573" i="35"/>
  <c r="D584" i="35" s="1"/>
  <c r="D582" i="35"/>
  <c r="D580" i="35" s="1"/>
  <c r="D588" i="35"/>
  <c r="D595" i="35"/>
  <c r="D612" i="35"/>
  <c r="D620" i="35"/>
  <c r="D621" i="35" s="1"/>
  <c r="D625" i="35"/>
  <c r="D636" i="35" s="1"/>
  <c r="D634" i="35"/>
  <c r="D632" i="35" s="1"/>
  <c r="D640" i="35"/>
  <c r="D647" i="35"/>
  <c r="D667" i="35"/>
  <c r="D668" i="35" s="1"/>
  <c r="D673" i="35"/>
  <c r="D681" i="35" s="1"/>
  <c r="D685" i="35"/>
  <c r="D692" i="35"/>
  <c r="D709" i="35"/>
  <c r="D715" i="35"/>
  <c r="D716" i="35" s="1"/>
  <c r="D721" i="35"/>
  <c r="D727" i="35" s="1"/>
  <c r="D723" i="35"/>
  <c r="D732" i="35"/>
  <c r="D734" i="35"/>
  <c r="D744" i="35"/>
  <c r="D750" i="35" s="1"/>
  <c r="D746" i="35"/>
  <c r="D754" i="35"/>
  <c r="D761" i="35" s="1"/>
  <c r="D765" i="35"/>
  <c r="D772" i="35"/>
  <c r="D789" i="35"/>
  <c r="D796" i="35"/>
  <c r="D797" i="35" s="1"/>
  <c r="D802" i="35"/>
  <c r="D809" i="35" s="1"/>
  <c r="D813" i="35"/>
  <c r="D820" i="35"/>
  <c r="D840" i="35"/>
  <c r="D841" i="35" s="1"/>
  <c r="D846" i="35"/>
  <c r="D853" i="35" s="1"/>
  <c r="D857" i="35"/>
  <c r="D855" i="35" s="1"/>
  <c r="D864" i="35"/>
  <c r="D886" i="35"/>
  <c r="D891" i="35"/>
  <c r="D897" i="35" s="1"/>
  <c r="D893" i="35"/>
  <c r="D902" i="35"/>
  <c r="D909" i="35" s="1"/>
  <c r="D913" i="35"/>
  <c r="D920" i="35"/>
  <c r="D943" i="35"/>
  <c r="D944" i="35" s="1"/>
  <c r="D960" i="35"/>
  <c r="D962" i="35"/>
  <c r="D973" i="35" s="1"/>
  <c r="D969" i="35"/>
  <c r="D977" i="35"/>
  <c r="D984" i="35"/>
  <c r="D1001" i="35"/>
  <c r="D1027" i="35"/>
  <c r="D1034" i="35"/>
  <c r="D1045" i="35" s="1"/>
  <c r="D1043" i="35"/>
  <c r="D1041" i="35" s="1"/>
  <c r="D1049" i="35"/>
  <c r="D1056" i="35"/>
  <c r="D1077" i="35"/>
  <c r="D1078" i="35" s="1"/>
  <c r="D1086" i="35"/>
  <c r="D1088" i="35"/>
  <c r="D1099" i="35" s="1"/>
  <c r="D1097" i="35"/>
  <c r="D1095" i="35" s="1"/>
  <c r="D1103" i="35"/>
  <c r="D1110" i="35"/>
  <c r="D1131" i="35"/>
  <c r="D1132" i="35" s="1"/>
  <c r="D1135" i="35"/>
  <c r="D1137" i="35"/>
  <c r="D1143" i="35"/>
  <c r="D1151" i="35" s="1"/>
  <c r="D1156" i="35"/>
  <c r="D1163" i="35"/>
  <c r="D1173" i="35"/>
  <c r="D1183" i="35"/>
  <c r="D1189" i="35"/>
  <c r="D1193" i="35"/>
  <c r="D194" i="35" l="1"/>
  <c r="D218" i="35" s="1"/>
  <c r="D219" i="35" s="1"/>
  <c r="D1194" i="35"/>
  <c r="D1184" i="35"/>
  <c r="D490" i="35"/>
  <c r="D514" i="35" s="1"/>
  <c r="D515" i="35" s="1"/>
  <c r="D253" i="35"/>
  <c r="D177" i="35"/>
  <c r="D536" i="35"/>
  <c r="D417" i="35"/>
  <c r="D441" i="35" s="1"/>
  <c r="D442" i="35" s="1"/>
  <c r="D50" i="35"/>
  <c r="D74" i="35" s="1"/>
  <c r="D75" i="35" s="1"/>
  <c r="D1047" i="35"/>
  <c r="D1071" i="35" s="1"/>
  <c r="D1072" i="35" s="1"/>
  <c r="D368" i="35"/>
  <c r="D392" i="35" s="1"/>
  <c r="D393" i="35" s="1"/>
  <c r="D1134" i="35"/>
  <c r="D879" i="35"/>
  <c r="D880" i="35" s="1"/>
  <c r="D638" i="35"/>
  <c r="D662" i="35" s="1"/>
  <c r="D663" i="35" s="1"/>
  <c r="D911" i="35"/>
  <c r="D935" i="35" s="1"/>
  <c r="D936" i="35" s="1"/>
  <c r="D811" i="35"/>
  <c r="D835" i="35" s="1"/>
  <c r="D836" i="35" s="1"/>
  <c r="D1153" i="35"/>
  <c r="D1178" i="35" s="1"/>
  <c r="D1179" i="35" s="1"/>
  <c r="D1101" i="35"/>
  <c r="D1125" i="35" s="1"/>
  <c r="D1126" i="35" s="1"/>
  <c r="D975" i="35"/>
  <c r="D999" i="35" s="1"/>
  <c r="D1000" i="35" s="1"/>
  <c r="D763" i="35"/>
  <c r="D787" i="35" s="1"/>
  <c r="D788" i="35" s="1"/>
  <c r="D586" i="35"/>
  <c r="D610" i="35" s="1"/>
  <c r="D611" i="35" s="1"/>
  <c r="D228" i="35"/>
  <c r="D319" i="35"/>
  <c r="D343" i="35" s="1"/>
  <c r="D344" i="35" s="1"/>
  <c r="D1028" i="35"/>
  <c r="D140" i="35"/>
  <c r="D164" i="35" s="1"/>
  <c r="D165" i="35" s="1"/>
  <c r="D683" i="35"/>
  <c r="D707" i="35" s="1"/>
  <c r="D708" i="35" s="1"/>
  <c r="D538" i="35"/>
  <c r="D562" i="35" s="1"/>
  <c r="D738" i="35"/>
  <c r="D563" i="35" l="1"/>
  <c r="C37" i="49"/>
  <c r="C156" i="49"/>
  <c r="C150" i="49"/>
  <c r="C200" i="49"/>
  <c r="C105" i="49"/>
  <c r="C111" i="49" s="1"/>
  <c r="C205" i="49"/>
  <c r="C170" i="49"/>
  <c r="C143" i="49"/>
  <c r="C188" i="49"/>
  <c r="C164" i="49"/>
  <c r="C133" i="49"/>
  <c r="C179" i="49"/>
  <c r="C25" i="49"/>
  <c r="C89" i="16"/>
  <c r="C84" i="16"/>
  <c r="C62" i="16"/>
  <c r="C63" i="22"/>
  <c r="C63" i="34"/>
  <c r="C136" i="21"/>
  <c r="C63" i="21"/>
  <c r="C64" i="3"/>
  <c r="C126" i="49"/>
  <c r="C114" i="49"/>
  <c r="D415" i="33"/>
  <c r="D387" i="33"/>
  <c r="D326" i="33"/>
  <c r="D321" i="33"/>
  <c r="D302" i="33"/>
  <c r="D266" i="33"/>
  <c r="D193" i="33"/>
  <c r="D65" i="33"/>
  <c r="D38" i="45" l="1"/>
  <c r="D40" i="45"/>
  <c r="D46" i="45" s="1"/>
  <c r="D88" i="45"/>
  <c r="D93" i="45"/>
  <c r="D113" i="45"/>
  <c r="D115" i="45"/>
  <c r="D122" i="45" s="1"/>
  <c r="D133" i="45"/>
  <c r="D134" i="45" s="1"/>
  <c r="D146" i="45"/>
  <c r="D148" i="45"/>
  <c r="D157" i="45"/>
  <c r="D187" i="45"/>
  <c r="D191" i="45"/>
  <c r="D215" i="45"/>
  <c r="D217" i="45"/>
  <c r="D226" i="45"/>
  <c r="D249" i="45"/>
  <c r="D253" i="45"/>
  <c r="D255" i="45"/>
  <c r="D267" i="45"/>
  <c r="D269" i="45"/>
  <c r="D274" i="45"/>
  <c r="D291" i="45"/>
  <c r="D295" i="45"/>
  <c r="D300" i="45"/>
  <c r="D310" i="45" s="1"/>
  <c r="D307" i="45"/>
  <c r="D305" i="45" s="1"/>
  <c r="D311" i="45"/>
  <c r="D345" i="45"/>
  <c r="D346" i="45" s="1"/>
  <c r="D350" i="45"/>
  <c r="D359" i="45" s="1"/>
  <c r="D356" i="45"/>
  <c r="D354" i="45" s="1"/>
  <c r="D364" i="45"/>
  <c r="D365" i="45" s="1"/>
  <c r="D370" i="45"/>
  <c r="D380" i="45"/>
  <c r="D382" i="45"/>
  <c r="D391" i="45"/>
  <c r="D393" i="45"/>
  <c r="D397" i="45" s="1"/>
  <c r="D398" i="45"/>
  <c r="D404" i="45"/>
  <c r="D407" i="45"/>
  <c r="D423" i="45"/>
  <c r="D425" i="45"/>
  <c r="D434" i="45"/>
  <c r="D432" i="45" s="1"/>
  <c r="D440" i="45"/>
  <c r="D447" i="45"/>
  <c r="D468" i="45"/>
  <c r="D469" i="45" s="1"/>
  <c r="D475" i="45"/>
  <c r="D477" i="45"/>
  <c r="D482" i="45" s="1"/>
  <c r="D483" i="45"/>
  <c r="D508" i="45"/>
  <c r="D510" i="45"/>
  <c r="D514" i="45" s="1"/>
  <c r="D518" i="45"/>
  <c r="D519" i="45" s="1"/>
  <c r="D524" i="45"/>
  <c r="D535" i="45"/>
  <c r="D537" i="45"/>
  <c r="D545" i="45"/>
  <c r="D549" i="45"/>
  <c r="D558" i="45"/>
  <c r="D541" i="45" l="1"/>
  <c r="D436" i="45"/>
  <c r="D273" i="45"/>
  <c r="D225" i="45"/>
  <c r="D385" i="45"/>
  <c r="D94" i="45"/>
  <c r="D254" i="45"/>
  <c r="D408" i="45"/>
  <c r="D376" i="45"/>
  <c r="D296" i="45"/>
  <c r="D156" i="45"/>
  <c r="D550" i="45"/>
  <c r="D192" i="45"/>
  <c r="D438" i="45"/>
  <c r="D462" i="45" s="1"/>
  <c r="D463" i="45" s="1"/>
  <c r="D372" i="45"/>
  <c r="G413" i="45" l="1"/>
  <c r="F413" i="45" s="1"/>
  <c r="G294" i="45"/>
  <c r="F294" i="45" s="1"/>
  <c r="G132" i="45"/>
  <c r="G131" i="45"/>
  <c r="C33" i="22" l="1"/>
  <c r="C31" i="22" s="1"/>
  <c r="G92" i="45" l="1"/>
  <c r="G90" i="45"/>
  <c r="G91" i="45"/>
  <c r="F91" i="45" s="1"/>
  <c r="G87" i="45"/>
  <c r="F87" i="45" s="1"/>
  <c r="G37" i="45"/>
  <c r="F37" i="45" s="1"/>
  <c r="G36" i="45"/>
  <c r="F36" i="45" s="1"/>
  <c r="G35" i="45"/>
  <c r="F35" i="45" s="1"/>
  <c r="G34" i="45"/>
  <c r="F34" i="45" s="1"/>
  <c r="G33" i="45"/>
  <c r="F33" i="45" s="1"/>
  <c r="G32" i="45"/>
  <c r="F32" i="45" s="1"/>
  <c r="G93" i="45" l="1"/>
  <c r="F90" i="45"/>
  <c r="F93" i="45" s="1"/>
  <c r="C98" i="16"/>
  <c r="C100" i="16" s="1"/>
  <c r="G335" i="33" l="1"/>
  <c r="G317" i="33"/>
  <c r="G316" i="33"/>
  <c r="G318" i="33" l="1"/>
  <c r="G214" i="45"/>
  <c r="F214" i="45" s="1"/>
  <c r="G213" i="45"/>
  <c r="F213" i="45" s="1"/>
  <c r="G212" i="45"/>
  <c r="F212" i="45" s="1"/>
  <c r="G211" i="45"/>
  <c r="F211" i="45" s="1"/>
  <c r="G210" i="45"/>
  <c r="F210" i="45" s="1"/>
  <c r="G209" i="45"/>
  <c r="F209" i="45" s="1"/>
  <c r="G208" i="45"/>
  <c r="F208" i="45" s="1"/>
  <c r="G207" i="45"/>
  <c r="F207" i="45" s="1"/>
  <c r="G206" i="45"/>
  <c r="F206" i="45" s="1"/>
  <c r="G205" i="45"/>
  <c r="F205" i="45" s="1"/>
  <c r="G204" i="45"/>
  <c r="F204" i="45" s="1"/>
  <c r="G203" i="45"/>
  <c r="F203" i="45" s="1"/>
  <c r="G202" i="45"/>
  <c r="F202" i="45" s="1"/>
  <c r="G201" i="45"/>
  <c r="F201" i="45" s="1"/>
  <c r="G463" i="35" l="1"/>
  <c r="G464" i="35"/>
  <c r="F464" i="35" l="1"/>
  <c r="C98" i="49" l="1"/>
  <c r="C95" i="49"/>
  <c r="C101" i="49" s="1"/>
  <c r="C88" i="49"/>
  <c r="C85" i="49"/>
  <c r="C91" i="49" s="1"/>
  <c r="C78" i="49"/>
  <c r="C75" i="49"/>
  <c r="C81" i="49" s="1"/>
  <c r="C68" i="49"/>
  <c r="C65" i="49"/>
  <c r="C71" i="49" s="1"/>
  <c r="C60" i="49"/>
  <c r="C51" i="49"/>
  <c r="C48" i="49"/>
  <c r="C55" i="49" s="1"/>
  <c r="C43" i="49"/>
  <c r="C44" i="49" s="1"/>
  <c r="C34" i="49"/>
  <c r="C22" i="49"/>
  <c r="C17" i="49"/>
  <c r="C12" i="49"/>
  <c r="C13" i="49" l="1"/>
  <c r="C61" i="49"/>
  <c r="D523" i="33" l="1"/>
  <c r="D512" i="33"/>
  <c r="G20" i="45" l="1"/>
  <c r="F20" i="45" s="1"/>
  <c r="F42" i="49" l="1"/>
  <c r="F43" i="49" s="1"/>
  <c r="F44" i="49" s="1"/>
  <c r="D318" i="33" l="1"/>
  <c r="G186" i="45" l="1"/>
  <c r="F186" i="45" l="1"/>
  <c r="G187" i="45"/>
  <c r="E187" i="45" s="1"/>
  <c r="F187" i="45" l="1"/>
  <c r="C77" i="28"/>
  <c r="C21" i="27"/>
  <c r="C19" i="26"/>
  <c r="C23" i="17"/>
  <c r="C23" i="16"/>
  <c r="C22" i="14"/>
  <c r="C24" i="22"/>
  <c r="C20" i="12"/>
  <c r="C24" i="34"/>
  <c r="C16" i="10"/>
  <c r="C21" i="9"/>
  <c r="C19" i="8"/>
  <c r="C97" i="21"/>
  <c r="C24" i="21"/>
  <c r="C23" i="6"/>
  <c r="C19" i="4"/>
  <c r="C95" i="3"/>
  <c r="C25" i="3"/>
  <c r="D594" i="33"/>
  <c r="D537" i="33"/>
  <c r="D521" i="33"/>
  <c r="D510" i="33" l="1"/>
  <c r="D500" i="33"/>
  <c r="D403" i="33"/>
  <c r="D90" i="33"/>
  <c r="D26" i="33"/>
  <c r="D297" i="33" l="1"/>
  <c r="D301" i="33" s="1"/>
  <c r="F124" i="28" l="1"/>
  <c r="E124" i="28" s="1"/>
  <c r="C142" i="21" l="1"/>
  <c r="F141" i="21"/>
  <c r="E141" i="21" s="1"/>
  <c r="C65" i="26" l="1"/>
  <c r="F64" i="26"/>
  <c r="E364" i="45"/>
  <c r="E64" i="26" l="1"/>
  <c r="C78" i="21"/>
  <c r="F77" i="21"/>
  <c r="E77" i="21" s="1"/>
  <c r="G1076" i="35"/>
  <c r="F1076" i="35" s="1"/>
  <c r="G1025" i="35"/>
  <c r="F1025" i="35" s="1"/>
  <c r="G1026" i="35"/>
  <c r="F1026" i="35" s="1"/>
  <c r="G619" i="35" l="1"/>
  <c r="F619" i="35" s="1"/>
  <c r="G617" i="35"/>
  <c r="F617" i="35" s="1"/>
  <c r="G939" i="35" l="1"/>
  <c r="G941" i="35"/>
  <c r="F941" i="35" s="1"/>
  <c r="G942" i="35"/>
  <c r="F942" i="35" s="1"/>
  <c r="G519" i="35" l="1"/>
  <c r="F519" i="35" s="1"/>
  <c r="C58" i="28" l="1"/>
  <c r="F57" i="28"/>
  <c r="E57" i="28" s="1"/>
  <c r="F68" i="27"/>
  <c r="E68" i="27" s="1"/>
  <c r="C69" i="27"/>
  <c r="C147" i="21" l="1"/>
  <c r="F145" i="21"/>
  <c r="E145" i="21" s="1"/>
  <c r="F146" i="21"/>
  <c r="E146" i="21" s="1"/>
  <c r="C79" i="34" l="1"/>
  <c r="F77" i="34"/>
  <c r="E77" i="34" s="1"/>
  <c r="G274" i="35"/>
  <c r="F274" i="35" s="1"/>
  <c r="E840" i="35" l="1"/>
  <c r="G251" i="35" l="1"/>
  <c r="F251" i="35" l="1"/>
  <c r="D286" i="33"/>
  <c r="G465" i="35" l="1"/>
  <c r="G466" i="35"/>
  <c r="F466" i="35" s="1"/>
  <c r="G467" i="35"/>
  <c r="F467" i="35" s="1"/>
  <c r="G468" i="35"/>
  <c r="F468" i="35" s="1"/>
  <c r="G469" i="35"/>
  <c r="F469" i="35" s="1"/>
  <c r="G470" i="35"/>
  <c r="F470" i="35" s="1"/>
  <c r="G471" i="35"/>
  <c r="F471" i="35" s="1"/>
  <c r="G472" i="35"/>
  <c r="F472" i="35" s="1"/>
  <c r="G473" i="35" l="1"/>
  <c r="F465" i="35"/>
  <c r="F473" i="35" s="1"/>
  <c r="G714" i="35"/>
  <c r="F714" i="35" s="1"/>
  <c r="G137" i="33"/>
  <c r="F137" i="33" s="1"/>
  <c r="G138" i="33"/>
  <c r="F138" i="33" s="1"/>
  <c r="G139" i="33"/>
  <c r="F139" i="33" s="1"/>
  <c r="G140" i="33"/>
  <c r="F140" i="33" s="1"/>
  <c r="G141" i="33"/>
  <c r="F141" i="33" s="1"/>
  <c r="G142" i="33"/>
  <c r="F142" i="33" s="1"/>
  <c r="D143" i="33"/>
  <c r="C71" i="16" l="1"/>
  <c r="G795" i="35" l="1"/>
  <c r="F795" i="35" s="1"/>
  <c r="G299" i="35"/>
  <c r="F299" i="35" s="1"/>
  <c r="D204" i="33"/>
  <c r="G203" i="33"/>
  <c r="F203" i="33" s="1"/>
  <c r="C72" i="6" l="1"/>
  <c r="F71" i="6"/>
  <c r="E71" i="6" s="1"/>
  <c r="G839" i="35" l="1"/>
  <c r="F839" i="35" l="1"/>
  <c r="F840" i="35" s="1"/>
  <c r="G840" i="35"/>
  <c r="G309" i="33"/>
  <c r="F309" i="33" s="1"/>
  <c r="D310" i="33"/>
  <c r="F11" i="49" l="1"/>
  <c r="C130" i="28" l="1"/>
  <c r="C128" i="28"/>
  <c r="C99" i="28"/>
  <c r="C92" i="28"/>
  <c r="C84" i="28"/>
  <c r="C88" i="28"/>
  <c r="C75" i="28"/>
  <c r="C63" i="28"/>
  <c r="C61" i="28"/>
  <c r="C54" i="28"/>
  <c r="C34" i="28"/>
  <c r="C27" i="28"/>
  <c r="C16" i="28"/>
  <c r="C12" i="28"/>
  <c r="C74" i="27"/>
  <c r="C72" i="27"/>
  <c r="C43" i="27"/>
  <c r="C36" i="27"/>
  <c r="C30" i="27"/>
  <c r="C28" i="27" s="1"/>
  <c r="C17" i="27"/>
  <c r="F63" i="26"/>
  <c r="F65" i="26" s="1"/>
  <c r="F60" i="26"/>
  <c r="C70" i="26"/>
  <c r="C68" i="26"/>
  <c r="C61" i="26"/>
  <c r="C41" i="26"/>
  <c r="C34" i="26"/>
  <c r="C28" i="26"/>
  <c r="C26" i="26" s="1"/>
  <c r="C15" i="26"/>
  <c r="C75" i="17"/>
  <c r="C73" i="17"/>
  <c r="C70" i="17"/>
  <c r="C67" i="17"/>
  <c r="C45" i="17"/>
  <c r="C38" i="17"/>
  <c r="C32" i="17"/>
  <c r="C30" i="17" s="1"/>
  <c r="C19" i="17"/>
  <c r="C88" i="16"/>
  <c r="C76" i="16"/>
  <c r="C74" i="16"/>
  <c r="C68" i="16"/>
  <c r="C45" i="16"/>
  <c r="C38" i="16"/>
  <c r="C32" i="16"/>
  <c r="C30" i="16" s="1"/>
  <c r="C34" i="16"/>
  <c r="C19" i="16"/>
  <c r="C73" i="14"/>
  <c r="C71" i="14"/>
  <c r="C68" i="14"/>
  <c r="C44" i="14"/>
  <c r="C37" i="14"/>
  <c r="C31" i="14"/>
  <c r="C29" i="14" s="1"/>
  <c r="C18" i="14"/>
  <c r="C79" i="22"/>
  <c r="C77" i="22"/>
  <c r="C46" i="22"/>
  <c r="C39" i="22"/>
  <c r="C35" i="22"/>
  <c r="C20" i="22"/>
  <c r="C68" i="12"/>
  <c r="C63" i="12"/>
  <c r="C42" i="12"/>
  <c r="C35" i="12"/>
  <c r="C29" i="12"/>
  <c r="C27" i="12" s="1"/>
  <c r="C31" i="12"/>
  <c r="C16" i="12"/>
  <c r="C84" i="34"/>
  <c r="C82" i="34"/>
  <c r="C74" i="34"/>
  <c r="C46" i="34"/>
  <c r="C39" i="34"/>
  <c r="C33" i="34"/>
  <c r="C31" i="34" s="1"/>
  <c r="C19" i="34"/>
  <c r="C69" i="10"/>
  <c r="C67" i="10"/>
  <c r="C64" i="10"/>
  <c r="C60" i="10"/>
  <c r="C38" i="10"/>
  <c r="C31" i="10"/>
  <c r="C25" i="10"/>
  <c r="C23" i="10" s="1"/>
  <c r="C14" i="10"/>
  <c r="C76" i="9"/>
  <c r="C74" i="9"/>
  <c r="C70" i="9"/>
  <c r="C67" i="9"/>
  <c r="C43" i="9"/>
  <c r="C36" i="9"/>
  <c r="C30" i="9"/>
  <c r="C28" i="9" s="1"/>
  <c r="C17" i="9"/>
  <c r="C73" i="8"/>
  <c r="C71" i="8"/>
  <c r="C68" i="8"/>
  <c r="C64" i="8"/>
  <c r="C41" i="8"/>
  <c r="C34" i="8"/>
  <c r="C28" i="8"/>
  <c r="C26" i="8" s="1"/>
  <c r="C17" i="8"/>
  <c r="C119" i="21"/>
  <c r="C112" i="21"/>
  <c r="C106" i="21"/>
  <c r="C104" i="21" s="1"/>
  <c r="C108" i="21"/>
  <c r="C95" i="21"/>
  <c r="C83" i="21"/>
  <c r="C81" i="21"/>
  <c r="C74" i="21"/>
  <c r="C46" i="21"/>
  <c r="C39" i="21"/>
  <c r="C33" i="21"/>
  <c r="C31" i="21" s="1"/>
  <c r="C35" i="21"/>
  <c r="C20" i="21"/>
  <c r="F10" i="21"/>
  <c r="E10" i="21" s="1"/>
  <c r="C77" i="6"/>
  <c r="C75" i="6"/>
  <c r="C68" i="6"/>
  <c r="C45" i="6"/>
  <c r="C38" i="6"/>
  <c r="C32" i="6"/>
  <c r="C30" i="6" s="1"/>
  <c r="C34" i="6"/>
  <c r="C19" i="6"/>
  <c r="F10" i="6"/>
  <c r="E10" i="6" s="1"/>
  <c r="C70" i="4"/>
  <c r="C68" i="4"/>
  <c r="C65" i="4"/>
  <c r="C62" i="4"/>
  <c r="C41" i="4"/>
  <c r="C34" i="4"/>
  <c r="C28" i="4"/>
  <c r="C26" i="4" s="1"/>
  <c r="C30" i="4"/>
  <c r="C15" i="4"/>
  <c r="C100" i="3"/>
  <c r="C97" i="3"/>
  <c r="C88" i="3"/>
  <c r="C86" i="3"/>
  <c r="C47" i="3"/>
  <c r="C40" i="3"/>
  <c r="C34" i="3"/>
  <c r="C32" i="3" s="1"/>
  <c r="C36" i="3"/>
  <c r="C21" i="3"/>
  <c r="G10" i="33"/>
  <c r="F10" i="33" s="1"/>
  <c r="D647" i="33"/>
  <c r="D645" i="33"/>
  <c r="D636" i="33"/>
  <c r="D616" i="33"/>
  <c r="D609" i="33"/>
  <c r="D603" i="33"/>
  <c r="D601" i="33" s="1"/>
  <c r="D605" i="33"/>
  <c r="D592" i="33"/>
  <c r="D581" i="33"/>
  <c r="D559" i="33"/>
  <c r="D552" i="33"/>
  <c r="D546" i="33"/>
  <c r="D544" i="33" s="1"/>
  <c r="D548" i="33"/>
  <c r="D535" i="33"/>
  <c r="D527" i="33"/>
  <c r="D516" i="33"/>
  <c r="D505" i="33"/>
  <c r="D502" i="33"/>
  <c r="D494" i="33"/>
  <c r="D495" i="33" s="1"/>
  <c r="D474" i="33"/>
  <c r="D467" i="33"/>
  <c r="D455" i="33"/>
  <c r="D411" i="33"/>
  <c r="D409" i="33" s="1"/>
  <c r="D414" i="33"/>
  <c r="D398" i="33"/>
  <c r="D394" i="33"/>
  <c r="D370" i="33"/>
  <c r="D363" i="33"/>
  <c r="D352" i="33"/>
  <c r="D359" i="33" s="1"/>
  <c r="D350" i="33"/>
  <c r="D339" i="33"/>
  <c r="D336" i="33"/>
  <c r="D325" i="33"/>
  <c r="D311" i="33"/>
  <c r="D295" i="33"/>
  <c r="D277" i="33"/>
  <c r="D249" i="33"/>
  <c r="D242" i="33"/>
  <c r="D230" i="33"/>
  <c r="D238" i="33" s="1"/>
  <c r="D200" i="33"/>
  <c r="D176" i="33"/>
  <c r="D169" i="33"/>
  <c r="D157" i="33"/>
  <c r="D165" i="33" s="1"/>
  <c r="D155" i="33"/>
  <c r="D112" i="33"/>
  <c r="D105" i="33"/>
  <c r="D99" i="33"/>
  <c r="D97" i="33" s="1"/>
  <c r="D101" i="33"/>
  <c r="D87" i="33"/>
  <c r="D73" i="33"/>
  <c r="D48" i="33"/>
  <c r="D41" i="33"/>
  <c r="D35" i="33"/>
  <c r="D33" i="33" s="1"/>
  <c r="D37" i="33"/>
  <c r="D23" i="33"/>
  <c r="F939" i="35"/>
  <c r="G11" i="35"/>
  <c r="F11" i="35" s="1"/>
  <c r="G13" i="45"/>
  <c r="F13" i="45" l="1"/>
  <c r="C20" i="14"/>
  <c r="C23" i="28"/>
  <c r="C90" i="28"/>
  <c r="C19" i="27"/>
  <c r="C32" i="26"/>
  <c r="C71" i="17"/>
  <c r="C36" i="16"/>
  <c r="C21" i="16"/>
  <c r="C75" i="22"/>
  <c r="C65" i="12"/>
  <c r="C33" i="12"/>
  <c r="C34" i="9"/>
  <c r="C58" i="9" s="1"/>
  <c r="C32" i="8"/>
  <c r="C56" i="8" s="1"/>
  <c r="C22" i="21"/>
  <c r="C36" i="6"/>
  <c r="C74" i="6"/>
  <c r="C67" i="4"/>
  <c r="C17" i="4"/>
  <c r="C66" i="4"/>
  <c r="C38" i="3"/>
  <c r="C62" i="3" s="1"/>
  <c r="C85" i="3"/>
  <c r="C18" i="12"/>
  <c r="C23" i="3"/>
  <c r="C14" i="28"/>
  <c r="C126" i="28"/>
  <c r="D463" i="33"/>
  <c r="D637" i="33"/>
  <c r="C127" i="28"/>
  <c r="C25" i="28"/>
  <c r="C49" i="28" s="1"/>
  <c r="C60" i="28"/>
  <c r="C59" i="28"/>
  <c r="C34" i="27"/>
  <c r="C71" i="27"/>
  <c r="C70" i="27"/>
  <c r="C32" i="27"/>
  <c r="C17" i="26"/>
  <c r="C66" i="26"/>
  <c r="C67" i="26"/>
  <c r="C30" i="26"/>
  <c r="C36" i="17"/>
  <c r="C60" i="17" s="1"/>
  <c r="C72" i="17"/>
  <c r="C21" i="17"/>
  <c r="C34" i="17"/>
  <c r="C72" i="16"/>
  <c r="C73" i="16"/>
  <c r="C35" i="14"/>
  <c r="C70" i="14"/>
  <c r="C33" i="14"/>
  <c r="C69" i="14"/>
  <c r="C37" i="22"/>
  <c r="C76" i="22"/>
  <c r="C22" i="22"/>
  <c r="C64" i="12"/>
  <c r="C37" i="34"/>
  <c r="C61" i="34" s="1"/>
  <c r="C21" i="34"/>
  <c r="C35" i="34"/>
  <c r="C80" i="34"/>
  <c r="C81" i="34"/>
  <c r="C29" i="10"/>
  <c r="C66" i="10"/>
  <c r="C65" i="10"/>
  <c r="C27" i="10"/>
  <c r="C19" i="9"/>
  <c r="C32" i="9"/>
  <c r="C71" i="9"/>
  <c r="C73" i="9"/>
  <c r="C30" i="8"/>
  <c r="C69" i="8"/>
  <c r="C70" i="8"/>
  <c r="C79" i="21"/>
  <c r="C110" i="21"/>
  <c r="C37" i="21"/>
  <c r="C61" i="21" s="1"/>
  <c r="C80" i="21"/>
  <c r="C148" i="21"/>
  <c r="C73" i="6"/>
  <c r="C32" i="4"/>
  <c r="C84" i="3"/>
  <c r="F10" i="3"/>
  <c r="E10" i="3" s="1"/>
  <c r="D607" i="33"/>
  <c r="D644" i="33"/>
  <c r="D399" i="33"/>
  <c r="D103" i="33"/>
  <c r="D144" i="33"/>
  <c r="D167" i="33"/>
  <c r="D287" i="33"/>
  <c r="D361" i="33"/>
  <c r="D385" i="33" s="1"/>
  <c r="D340" i="33"/>
  <c r="D465" i="33"/>
  <c r="D489" i="33" s="1"/>
  <c r="D80" i="33"/>
  <c r="D205" i="33"/>
  <c r="D550" i="33"/>
  <c r="D240" i="33"/>
  <c r="D586" i="33"/>
  <c r="D39" i="33"/>
  <c r="C50" i="28" l="1"/>
  <c r="C134" i="21"/>
  <c r="C135" i="21" s="1"/>
  <c r="D264" i="33"/>
  <c r="D265" i="33" s="1"/>
  <c r="D191" i="33"/>
  <c r="D192" i="33" s="1"/>
  <c r="D574" i="33"/>
  <c r="D575" i="33" s="1"/>
  <c r="D127" i="33"/>
  <c r="D128" i="33" s="1"/>
  <c r="D63" i="33"/>
  <c r="D64" i="33" s="1"/>
  <c r="D490" i="33"/>
  <c r="C59" i="14"/>
  <c r="C114" i="28"/>
  <c r="C58" i="27"/>
  <c r="C56" i="26"/>
  <c r="C60" i="16"/>
  <c r="C61" i="22"/>
  <c r="C57" i="12"/>
  <c r="C53" i="10"/>
  <c r="C60" i="6"/>
  <c r="C56" i="4"/>
  <c r="D631" i="33"/>
  <c r="D386" i="33"/>
  <c r="C62" i="34" l="1"/>
  <c r="C59" i="27"/>
  <c r="C61" i="17"/>
  <c r="C60" i="14"/>
  <c r="C54" i="10"/>
  <c r="C115" i="28"/>
  <c r="C57" i="26"/>
  <c r="C61" i="16"/>
  <c r="C62" i="22"/>
  <c r="C58" i="12"/>
  <c r="C59" i="9"/>
  <c r="C57" i="8"/>
  <c r="C62" i="21"/>
  <c r="C61" i="6"/>
  <c r="C57" i="4"/>
  <c r="C63" i="3"/>
  <c r="D632" i="33"/>
  <c r="G363" i="45"/>
  <c r="G364" i="45" s="1"/>
  <c r="F363" i="45" l="1"/>
  <c r="F364" i="45" s="1"/>
  <c r="G365" i="45"/>
  <c r="E365" i="45" s="1"/>
  <c r="F365" i="45" l="1"/>
  <c r="G89" i="35" l="1"/>
  <c r="F89" i="35" s="1"/>
  <c r="G90" i="35" l="1"/>
  <c r="F90" i="35" l="1"/>
  <c r="D43" i="49" l="1"/>
  <c r="E43" i="49"/>
  <c r="E44" i="49" s="1"/>
  <c r="G289" i="45" l="1"/>
  <c r="F289" i="45" l="1"/>
  <c r="G473" i="45" l="1"/>
  <c r="F473" i="45" s="1"/>
  <c r="G343" i="45" l="1"/>
  <c r="F343" i="45" s="1"/>
  <c r="G344" i="45" l="1"/>
  <c r="F344" i="45" s="1"/>
  <c r="F345" i="45" s="1"/>
  <c r="F346" i="45" s="1"/>
  <c r="G345" i="45" l="1"/>
  <c r="G346" i="45" l="1"/>
  <c r="E346" i="45" s="1"/>
  <c r="E345" i="45"/>
  <c r="F67" i="16"/>
  <c r="F68" i="16" l="1"/>
  <c r="E67" i="16"/>
  <c r="E68" i="16" s="1"/>
  <c r="F64" i="27" l="1"/>
  <c r="E64" i="27" s="1"/>
  <c r="D69" i="27"/>
  <c r="D65" i="27"/>
  <c r="F63" i="27" l="1"/>
  <c r="E63" i="27" s="1"/>
  <c r="F62" i="27"/>
  <c r="F67" i="27"/>
  <c r="F69" i="27" s="1"/>
  <c r="E62" i="27" l="1"/>
  <c r="E65" i="27" s="1"/>
  <c r="F65" i="27"/>
  <c r="E67" i="27"/>
  <c r="E69" i="27" s="1"/>
  <c r="E70" i="27" l="1"/>
  <c r="F70" i="27"/>
  <c r="D68" i="14" l="1"/>
  <c r="F64" i="14" l="1"/>
  <c r="F67" i="14"/>
  <c r="E64" i="14" l="1"/>
  <c r="E67" i="14"/>
  <c r="F68" i="14"/>
  <c r="E68" i="14" l="1"/>
  <c r="C85" i="27" l="1"/>
  <c r="C84" i="27"/>
  <c r="C83" i="27"/>
  <c r="C80" i="27"/>
  <c r="C81" i="27" l="1"/>
  <c r="C86" i="27"/>
  <c r="F80" i="27"/>
  <c r="F17" i="14"/>
  <c r="F81" i="27" l="1"/>
  <c r="E80" i="27"/>
  <c r="D81" i="27" l="1"/>
  <c r="E81" i="27"/>
  <c r="G548" i="45" l="1"/>
  <c r="G145" i="45"/>
  <c r="G31" i="45" l="1"/>
  <c r="F31" i="45" s="1"/>
  <c r="F56" i="28" l="1"/>
  <c r="F58" i="28" s="1"/>
  <c r="F69" i="28"/>
  <c r="F73" i="28" s="1"/>
  <c r="F118" i="28"/>
  <c r="F121" i="28" s="1"/>
  <c r="F53" i="28"/>
  <c r="F123" i="28"/>
  <c r="F125" i="28" s="1"/>
  <c r="D75" i="28" l="1"/>
  <c r="F11" i="28"/>
  <c r="F10" i="28"/>
  <c r="F69" i="17"/>
  <c r="F12" i="16" l="1"/>
  <c r="F13" i="27"/>
  <c r="F11" i="27"/>
  <c r="F15" i="27"/>
  <c r="F12" i="27"/>
  <c r="F16" i="27"/>
  <c r="F14" i="27"/>
  <c r="F73" i="22"/>
  <c r="F74" i="22" s="1"/>
  <c r="F70" i="22"/>
  <c r="F65" i="17"/>
  <c r="F12" i="26"/>
  <c r="F62" i="12"/>
  <c r="F69" i="22"/>
  <c r="F71" i="22" s="1"/>
  <c r="F70" i="16"/>
  <c r="F71" i="16" s="1"/>
  <c r="F64" i="17"/>
  <c r="F11" i="26"/>
  <c r="F14" i="26"/>
  <c r="F61" i="12"/>
  <c r="F10" i="26"/>
  <c r="F13" i="26"/>
  <c r="F66" i="17"/>
  <c r="F10" i="27"/>
  <c r="F10" i="17"/>
  <c r="F11" i="16"/>
  <c r="F13" i="16"/>
  <c r="F15" i="16"/>
  <c r="F10" i="16"/>
  <c r="F14" i="16"/>
  <c r="F16" i="16"/>
  <c r="F18" i="16"/>
  <c r="F17" i="16"/>
  <c r="F10" i="14"/>
  <c r="F10" i="22"/>
  <c r="F72" i="16" l="1"/>
  <c r="D21" i="16"/>
  <c r="D14" i="28"/>
  <c r="F18" i="14"/>
  <c r="F13" i="12"/>
  <c r="F14" i="12"/>
  <c r="F10" i="12"/>
  <c r="F15" i="12"/>
  <c r="F11" i="12"/>
  <c r="F12" i="12"/>
  <c r="F18" i="34"/>
  <c r="F17" i="34"/>
  <c r="F16" i="34"/>
  <c r="F14" i="34"/>
  <c r="F13" i="34"/>
  <c r="F12" i="34"/>
  <c r="F10" i="34"/>
  <c r="F13" i="10"/>
  <c r="F11" i="10"/>
  <c r="F20" i="14" l="1"/>
  <c r="D21" i="17"/>
  <c r="D17" i="26"/>
  <c r="D19" i="27"/>
  <c r="D20" i="14"/>
  <c r="D22" i="22"/>
  <c r="F59" i="10"/>
  <c r="F76" i="34"/>
  <c r="F63" i="10"/>
  <c r="F78" i="34"/>
  <c r="F58" i="10"/>
  <c r="F62" i="10"/>
  <c r="F68" i="34"/>
  <c r="F57" i="10"/>
  <c r="F11" i="34"/>
  <c r="F15" i="34"/>
  <c r="F10" i="10"/>
  <c r="F12" i="10"/>
  <c r="F16" i="9"/>
  <c r="F14" i="9"/>
  <c r="F11" i="9"/>
  <c r="F10" i="9"/>
  <c r="F9" i="9"/>
  <c r="F63" i="8"/>
  <c r="F62" i="8"/>
  <c r="F60" i="8"/>
  <c r="F79" i="34" l="1"/>
  <c r="F60" i="10"/>
  <c r="D18" i="12"/>
  <c r="F67" i="8"/>
  <c r="F66" i="8"/>
  <c r="F69" i="9"/>
  <c r="F63" i="9"/>
  <c r="F65" i="9"/>
  <c r="F62" i="9"/>
  <c r="F64" i="9"/>
  <c r="F66" i="9"/>
  <c r="F13" i="9"/>
  <c r="F15" i="9"/>
  <c r="F12" i="9"/>
  <c r="F61" i="8"/>
  <c r="D21" i="34" l="1"/>
  <c r="D19" i="9" l="1"/>
  <c r="F16" i="8"/>
  <c r="F9" i="8"/>
  <c r="F12" i="6"/>
  <c r="F14" i="6"/>
  <c r="F16" i="6"/>
  <c r="F18" i="6"/>
  <c r="F19" i="21" l="1"/>
  <c r="F65" i="6"/>
  <c r="F64" i="6"/>
  <c r="F70" i="6"/>
  <c r="F72" i="6" s="1"/>
  <c r="F140" i="21"/>
  <c r="F142" i="21" s="1"/>
  <c r="F144" i="21"/>
  <c r="F147" i="21" s="1"/>
  <c r="F67" i="6"/>
  <c r="F66" i="6"/>
  <c r="F11" i="8"/>
  <c r="F13" i="8"/>
  <c r="F15" i="8"/>
  <c r="F10" i="8"/>
  <c r="F12" i="8"/>
  <c r="F14" i="8"/>
  <c r="F70" i="21"/>
  <c r="F68" i="21"/>
  <c r="F72" i="21"/>
  <c r="F76" i="21"/>
  <c r="F78" i="21" s="1"/>
  <c r="F69" i="21"/>
  <c r="F71" i="21"/>
  <c r="F73" i="21"/>
  <c r="F90" i="21"/>
  <c r="F92" i="21"/>
  <c r="F89" i="21"/>
  <c r="F91" i="21"/>
  <c r="F12" i="21"/>
  <c r="F16" i="21"/>
  <c r="F14" i="21"/>
  <c r="F18" i="21"/>
  <c r="F13" i="21"/>
  <c r="F15" i="21"/>
  <c r="F17" i="21"/>
  <c r="F17" i="6"/>
  <c r="F15" i="6"/>
  <c r="F13" i="6"/>
  <c r="F11" i="6"/>
  <c r="F60" i="4" l="1"/>
  <c r="F64" i="4"/>
  <c r="F61" i="4"/>
  <c r="F11" i="4"/>
  <c r="F13" i="4"/>
  <c r="F14" i="4"/>
  <c r="D22" i="21" l="1"/>
  <c r="F82" i="3"/>
  <c r="F12" i="4"/>
  <c r="F10" i="4"/>
  <c r="E10" i="4" s="1"/>
  <c r="F80" i="3"/>
  <c r="F71" i="3"/>
  <c r="F69" i="3"/>
  <c r="F20" i="3"/>
  <c r="F83" i="3" l="1"/>
  <c r="F76" i="3"/>
  <c r="F70" i="3"/>
  <c r="G635" i="33"/>
  <c r="F72" i="3"/>
  <c r="F74" i="3"/>
  <c r="F73" i="3"/>
  <c r="F75" i="3"/>
  <c r="F12" i="3"/>
  <c r="E12" i="3" s="1"/>
  <c r="F14" i="3"/>
  <c r="F16" i="3"/>
  <c r="F18" i="3"/>
  <c r="F11" i="3"/>
  <c r="F13" i="3"/>
  <c r="F15" i="3"/>
  <c r="F17" i="3"/>
  <c r="F19" i="3"/>
  <c r="G591" i="33"/>
  <c r="G579" i="33"/>
  <c r="G580" i="33"/>
  <c r="G578" i="33"/>
  <c r="G584" i="33"/>
  <c r="G585" i="33" s="1"/>
  <c r="G349" i="33"/>
  <c r="G348" i="33"/>
  <c r="G347" i="33"/>
  <c r="G346" i="33"/>
  <c r="G345" i="33"/>
  <c r="G344" i="33"/>
  <c r="F78" i="3" l="1"/>
  <c r="D17" i="4"/>
  <c r="D23" i="3"/>
  <c r="G531" i="33"/>
  <c r="G533" i="33"/>
  <c r="G532" i="33"/>
  <c r="G534" i="33"/>
  <c r="G493" i="33"/>
  <c r="G393" i="33"/>
  <c r="G397" i="33"/>
  <c r="G396" i="33"/>
  <c r="G338" i="33"/>
  <c r="G308" i="33" l="1"/>
  <c r="G310" i="33" s="1"/>
  <c r="G212" i="33" l="1"/>
  <c r="G214" i="33"/>
  <c r="G220" i="33"/>
  <c r="G151" i="33"/>
  <c r="G75" i="33"/>
  <c r="G79" i="33" s="1"/>
  <c r="G713" i="35"/>
  <c r="F713" i="35" l="1"/>
  <c r="F715" i="35" s="1"/>
  <c r="G715" i="35"/>
  <c r="G222" i="33"/>
  <c r="G225" i="33"/>
  <c r="G224" i="33"/>
  <c r="G218" i="33"/>
  <c r="G216" i="33"/>
  <c r="G154" i="33"/>
  <c r="G153" i="33"/>
  <c r="G152" i="33"/>
  <c r="G11" i="33"/>
  <c r="G18" i="33"/>
  <c r="G14" i="33"/>
  <c r="G21" i="33"/>
  <c r="G17" i="33"/>
  <c r="G13" i="33"/>
  <c r="G19" i="33"/>
  <c r="G15" i="33"/>
  <c r="G20" i="33"/>
  <c r="G16" i="33"/>
  <c r="G12" i="33"/>
  <c r="G1182" i="35"/>
  <c r="G1188" i="35"/>
  <c r="G293" i="33"/>
  <c r="G274" i="33"/>
  <c r="G276" i="33"/>
  <c r="G286" i="33"/>
  <c r="G292" i="33"/>
  <c r="G294" i="33"/>
  <c r="G273" i="33"/>
  <c r="G275" i="33"/>
  <c r="G197" i="33"/>
  <c r="G199" i="33"/>
  <c r="G202" i="33"/>
  <c r="G204" i="33" s="1"/>
  <c r="G198" i="33"/>
  <c r="G211" i="33"/>
  <c r="G213" i="33"/>
  <c r="G215" i="33"/>
  <c r="G217" i="33"/>
  <c r="G219" i="33"/>
  <c r="G221" i="33"/>
  <c r="G223" i="33"/>
  <c r="G210" i="33"/>
  <c r="G133" i="33"/>
  <c r="G134" i="33" s="1"/>
  <c r="G136" i="33"/>
  <c r="G143" i="33" s="1"/>
  <c r="E143" i="33" s="1"/>
  <c r="G86" i="33"/>
  <c r="G84" i="33"/>
  <c r="G72" i="33"/>
  <c r="G85" i="33"/>
  <c r="G71" i="33"/>
  <c r="G1192" i="35"/>
  <c r="G1193" i="35" s="1"/>
  <c r="G1129" i="35"/>
  <c r="G1130" i="35"/>
  <c r="G1082" i="35"/>
  <c r="G1084" i="35"/>
  <c r="G1083" i="35"/>
  <c r="G1085" i="35"/>
  <c r="G1023" i="35"/>
  <c r="G1075" i="35"/>
  <c r="G1077" i="35" s="1"/>
  <c r="G1024" i="35"/>
  <c r="G1016" i="35"/>
  <c r="G1019" i="35"/>
  <c r="G1020" i="35"/>
  <c r="G1017" i="35"/>
  <c r="G1018" i="35"/>
  <c r="G940" i="35"/>
  <c r="G959" i="35"/>
  <c r="G957" i="35"/>
  <c r="G955" i="35"/>
  <c r="G953" i="35"/>
  <c r="G951" i="35"/>
  <c r="G949" i="35"/>
  <c r="G948" i="35"/>
  <c r="G958" i="35"/>
  <c r="G956" i="35"/>
  <c r="G954" i="35"/>
  <c r="G952" i="35"/>
  <c r="G950" i="35"/>
  <c r="G884" i="35"/>
  <c r="G794" i="35"/>
  <c r="F794" i="35" s="1"/>
  <c r="G793" i="35"/>
  <c r="G227" i="33" l="1"/>
  <c r="G277" i="33"/>
  <c r="F884" i="35"/>
  <c r="F885" i="35" s="1"/>
  <c r="G885" i="35"/>
  <c r="G1027" i="35"/>
  <c r="F940" i="35"/>
  <c r="F943" i="35" s="1"/>
  <c r="G943" i="35"/>
  <c r="F793" i="35"/>
  <c r="F796" i="35" s="1"/>
  <c r="G796" i="35"/>
  <c r="G960" i="35"/>
  <c r="E960" i="35" s="1"/>
  <c r="G23" i="33"/>
  <c r="G666" i="35" l="1"/>
  <c r="F666" i="35" s="1"/>
  <c r="G566" i="35"/>
  <c r="G618" i="35"/>
  <c r="F618" i="35" l="1"/>
  <c r="F620" i="35" s="1"/>
  <c r="G620" i="35"/>
  <c r="F566" i="35"/>
  <c r="F567" i="35" s="1"/>
  <c r="G567" i="35"/>
  <c r="G518" i="35"/>
  <c r="G403" i="35"/>
  <c r="G396" i="35"/>
  <c r="F396" i="35" s="1"/>
  <c r="G404" i="35"/>
  <c r="G350" i="35"/>
  <c r="G349" i="35"/>
  <c r="G298" i="35"/>
  <c r="G300" i="35" s="1"/>
  <c r="G258" i="35"/>
  <c r="G259" i="35"/>
  <c r="G273" i="35"/>
  <c r="G275" i="35" s="1"/>
  <c r="G282" i="35"/>
  <c r="G281" i="35"/>
  <c r="G250" i="35"/>
  <c r="G252" i="35" s="1"/>
  <c r="G247" i="35"/>
  <c r="G222" i="35"/>
  <c r="G225" i="35"/>
  <c r="G227" i="35" s="1"/>
  <c r="G232" i="35"/>
  <c r="G172" i="35"/>
  <c r="G181" i="35"/>
  <c r="G175" i="35"/>
  <c r="G128" i="35"/>
  <c r="G126" i="35"/>
  <c r="G127" i="35"/>
  <c r="G120" i="35"/>
  <c r="G119" i="35"/>
  <c r="G102" i="35"/>
  <c r="G101" i="35"/>
  <c r="G105" i="35"/>
  <c r="G103" i="35"/>
  <c r="G104" i="35"/>
  <c r="G352" i="35" l="1"/>
  <c r="F518" i="35"/>
  <c r="F520" i="35" s="1"/>
  <c r="G520" i="35"/>
  <c r="G106" i="35"/>
  <c r="E106" i="35" s="1"/>
  <c r="G33" i="35"/>
  <c r="G36" i="35"/>
  <c r="G35" i="35"/>
  <c r="G29" i="35"/>
  <c r="G30" i="35"/>
  <c r="G31" i="35"/>
  <c r="G32" i="35"/>
  <c r="G34" i="35"/>
  <c r="G83" i="35"/>
  <c r="G37" i="35"/>
  <c r="G88" i="35"/>
  <c r="G86" i="35"/>
  <c r="G87" i="35"/>
  <c r="G85" i="35"/>
  <c r="G84" i="35"/>
  <c r="G93" i="35"/>
  <c r="G94" i="35" s="1"/>
  <c r="G91" i="35" l="1"/>
  <c r="E91" i="35" s="1"/>
  <c r="G38" i="35"/>
  <c r="E38" i="35" l="1"/>
  <c r="G21" i="35"/>
  <c r="G22" i="35"/>
  <c r="G12" i="35"/>
  <c r="G533" i="45" l="1"/>
  <c r="G544" i="45"/>
  <c r="F544" i="45" s="1"/>
  <c r="G474" i="45" l="1"/>
  <c r="G475" i="45" s="1"/>
  <c r="E475" i="45" s="1"/>
  <c r="G535" i="45"/>
  <c r="G507" i="45"/>
  <c r="G547" i="45"/>
  <c r="G523" i="45"/>
  <c r="G517" i="45"/>
  <c r="F517" i="45" s="1"/>
  <c r="G466" i="45"/>
  <c r="G467" i="45"/>
  <c r="G406" i="45"/>
  <c r="G407" i="45" s="1"/>
  <c r="G390" i="45"/>
  <c r="G247" i="45"/>
  <c r="G189" i="45"/>
  <c r="G140" i="45"/>
  <c r="G141" i="45"/>
  <c r="G142" i="45"/>
  <c r="G143" i="45"/>
  <c r="G144" i="45"/>
  <c r="G79" i="45"/>
  <c r="G81" i="45"/>
  <c r="G83" i="45"/>
  <c r="G85" i="45"/>
  <c r="G78" i="45"/>
  <c r="G549" i="45" l="1"/>
  <c r="F547" i="45"/>
  <c r="G105" i="45"/>
  <c r="G412" i="45"/>
  <c r="G421" i="45"/>
  <c r="F421" i="45" s="1"/>
  <c r="G419" i="45"/>
  <c r="F419" i="45" s="1"/>
  <c r="G417" i="45"/>
  <c r="F417" i="45" s="1"/>
  <c r="G415" i="45"/>
  <c r="F415" i="45" s="1"/>
  <c r="G422" i="45"/>
  <c r="F422" i="45" s="1"/>
  <c r="G420" i="45"/>
  <c r="F420" i="45" s="1"/>
  <c r="G418" i="45"/>
  <c r="F418" i="45" s="1"/>
  <c r="G416" i="45"/>
  <c r="F416" i="45" s="1"/>
  <c r="G414" i="45"/>
  <c r="F414" i="45" s="1"/>
  <c r="G107" i="45"/>
  <c r="G80" i="45"/>
  <c r="G104" i="45"/>
  <c r="G262" i="45"/>
  <c r="G266" i="45"/>
  <c r="G108" i="45"/>
  <c r="G263" i="45"/>
  <c r="G111" i="45"/>
  <c r="G109" i="45"/>
  <c r="G110" i="45"/>
  <c r="G106" i="45"/>
  <c r="G265" i="45"/>
  <c r="G264" i="45"/>
  <c r="G261" i="45"/>
  <c r="G139" i="45"/>
  <c r="G403" i="45"/>
  <c r="G293" i="45"/>
  <c r="G295" i="45" s="1"/>
  <c r="G246" i="45"/>
  <c r="G252" i="45"/>
  <c r="G248" i="45"/>
  <c r="G251" i="45"/>
  <c r="G130" i="45"/>
  <c r="G133" i="45" s="1"/>
  <c r="G86" i="45"/>
  <c r="G84" i="45"/>
  <c r="G82" i="45"/>
  <c r="G88" i="45" l="1"/>
  <c r="E88" i="45" s="1"/>
  <c r="G290" i="45"/>
  <c r="G146" i="45"/>
  <c r="E146" i="45" s="1"/>
  <c r="G267" i="45"/>
  <c r="G215" i="45"/>
  <c r="G190" i="45"/>
  <c r="G191" i="45" s="1"/>
  <c r="E191" i="45" l="1"/>
  <c r="G192" i="45"/>
  <c r="E192" i="45" s="1"/>
  <c r="G291" i="45"/>
  <c r="E291" i="45" s="1"/>
  <c r="E215" i="45"/>
  <c r="E267" i="45"/>
  <c r="G30" i="45" l="1"/>
  <c r="G28" i="45"/>
  <c r="G26" i="45"/>
  <c r="G24" i="45"/>
  <c r="G22" i="45"/>
  <c r="G18" i="45"/>
  <c r="G16" i="45"/>
  <c r="F16" i="45" s="1"/>
  <c r="G29" i="45"/>
  <c r="G27" i="45"/>
  <c r="G25" i="45"/>
  <c r="G23" i="45"/>
  <c r="G21" i="45"/>
  <c r="G19" i="45"/>
  <c r="G17" i="45"/>
  <c r="G15" i="45"/>
  <c r="G14" i="45" l="1"/>
  <c r="G38" i="45" s="1"/>
  <c r="E38" i="45" l="1"/>
  <c r="F199" i="33"/>
  <c r="D12" i="49" l="1"/>
  <c r="D13" i="49" s="1"/>
  <c r="F12" i="49"/>
  <c r="F13" i="49" s="1"/>
  <c r="D60" i="49"/>
  <c r="D61" i="49" s="1"/>
  <c r="F59" i="49"/>
  <c r="E12" i="49" l="1"/>
  <c r="E13" i="49" s="1"/>
  <c r="F60" i="49"/>
  <c r="F61" i="49" l="1"/>
  <c r="E60" i="49"/>
  <c r="E61" i="49" s="1"/>
  <c r="F225" i="33" l="1"/>
  <c r="F21" i="33" l="1"/>
  <c r="F1018" i="35" l="1"/>
  <c r="F119" i="35" l="1"/>
  <c r="F143" i="45" l="1"/>
  <c r="F549" i="45" l="1"/>
  <c r="F248" i="45" l="1"/>
  <c r="E15" i="12" l="1"/>
  <c r="E16" i="8"/>
  <c r="E16" i="27"/>
  <c r="E20" i="3"/>
  <c r="E19" i="21"/>
  <c r="F86" i="45" l="1"/>
  <c r="E59" i="10" l="1"/>
  <c r="E63" i="10" l="1"/>
  <c r="E66" i="17"/>
  <c r="E12" i="10" l="1"/>
  <c r="E13" i="10"/>
  <c r="D34" i="49" l="1"/>
  <c r="F33" i="49"/>
  <c r="E33" i="49" s="1"/>
  <c r="F34" i="49" l="1"/>
  <c r="E34" i="49" l="1"/>
  <c r="F84" i="45" l="1"/>
  <c r="G233" i="35" l="1"/>
  <c r="F1129" i="35" l="1"/>
  <c r="G1131" i="35" l="1"/>
  <c r="F1130" i="35"/>
  <c r="E1131" i="35" l="1"/>
  <c r="E1132" i="35" s="1"/>
  <c r="F1131" i="35"/>
  <c r="F1132" i="35" s="1"/>
  <c r="G1132" i="35"/>
  <c r="F545" i="45" l="1"/>
  <c r="F533" i="45"/>
  <c r="G545" i="45"/>
  <c r="F550" i="45" l="1"/>
  <c r="G550" i="45"/>
  <c r="F535" i="45"/>
  <c r="E15" i="27" l="1"/>
  <c r="E14" i="27"/>
  <c r="E12" i="27"/>
  <c r="E11" i="27"/>
  <c r="E13" i="27" l="1"/>
  <c r="F17" i="27"/>
  <c r="E10" i="27"/>
  <c r="F19" i="27" l="1"/>
  <c r="D17" i="27"/>
  <c r="E17" i="27"/>
  <c r="E19" i="27" l="1"/>
  <c r="E82" i="3" l="1"/>
  <c r="D70" i="17" l="1"/>
  <c r="E65" i="17"/>
  <c r="F19" i="17" l="1"/>
  <c r="F67" i="17"/>
  <c r="F70" i="17"/>
  <c r="E69" i="17"/>
  <c r="E10" i="17"/>
  <c r="E64" i="17"/>
  <c r="E67" i="17" s="1"/>
  <c r="D70" i="9"/>
  <c r="E66" i="9"/>
  <c r="E65" i="9"/>
  <c r="E64" i="9"/>
  <c r="E63" i="9"/>
  <c r="E16" i="9"/>
  <c r="E15" i="9"/>
  <c r="E12" i="9"/>
  <c r="F21" i="17" l="1"/>
  <c r="D19" i="17"/>
  <c r="E19" i="17"/>
  <c r="F70" i="9"/>
  <c r="F71" i="17"/>
  <c r="E70" i="17"/>
  <c r="E69" i="9"/>
  <c r="E11" i="9"/>
  <c r="E13" i="9"/>
  <c r="E9" i="9"/>
  <c r="E14" i="9"/>
  <c r="E10" i="9"/>
  <c r="F67" i="9"/>
  <c r="F17" i="9"/>
  <c r="E62" i="9"/>
  <c r="E67" i="9" s="1"/>
  <c r="D71" i="17" l="1"/>
  <c r="D17" i="9"/>
  <c r="D67" i="9"/>
  <c r="F19" i="9"/>
  <c r="E21" i="17"/>
  <c r="E71" i="17"/>
  <c r="E70" i="9"/>
  <c r="F71" i="9"/>
  <c r="E17" i="9"/>
  <c r="D71" i="9" l="1"/>
  <c r="E19" i="9"/>
  <c r="E71" i="9"/>
  <c r="D79" i="34" l="1"/>
  <c r="E76" i="34"/>
  <c r="E78" i="34"/>
  <c r="F19" i="34"/>
  <c r="E10" i="34"/>
  <c r="E11" i="34"/>
  <c r="E12" i="34"/>
  <c r="E13" i="34"/>
  <c r="E14" i="34"/>
  <c r="E15" i="34"/>
  <c r="E16" i="34"/>
  <c r="E17" i="34"/>
  <c r="E18" i="34"/>
  <c r="F74" i="34"/>
  <c r="E68" i="34"/>
  <c r="E79" i="34" l="1"/>
  <c r="F21" i="34"/>
  <c r="D19" i="34"/>
  <c r="F80" i="34"/>
  <c r="E19" i="34"/>
  <c r="E74" i="34"/>
  <c r="D80" i="34" l="1"/>
  <c r="E21" i="34"/>
  <c r="E80" i="34"/>
  <c r="E71" i="3" l="1"/>
  <c r="G1194" i="35" l="1"/>
  <c r="E1194" i="35" l="1"/>
  <c r="F1192" i="35"/>
  <c r="F1193" i="35" l="1"/>
  <c r="F1194" i="35" l="1"/>
  <c r="E67" i="8" l="1"/>
  <c r="D64" i="10" l="1"/>
  <c r="D147" i="21"/>
  <c r="D78" i="21"/>
  <c r="D72" i="6"/>
  <c r="D65" i="4"/>
  <c r="E636" i="33"/>
  <c r="E637" i="33" s="1"/>
  <c r="E494" i="33"/>
  <c r="E495" i="33" s="1"/>
  <c r="E339" i="33"/>
  <c r="E310" i="33"/>
  <c r="E311" i="33" s="1"/>
  <c r="E286" i="33"/>
  <c r="E204" i="33" l="1"/>
  <c r="E79" i="33"/>
  <c r="E567" i="35" l="1"/>
  <c r="E568" i="35" s="1"/>
  <c r="E227" i="35" l="1"/>
  <c r="E228" i="35" s="1"/>
  <c r="E176" i="35"/>
  <c r="G121" i="35"/>
  <c r="E121" i="35" s="1"/>
  <c r="F120" i="35" l="1"/>
  <c r="G122" i="35"/>
  <c r="E122" i="35" s="1"/>
  <c r="F121" i="35" l="1"/>
  <c r="F122" i="35" s="1"/>
  <c r="F406" i="45"/>
  <c r="F407" i="45" s="1"/>
  <c r="F403" i="45"/>
  <c r="E404" i="45"/>
  <c r="F404" i="45" l="1"/>
  <c r="F466" i="45"/>
  <c r="E407" i="45"/>
  <c r="G468" i="45"/>
  <c r="F467" i="45"/>
  <c r="G404" i="45"/>
  <c r="E468" i="45" l="1"/>
  <c r="G469" i="45"/>
  <c r="E469" i="45" s="1"/>
  <c r="F408" i="45"/>
  <c r="G408" i="45"/>
  <c r="E408" i="45" s="1"/>
  <c r="F468" i="45"/>
  <c r="F251" i="45"/>
  <c r="F252" i="45"/>
  <c r="F469" i="45" l="1"/>
  <c r="F190" i="45"/>
  <c r="F253" i="45"/>
  <c r="G253" i="45"/>
  <c r="F189" i="45"/>
  <c r="E93" i="45"/>
  <c r="F191" i="45" l="1"/>
  <c r="F192" i="45" s="1"/>
  <c r="F246" i="45" l="1"/>
  <c r="F275" i="33" l="1"/>
  <c r="E140" i="21" l="1"/>
  <c r="E142" i="21" s="1"/>
  <c r="E518" i="45"/>
  <c r="E519" i="45" s="1"/>
  <c r="G518" i="45" l="1"/>
  <c r="F518" i="45" l="1"/>
  <c r="G223" i="35"/>
  <c r="G519" i="45"/>
  <c r="F222" i="35"/>
  <c r="F519" i="45" l="1"/>
  <c r="F223" i="35"/>
  <c r="F1024" i="35"/>
  <c r="F1017" i="35"/>
  <c r="F1020" i="35"/>
  <c r="F1019" i="35" l="1"/>
  <c r="F1182" i="35" l="1"/>
  <c r="F1183" i="35" l="1"/>
  <c r="F1184" i="35" s="1"/>
  <c r="G1183" i="35"/>
  <c r="E1183" i="35" l="1"/>
  <c r="E1184" i="35" s="1"/>
  <c r="G1184" i="35"/>
  <c r="F397" i="33" l="1"/>
  <c r="F350" i="35" l="1"/>
  <c r="E545" i="45" l="1"/>
  <c r="E524" i="45"/>
  <c r="E508" i="45"/>
  <c r="F266" i="45"/>
  <c r="F265" i="45"/>
  <c r="F264" i="45"/>
  <c r="F263" i="45"/>
  <c r="F262" i="45"/>
  <c r="F261" i="45"/>
  <c r="E133" i="45"/>
  <c r="E134" i="45" s="1"/>
  <c r="F104" i="45"/>
  <c r="G249" i="45" l="1"/>
  <c r="G508" i="45"/>
  <c r="F144" i="45"/>
  <c r="E295" i="45"/>
  <c r="G423" i="45"/>
  <c r="E423" i="45" s="1"/>
  <c r="F507" i="45"/>
  <c r="F247" i="45"/>
  <c r="F290" i="45"/>
  <c r="F291" i="45" s="1"/>
  <c r="F108" i="45"/>
  <c r="F106" i="45"/>
  <c r="F110" i="45"/>
  <c r="F140" i="45"/>
  <c r="F105" i="45"/>
  <c r="F107" i="45"/>
  <c r="F109" i="45"/>
  <c r="F111" i="45"/>
  <c r="F28" i="45"/>
  <c r="F24" i="45"/>
  <c r="F29" i="45"/>
  <c r="F25" i="45"/>
  <c r="F267" i="45"/>
  <c r="F19" i="45"/>
  <c r="F21" i="45"/>
  <c r="F22" i="45"/>
  <c r="F23" i="45"/>
  <c r="F27" i="45"/>
  <c r="F141" i="45"/>
  <c r="F26" i="45"/>
  <c r="F30" i="45"/>
  <c r="F142" i="45"/>
  <c r="F15" i="45"/>
  <c r="F17" i="45"/>
  <c r="F18" i="45"/>
  <c r="F78" i="45"/>
  <c r="F79" i="45"/>
  <c r="F80" i="45"/>
  <c r="F81" i="45"/>
  <c r="F82" i="45"/>
  <c r="F83" i="45"/>
  <c r="F85" i="45"/>
  <c r="F130" i="45"/>
  <c r="F133" i="45" s="1"/>
  <c r="F139" i="45"/>
  <c r="F14" i="45"/>
  <c r="F412" i="45"/>
  <c r="F295" i="45"/>
  <c r="F390" i="45"/>
  <c r="G391" i="45"/>
  <c r="F523" i="45"/>
  <c r="G524" i="45"/>
  <c r="F474" i="45"/>
  <c r="F475" i="45" s="1"/>
  <c r="E391" i="45" l="1"/>
  <c r="F88" i="45"/>
  <c r="F94" i="45" s="1"/>
  <c r="F38" i="45"/>
  <c r="E249" i="45"/>
  <c r="G254" i="45"/>
  <c r="E254" i="45" s="1"/>
  <c r="F134" i="45"/>
  <c r="F215" i="45"/>
  <c r="F249" i="45"/>
  <c r="F254" i="45" s="1"/>
  <c r="F508" i="45"/>
  <c r="F391" i="45"/>
  <c r="F524" i="45"/>
  <c r="G296" i="45"/>
  <c r="G94" i="45"/>
  <c r="E94" i="45" s="1"/>
  <c r="F423" i="45"/>
  <c r="F146" i="45"/>
  <c r="G134" i="45"/>
  <c r="E296" i="45" l="1"/>
  <c r="F296" i="45"/>
  <c r="F222" i="33" l="1"/>
  <c r="G636" i="33"/>
  <c r="G637" i="33" l="1"/>
  <c r="F635" i="33"/>
  <c r="F636" i="33" l="1"/>
  <c r="F637" i="33" s="1"/>
  <c r="E67" i="6" l="1"/>
  <c r="F579" i="33" l="1"/>
  <c r="F580" i="33" l="1"/>
  <c r="E69" i="3"/>
  <c r="F578" i="33"/>
  <c r="G581" i="33"/>
  <c r="F532" i="33"/>
  <c r="E581" i="33" l="1"/>
  <c r="F581" i="33"/>
  <c r="E1027" i="35" l="1"/>
  <c r="F1023" i="35"/>
  <c r="F1027" i="35" s="1"/>
  <c r="E11" i="10" l="1"/>
  <c r="E58" i="10"/>
  <c r="E1077" i="35" l="1"/>
  <c r="F1075" i="35"/>
  <c r="F1077" i="35" s="1"/>
  <c r="F1078" i="35" l="1"/>
  <c r="G1078" i="35"/>
  <c r="F1016" i="35"/>
  <c r="G1021" i="35"/>
  <c r="E1078" i="35" l="1"/>
  <c r="G1028" i="35"/>
  <c r="E1028" i="35" s="1"/>
  <c r="F1021" i="35"/>
  <c r="F1028" i="35" s="1"/>
  <c r="F403" i="35" l="1"/>
  <c r="F404" i="35" l="1"/>
  <c r="G405" i="35"/>
  <c r="E405" i="35" s="1"/>
  <c r="F405" i="35" l="1"/>
  <c r="F148" i="21"/>
  <c r="F160" i="21" l="1"/>
  <c r="D160" i="21" s="1"/>
  <c r="F64" i="10"/>
  <c r="F68" i="8"/>
  <c r="F162" i="21"/>
  <c r="D74" i="22"/>
  <c r="E73" i="22"/>
  <c r="E74" i="22" s="1"/>
  <c r="E62" i="10"/>
  <c r="E66" i="8"/>
  <c r="E123" i="28"/>
  <c r="E125" i="28" s="1"/>
  <c r="E56" i="28"/>
  <c r="E58" i="28" s="1"/>
  <c r="E63" i="26"/>
  <c r="E65" i="26" s="1"/>
  <c r="E144" i="21"/>
  <c r="E76" i="21"/>
  <c r="E78" i="21" s="1"/>
  <c r="E147" i="21" l="1"/>
  <c r="E148" i="21" s="1"/>
  <c r="D162" i="21"/>
  <c r="E160" i="21"/>
  <c r="E64" i="10"/>
  <c r="E68" i="8"/>
  <c r="E162" i="21" l="1"/>
  <c r="G494" i="33"/>
  <c r="G495" i="33" l="1"/>
  <c r="G311" i="33"/>
  <c r="F65" i="4"/>
  <c r="G398" i="33"/>
  <c r="G339" i="33"/>
  <c r="F202" i="33"/>
  <c r="F204" i="33" s="1"/>
  <c r="F75" i="33"/>
  <c r="F79" i="33" s="1"/>
  <c r="E80" i="3"/>
  <c r="E83" i="3" s="1"/>
  <c r="E70" i="6"/>
  <c r="E72" i="6" s="1"/>
  <c r="E64" i="4"/>
  <c r="F396" i="33"/>
  <c r="F585" i="33"/>
  <c r="F338" i="33"/>
  <c r="F308" i="33"/>
  <c r="F310" i="33" s="1"/>
  <c r="F286" i="33"/>
  <c r="F136" i="33"/>
  <c r="F143" i="33" s="1"/>
  <c r="G586" i="33" l="1"/>
  <c r="F311" i="33"/>
  <c r="F494" i="33"/>
  <c r="F495" i="33" s="1"/>
  <c r="F398" i="33"/>
  <c r="E65" i="4"/>
  <c r="F586" i="33"/>
  <c r="F339" i="33"/>
  <c r="E586" i="33" l="1"/>
  <c r="E943" i="35"/>
  <c r="E944" i="35" s="1"/>
  <c r="G944" i="35"/>
  <c r="E885" i="35"/>
  <c r="E886" i="35" s="1"/>
  <c r="E841" i="35"/>
  <c r="G841" i="35"/>
  <c r="E715" i="35"/>
  <c r="E716" i="35" s="1"/>
  <c r="G716" i="35"/>
  <c r="E667" i="35"/>
  <c r="E668" i="35" s="1"/>
  <c r="E620" i="35"/>
  <c r="E621" i="35" s="1"/>
  <c r="G621" i="35"/>
  <c r="G568" i="35"/>
  <c r="E520" i="35"/>
  <c r="E521" i="35" s="1"/>
  <c r="G397" i="35"/>
  <c r="E352" i="35"/>
  <c r="E300" i="35"/>
  <c r="E275" i="35"/>
  <c r="G886" i="35" l="1"/>
  <c r="G228" i="35"/>
  <c r="E473" i="35"/>
  <c r="G276" i="35"/>
  <c r="E276" i="35" s="1"/>
  <c r="G353" i="35"/>
  <c r="E353" i="35" s="1"/>
  <c r="G398" i="35"/>
  <c r="G301" i="35"/>
  <c r="E301" i="35" s="1"/>
  <c r="E252" i="35"/>
  <c r="G797" i="35"/>
  <c r="F250" i="35"/>
  <c r="F252" i="35" s="1"/>
  <c r="G176" i="35"/>
  <c r="F349" i="35"/>
  <c r="F352" i="35" s="1"/>
  <c r="G667" i="35"/>
  <c r="G668" i="35" s="1"/>
  <c r="F93" i="35"/>
  <c r="F94" i="35" s="1"/>
  <c r="G521" i="35"/>
  <c r="F298" i="35"/>
  <c r="F300" i="35" s="1"/>
  <c r="F273" i="35"/>
  <c r="F275" i="35" s="1"/>
  <c r="F225" i="35"/>
  <c r="F227" i="35" s="1"/>
  <c r="F175" i="35"/>
  <c r="G474" i="35" l="1"/>
  <c r="E474" i="35" s="1"/>
  <c r="F276" i="35"/>
  <c r="F568" i="35"/>
  <c r="F621" i="35"/>
  <c r="F301" i="35"/>
  <c r="F716" i="35"/>
  <c r="F667" i="35"/>
  <c r="F668" i="35" s="1"/>
  <c r="F841" i="35"/>
  <c r="F944" i="35"/>
  <c r="F176" i="35"/>
  <c r="F397" i="35"/>
  <c r="F398" i="35" s="1"/>
  <c r="F521" i="35"/>
  <c r="F886" i="35"/>
  <c r="E797" i="35"/>
  <c r="F797" i="35"/>
  <c r="F353" i="35" l="1"/>
  <c r="F228" i="35"/>
  <c r="F474" i="35"/>
  <c r="E173" i="35"/>
  <c r="F172" i="35" l="1"/>
  <c r="G173" i="35"/>
  <c r="G177" i="35" s="1"/>
  <c r="E177" i="35" s="1"/>
  <c r="F173" i="35" l="1"/>
  <c r="F177" i="35" s="1"/>
  <c r="G182" i="35"/>
  <c r="E182" i="35" s="1"/>
  <c r="F181" i="35" l="1"/>
  <c r="F182" i="35" l="1"/>
  <c r="E1189" i="35" l="1"/>
  <c r="G1189" i="35" l="1"/>
  <c r="F1188" i="35"/>
  <c r="F1189" i="35" l="1"/>
  <c r="E592" i="33" l="1"/>
  <c r="F591" i="33" l="1"/>
  <c r="G592" i="33"/>
  <c r="F592" i="33" l="1"/>
  <c r="G336" i="33"/>
  <c r="E336" i="33" s="1"/>
  <c r="F274" i="33"/>
  <c r="F72" i="33"/>
  <c r="G340" i="33" l="1"/>
  <c r="E340" i="33" s="1"/>
  <c r="G73" i="33"/>
  <c r="F335" i="33"/>
  <c r="F276" i="33"/>
  <c r="F71" i="33"/>
  <c r="F73" i="33" l="1"/>
  <c r="F80" i="33" s="1"/>
  <c r="F336" i="33"/>
  <c r="F340" i="33" s="1"/>
  <c r="G80" i="33"/>
  <c r="E80" i="33" s="1"/>
  <c r="F61" i="26" l="1"/>
  <c r="E60" i="26"/>
  <c r="E61" i="26" l="1"/>
  <c r="F66" i="26"/>
  <c r="E66" i="26" l="1"/>
  <c r="E65" i="6" l="1"/>
  <c r="E70" i="21"/>
  <c r="E61" i="4"/>
  <c r="E60" i="4"/>
  <c r="F956" i="35"/>
  <c r="F955" i="35"/>
  <c r="F954" i="35"/>
  <c r="F953" i="35"/>
  <c r="F952" i="35"/>
  <c r="F951" i="35"/>
  <c r="F950" i="35"/>
  <c r="F259" i="35"/>
  <c r="F258" i="35"/>
  <c r="F233" i="35"/>
  <c r="F232" i="35"/>
  <c r="F104" i="35"/>
  <c r="F949" i="35" l="1"/>
  <c r="F957" i="35"/>
  <c r="F959" i="35"/>
  <c r="F958" i="35"/>
  <c r="F282" i="35"/>
  <c r="E62" i="4"/>
  <c r="F1082" i="35"/>
  <c r="F1084" i="35"/>
  <c r="F1083" i="35"/>
  <c r="F1085" i="35"/>
  <c r="F234" i="35"/>
  <c r="F260" i="35"/>
  <c r="F84" i="35"/>
  <c r="F85" i="35"/>
  <c r="F86" i="35"/>
  <c r="F87" i="35"/>
  <c r="F127" i="35"/>
  <c r="F36" i="35"/>
  <c r="F101" i="35"/>
  <c r="F103" i="35"/>
  <c r="F105" i="35"/>
  <c r="G283" i="35"/>
  <c r="E283" i="35" s="1"/>
  <c r="F281" i="35"/>
  <c r="G1086" i="35"/>
  <c r="F29" i="35"/>
  <c r="F83" i="35"/>
  <c r="F88" i="35"/>
  <c r="F126" i="35"/>
  <c r="F128" i="35"/>
  <c r="G234" i="35"/>
  <c r="E234" i="35" s="1"/>
  <c r="F102" i="35"/>
  <c r="G248" i="35"/>
  <c r="F247" i="35"/>
  <c r="G260" i="35"/>
  <c r="E260" i="35" s="1"/>
  <c r="F37" i="35"/>
  <c r="F35" i="35"/>
  <c r="F34" i="35"/>
  <c r="F33" i="35"/>
  <c r="F32" i="35"/>
  <c r="F31" i="35"/>
  <c r="F30" i="35"/>
  <c r="E69" i="21"/>
  <c r="F62" i="4"/>
  <c r="G129" i="35"/>
  <c r="E129" i="35" s="1"/>
  <c r="D62" i="4" l="1"/>
  <c r="E248" i="35"/>
  <c r="E1086" i="35"/>
  <c r="F106" i="35"/>
  <c r="F91" i="35"/>
  <c r="F38" i="35"/>
  <c r="F248" i="35"/>
  <c r="G95" i="35"/>
  <c r="E95" i="35" s="1"/>
  <c r="E66" i="4"/>
  <c r="F66" i="4"/>
  <c r="F283" i="35"/>
  <c r="F129" i="35"/>
  <c r="D66" i="4" l="1"/>
  <c r="F95" i="35"/>
  <c r="F22" i="35" l="1"/>
  <c r="F21" i="35"/>
  <c r="F12" i="35"/>
  <c r="F23" i="35" l="1"/>
  <c r="G23" i="35"/>
  <c r="G13" i="35"/>
  <c r="E23" i="35" l="1"/>
  <c r="E13" i="35"/>
  <c r="F24" i="35"/>
  <c r="G24" i="35"/>
  <c r="E24" i="35" s="1"/>
  <c r="F1086" i="35"/>
  <c r="F13" i="35" l="1"/>
  <c r="E76" i="3" l="1"/>
  <c r="F534" i="33" l="1"/>
  <c r="E394" i="33"/>
  <c r="F347" i="33" l="1"/>
  <c r="F348" i="33"/>
  <c r="G350" i="33"/>
  <c r="E350" i="33" s="1"/>
  <c r="F346" i="33"/>
  <c r="G535" i="33"/>
  <c r="G394" i="33"/>
  <c r="F533" i="33"/>
  <c r="F393" i="33"/>
  <c r="F531" i="33"/>
  <c r="F344" i="33"/>
  <c r="F349" i="33"/>
  <c r="F345" i="33"/>
  <c r="G399" i="33" l="1"/>
  <c r="E535" i="33"/>
  <c r="F394" i="33"/>
  <c r="F399" i="33" s="1"/>
  <c r="F535" i="33"/>
  <c r="F350" i="33"/>
  <c r="F316" i="33" l="1"/>
  <c r="F317" i="33"/>
  <c r="F133" i="33"/>
  <c r="E318" i="33" l="1"/>
  <c r="G200" i="33"/>
  <c r="G155" i="33"/>
  <c r="E155" i="33" s="1"/>
  <c r="G295" i="33"/>
  <c r="E295" i="33" s="1"/>
  <c r="G87" i="33"/>
  <c r="F273" i="33"/>
  <c r="F277" i="33" s="1"/>
  <c r="F154" i="33"/>
  <c r="F84" i="33"/>
  <c r="F294" i="33"/>
  <c r="F86" i="33"/>
  <c r="F292" i="33"/>
  <c r="F293" i="33"/>
  <c r="F151" i="33"/>
  <c r="F152" i="33"/>
  <c r="F198" i="33"/>
  <c r="F197" i="33"/>
  <c r="F153" i="33"/>
  <c r="F85" i="33"/>
  <c r="E200" i="33" l="1"/>
  <c r="E277" i="33"/>
  <c r="E87" i="33"/>
  <c r="F200" i="33"/>
  <c r="F205" i="33" s="1"/>
  <c r="G287" i="33"/>
  <c r="G205" i="33"/>
  <c r="E205" i="33" s="1"/>
  <c r="G144" i="33"/>
  <c r="E144" i="33" s="1"/>
  <c r="F144" i="33"/>
  <c r="F287" i="33"/>
  <c r="F295" i="33"/>
  <c r="F155" i="33"/>
  <c r="F87" i="33"/>
  <c r="E287" i="33" l="1"/>
  <c r="F212" i="33"/>
  <c r="F210" i="33" l="1"/>
  <c r="F211" i="33"/>
  <c r="F213" i="33"/>
  <c r="F215" i="33"/>
  <c r="F224" i="33"/>
  <c r="F217" i="33"/>
  <c r="F223" i="33"/>
  <c r="F214" i="33"/>
  <c r="F216" i="33"/>
  <c r="F218" i="33"/>
  <c r="F219" i="33"/>
  <c r="F220" i="33"/>
  <c r="F221" i="33"/>
  <c r="F227" i="33" l="1"/>
  <c r="F11" i="33"/>
  <c r="F17" i="33"/>
  <c r="F20" i="33"/>
  <c r="F13" i="33"/>
  <c r="F19" i="33"/>
  <c r="F16" i="33"/>
  <c r="F14" i="33"/>
  <c r="F12" i="33"/>
  <c r="F15" i="33"/>
  <c r="F18" i="33"/>
  <c r="F23" i="33" l="1"/>
  <c r="F318" i="33"/>
  <c r="D54" i="28"/>
  <c r="E118" i="28" l="1"/>
  <c r="E121" i="28" s="1"/>
  <c r="F54" i="28"/>
  <c r="E69" i="28"/>
  <c r="E73" i="28" s="1"/>
  <c r="E53" i="28"/>
  <c r="D121" i="28" l="1"/>
  <c r="E54" i="28"/>
  <c r="E59" i="28" s="1"/>
  <c r="F75" i="28"/>
  <c r="F59" i="28"/>
  <c r="D59" i="28" s="1"/>
  <c r="F126" i="28"/>
  <c r="E75" i="28"/>
  <c r="E126" i="28"/>
  <c r="D126" i="28" l="1"/>
  <c r="E11" i="28"/>
  <c r="F12" i="28"/>
  <c r="E10" i="28"/>
  <c r="D12" i="28" l="1"/>
  <c r="F14" i="28"/>
  <c r="E12" i="28"/>
  <c r="E14" i="28" l="1"/>
  <c r="E70" i="22"/>
  <c r="E69" i="22"/>
  <c r="E71" i="22" s="1"/>
  <c r="F14" i="10"/>
  <c r="D14" i="10" l="1"/>
  <c r="F63" i="12"/>
  <c r="F16" i="12"/>
  <c r="F20" i="22"/>
  <c r="E10" i="12"/>
  <c r="E13" i="12"/>
  <c r="E14" i="12"/>
  <c r="E10" i="22"/>
  <c r="E57" i="10"/>
  <c r="E60" i="10" s="1"/>
  <c r="E10" i="10"/>
  <c r="E14" i="10" s="1"/>
  <c r="E75" i="22"/>
  <c r="E62" i="12"/>
  <c r="E12" i="12"/>
  <c r="E61" i="12"/>
  <c r="E11" i="12"/>
  <c r="F75" i="22" l="1"/>
  <c r="D20" i="22"/>
  <c r="F18" i="12"/>
  <c r="D16" i="12"/>
  <c r="E65" i="10"/>
  <c r="F22" i="22"/>
  <c r="F64" i="12"/>
  <c r="E63" i="12"/>
  <c r="E16" i="12"/>
  <c r="E20" i="22"/>
  <c r="F65" i="10"/>
  <c r="D75" i="22" l="1"/>
  <c r="E18" i="12"/>
  <c r="E22" i="22"/>
  <c r="E64" i="12"/>
  <c r="E63" i="8" l="1"/>
  <c r="E62" i="8"/>
  <c r="E61" i="8"/>
  <c r="F17" i="8" l="1"/>
  <c r="E10" i="8"/>
  <c r="E12" i="8"/>
  <c r="E14" i="8"/>
  <c r="E11" i="8"/>
  <c r="E13" i="8"/>
  <c r="E15" i="8"/>
  <c r="E9" i="8"/>
  <c r="E60" i="8"/>
  <c r="F64" i="8"/>
  <c r="D64" i="8" l="1"/>
  <c r="D17" i="8"/>
  <c r="E17" i="8"/>
  <c r="F69" i="8"/>
  <c r="E64" i="8"/>
  <c r="D69" i="8" l="1"/>
  <c r="E69" i="8"/>
  <c r="E12" i="26" l="1"/>
  <c r="E14" i="26"/>
  <c r="E11" i="26"/>
  <c r="E13" i="26"/>
  <c r="E10" i="26"/>
  <c r="F15" i="26"/>
  <c r="F17" i="26" l="1"/>
  <c r="E15" i="26"/>
  <c r="E17" i="26" l="1"/>
  <c r="F19" i="16" l="1"/>
  <c r="E12" i="16"/>
  <c r="E16" i="16"/>
  <c r="E13" i="16"/>
  <c r="E15" i="16"/>
  <c r="E17" i="16"/>
  <c r="E70" i="16"/>
  <c r="E71" i="16" s="1"/>
  <c r="E10" i="16"/>
  <c r="E11" i="16"/>
  <c r="E14" i="16"/>
  <c r="E18" i="16"/>
  <c r="D19" i="16" l="1"/>
  <c r="F21" i="16"/>
  <c r="E19" i="16"/>
  <c r="E21" i="16" l="1"/>
  <c r="E72" i="16"/>
  <c r="F21" i="3" l="1"/>
  <c r="E11" i="3"/>
  <c r="E13" i="3"/>
  <c r="E15" i="3"/>
  <c r="E17" i="3"/>
  <c r="E19" i="3"/>
  <c r="E14" i="3"/>
  <c r="E16" i="3"/>
  <c r="E18" i="3"/>
  <c r="E70" i="3"/>
  <c r="E73" i="3"/>
  <c r="E75" i="3"/>
  <c r="E72" i="3"/>
  <c r="E74" i="3"/>
  <c r="E73" i="21"/>
  <c r="E72" i="21"/>
  <c r="E71" i="21"/>
  <c r="E78" i="3" l="1"/>
  <c r="D78" i="3"/>
  <c r="F23" i="3"/>
  <c r="F95" i="21"/>
  <c r="D95" i="21" s="1"/>
  <c r="E21" i="3"/>
  <c r="F20" i="21"/>
  <c r="F84" i="3"/>
  <c r="E68" i="21"/>
  <c r="F74" i="21"/>
  <c r="E91" i="21"/>
  <c r="E92" i="21"/>
  <c r="E90" i="21"/>
  <c r="E89" i="21"/>
  <c r="E16" i="21"/>
  <c r="E12" i="21"/>
  <c r="E15" i="21"/>
  <c r="E18" i="21"/>
  <c r="E14" i="21"/>
  <c r="E17" i="21"/>
  <c r="E13" i="21"/>
  <c r="E66" i="6"/>
  <c r="E64" i="6"/>
  <c r="D84" i="3" l="1"/>
  <c r="F158" i="21"/>
  <c r="D158" i="21" s="1"/>
  <c r="D74" i="21"/>
  <c r="F22" i="21"/>
  <c r="D20" i="21"/>
  <c r="E74" i="21"/>
  <c r="E158" i="21" s="1"/>
  <c r="E23" i="3"/>
  <c r="E95" i="21"/>
  <c r="E20" i="21"/>
  <c r="E22" i="21" s="1"/>
  <c r="F151" i="21"/>
  <c r="F79" i="21"/>
  <c r="E84" i="3"/>
  <c r="F68" i="6"/>
  <c r="D79" i="21" l="1"/>
  <c r="E79" i="21"/>
  <c r="E163" i="21" s="1"/>
  <c r="D151" i="21"/>
  <c r="E151" i="21"/>
  <c r="F163" i="21"/>
  <c r="E11" i="6"/>
  <c r="E13" i="6"/>
  <c r="E15" i="6"/>
  <c r="E17" i="6"/>
  <c r="E12" i="6"/>
  <c r="E14" i="6"/>
  <c r="E16" i="6"/>
  <c r="E18" i="6"/>
  <c r="F73" i="6"/>
  <c r="E68" i="6"/>
  <c r="F19" i="6"/>
  <c r="D19" i="6" l="1"/>
  <c r="D163" i="21"/>
  <c r="E73" i="6"/>
  <c r="E19" i="6"/>
  <c r="E13" i="4" l="1"/>
  <c r="E14" i="4"/>
  <c r="E12" i="4"/>
  <c r="E11" i="4"/>
  <c r="F15" i="4"/>
  <c r="D15" i="4" l="1"/>
  <c r="F17" i="4"/>
  <c r="E15" i="4"/>
  <c r="E17" i="4" l="1"/>
  <c r="E10" i="14" l="1"/>
  <c r="E18" i="14" l="1"/>
  <c r="E20" i="14" s="1"/>
  <c r="G253" i="35" l="1"/>
  <c r="F253" i="35"/>
  <c r="E253" i="35" l="1"/>
  <c r="F948" i="35"/>
  <c r="F960" i="35" s="1"/>
  <c r="G112" i="45" l="1"/>
  <c r="F112" i="45" s="1"/>
  <c r="G113" i="45" l="1"/>
  <c r="F113" i="45"/>
  <c r="E113" i="45" l="1"/>
  <c r="F63" i="14" l="1"/>
  <c r="F65" i="14" s="1"/>
  <c r="E63" i="14" l="1"/>
  <c r="E65" i="14" s="1"/>
  <c r="F69" i="14" l="1"/>
  <c r="D65" i="14"/>
  <c r="D69" i="14" l="1"/>
  <c r="E69" i="14"/>
</calcChain>
</file>

<file path=xl/sharedStrings.xml><?xml version="1.0" encoding="utf-8"?>
<sst xmlns="http://schemas.openxmlformats.org/spreadsheetml/2006/main" count="4111" uniqueCount="516">
  <si>
    <t>Средняя длительность пребывания  (дни)</t>
  </si>
  <si>
    <t>Занятость койки (дни)</t>
  </si>
  <si>
    <t>Кол-во коек (ОМС)</t>
  </si>
  <si>
    <t>( профиль коек)</t>
  </si>
  <si>
    <t>Круглосуточный стационар</t>
  </si>
  <si>
    <t>Итого по круглосуточному стационару</t>
  </si>
  <si>
    <t>Поликлиника</t>
  </si>
  <si>
    <t>Дневные стационары всех типов</t>
  </si>
  <si>
    <t>отоларингологические</t>
  </si>
  <si>
    <t>Итого по СДП</t>
  </si>
  <si>
    <t>Всего по ЛПУ</t>
  </si>
  <si>
    <t>хирургические</t>
  </si>
  <si>
    <t>урологические</t>
  </si>
  <si>
    <t>проктологические</t>
  </si>
  <si>
    <t>пульмонологические</t>
  </si>
  <si>
    <t>токсикологические</t>
  </si>
  <si>
    <t>Холтеровское мониторирование</t>
  </si>
  <si>
    <t>Исследование гормонов</t>
  </si>
  <si>
    <t>УЗИ диагностика (доплерография)</t>
  </si>
  <si>
    <t>Компьютерная томография</t>
  </si>
  <si>
    <t>Дневной стационар при поликлинике</t>
  </si>
  <si>
    <t>терапевтические</t>
  </si>
  <si>
    <t>кардиологические</t>
  </si>
  <si>
    <t>гинекологические</t>
  </si>
  <si>
    <t>патологии беременности</t>
  </si>
  <si>
    <t>аллергологические</t>
  </si>
  <si>
    <t>педиатрические</t>
  </si>
  <si>
    <t>инфекционные</t>
  </si>
  <si>
    <t>для беременных и рожениц</t>
  </si>
  <si>
    <t>Цитологические исследования</t>
  </si>
  <si>
    <t>Компьютерная томография с внутривенным усилением</t>
  </si>
  <si>
    <t>сосудистой хирургии</t>
  </si>
  <si>
    <t>МРТ</t>
  </si>
  <si>
    <t>Флюорография</t>
  </si>
  <si>
    <t>гастроэнтерологические</t>
  </si>
  <si>
    <t>эндокринологические</t>
  </si>
  <si>
    <t xml:space="preserve">кардиологические </t>
  </si>
  <si>
    <t xml:space="preserve">терапевтические </t>
  </si>
  <si>
    <t xml:space="preserve">пульмонологические </t>
  </si>
  <si>
    <t xml:space="preserve">неврологические </t>
  </si>
  <si>
    <t xml:space="preserve">ортопедические </t>
  </si>
  <si>
    <t xml:space="preserve">урологические </t>
  </si>
  <si>
    <t xml:space="preserve">педиатрические </t>
  </si>
  <si>
    <t xml:space="preserve">нефрологические </t>
  </si>
  <si>
    <t>ревматологические</t>
  </si>
  <si>
    <t>офтальмологические</t>
  </si>
  <si>
    <t>хирургические гнойные</t>
  </si>
  <si>
    <t xml:space="preserve">эндокринологические </t>
  </si>
  <si>
    <t xml:space="preserve">нейрохирургические </t>
  </si>
  <si>
    <t xml:space="preserve">для беременных и рожениц </t>
  </si>
  <si>
    <t xml:space="preserve">патологии беременности </t>
  </si>
  <si>
    <t xml:space="preserve">гинекологические </t>
  </si>
  <si>
    <t>Рентгенография</t>
  </si>
  <si>
    <t>ЭКГ</t>
  </si>
  <si>
    <t>Спирография</t>
  </si>
  <si>
    <t>ИФА-диагностика</t>
  </si>
  <si>
    <t>Реоэнцефалография</t>
  </si>
  <si>
    <t>неврологические</t>
  </si>
  <si>
    <t>травматологические</t>
  </si>
  <si>
    <t>гематологические</t>
  </si>
  <si>
    <t>торакальной хирургии</t>
  </si>
  <si>
    <t>кардиохирургические</t>
  </si>
  <si>
    <t>ортопедические</t>
  </si>
  <si>
    <t>нефрологические</t>
  </si>
  <si>
    <t>Компьютерная аудиометрия</t>
  </si>
  <si>
    <t>нейрохирургические</t>
  </si>
  <si>
    <t>ожоговые</t>
  </si>
  <si>
    <t>МРТ с контрастированием</t>
  </si>
  <si>
    <t>детская кардиология</t>
  </si>
  <si>
    <t>аллергология-иммунология</t>
  </si>
  <si>
    <t>онкогематология</t>
  </si>
  <si>
    <t>радиологические</t>
  </si>
  <si>
    <t xml:space="preserve"> педиатрические</t>
  </si>
  <si>
    <t xml:space="preserve">терапевтические  </t>
  </si>
  <si>
    <t xml:space="preserve">хирургические  </t>
  </si>
  <si>
    <t xml:space="preserve">хирургические </t>
  </si>
  <si>
    <t>дерматологические</t>
  </si>
  <si>
    <t xml:space="preserve">Дневной стационар при поликлинике </t>
  </si>
  <si>
    <t>Определение онкомаркеров аппаратом эксперт-класса</t>
  </si>
  <si>
    <t>8. КГБОУ ДПО "ИПКСЗ" МЗХК</t>
  </si>
  <si>
    <t>2. КГБУЗ "Краевая клиническая больница № 2" МЗХК</t>
  </si>
  <si>
    <t>1. КГБУЗ "Краевая клиническая больница № 1" им. проф. С.И. Сергеева МЗХК</t>
  </si>
  <si>
    <t>3. КГБУЗ "Перинатальный центр" МЗ ХК</t>
  </si>
  <si>
    <t>5. КГБУЗ "Краевой клинический центр онкологии" МЗХК</t>
  </si>
  <si>
    <t>7. КГБУЗ "Клинический центр восстановительной медицины и реабилитации" МЗХК</t>
  </si>
  <si>
    <t>11.  ФГКУ "301 Военный клинический госпиталь" Минобороны РФ</t>
  </si>
  <si>
    <t>14. Хабаровский филиал ФГБУ РАМН "Дальневосточный научный центр физиологии и патологии дыхания" Сибирского отделения РАМН - НИИ охраны материнства и детства</t>
  </si>
  <si>
    <t>4. КГБУЗ "Детская городская клиническая больница имени В.М.Истомина" МЗХК</t>
  </si>
  <si>
    <t>1. КГБУЗ "Городская больница № 2" МЗХК</t>
  </si>
  <si>
    <t>2. КГБУЗ "Городская больница № 3" МЗХК</t>
  </si>
  <si>
    <t>3. КГБУЗ "Городская больница № 4" МЗХК</t>
  </si>
  <si>
    <t>4. КГБУЗ "Городская больница № 7" МЗХК</t>
  </si>
  <si>
    <t xml:space="preserve">7. КГБУЗ "Детская городская больница" МЗХК </t>
  </si>
  <si>
    <t>Скорая медицинская помощь (вызовы)</t>
  </si>
  <si>
    <t>1. КГБУЗ "Амурская центральная районная больница" МЗХК</t>
  </si>
  <si>
    <t>2. Ванинская больница ФГБУ "Дальневосточный окружной медицинский центр ФМБА"</t>
  </si>
  <si>
    <t>2. КГБУЗ "Городская клиническая больница № 10" МЗХК</t>
  </si>
  <si>
    <t>3. КГБУЗ "Городская клиническая больница № 11" МЗХК</t>
  </si>
  <si>
    <t xml:space="preserve"> 5. КГБУЗ "Родильный дом № 3" МЗХК</t>
  </si>
  <si>
    <t>1. КГБУЗ "Троицкая центральная районная больница" МЗХК</t>
  </si>
  <si>
    <t>1. КГБУЗ "Князе-Волконская районная больница" МЗХК</t>
  </si>
  <si>
    <t>патологии новорожденных  и недоношенных детей</t>
  </si>
  <si>
    <t xml:space="preserve">инфекционные </t>
  </si>
  <si>
    <t xml:space="preserve">офтальмологические </t>
  </si>
  <si>
    <t xml:space="preserve">ожоговые </t>
  </si>
  <si>
    <t>челюстно-лицевой хирургии</t>
  </si>
  <si>
    <t xml:space="preserve">6. КГБУЗ "Онкологический диспансер" МЗХК (г. Комсомольск-на-Амуре) </t>
  </si>
  <si>
    <t>онкологические абдоминальные</t>
  </si>
  <si>
    <t>онкологические</t>
  </si>
  <si>
    <t xml:space="preserve">гастроэнтерологические </t>
  </si>
  <si>
    <t>патологии новорожденных и недоношенных детей</t>
  </si>
  <si>
    <t>хирургические для детей</t>
  </si>
  <si>
    <t>онкогинекологические</t>
  </si>
  <si>
    <t>онкоурологические</t>
  </si>
  <si>
    <t>онкологические торакальные</t>
  </si>
  <si>
    <t>онкологические (химиотерапевтические)</t>
  </si>
  <si>
    <t>15.  Хабаровский филиал ФГБУ "НКЦ оториноларингологии ФМБА"</t>
  </si>
  <si>
    <t>кардиологические для больных с острым инфарктом миокарда</t>
  </si>
  <si>
    <t>Итого по дневным стационарам всех типов</t>
  </si>
  <si>
    <t xml:space="preserve">Итого по дневным стационарам всех типов </t>
  </si>
  <si>
    <t>1. Посещения с профилактической целью-всего</t>
  </si>
  <si>
    <t>2. Обращения по поводу заболевания</t>
  </si>
  <si>
    <t>3. Посещения в связи с оказанием неотложной помощи</t>
  </si>
  <si>
    <t>1. Посещения с профилактической целью</t>
  </si>
  <si>
    <t>ИССЛЕДОВАНИЯ:</t>
  </si>
  <si>
    <t>МРТ с контрастным исследованием</t>
  </si>
  <si>
    <t xml:space="preserve">2. КГАУЗ "Амурская стоматологическая поликлиника" МЗХК </t>
  </si>
  <si>
    <t>6. КГБУЗ "Родильный дом № 1" МЗХК</t>
  </si>
  <si>
    <t>7. КГБУЗ "Родильный дом № 2" МЗХК</t>
  </si>
  <si>
    <t>8. КГБУЗ "Родильный дом № 4" МЗХК</t>
  </si>
  <si>
    <t>9. КГБУЗ "Городская клиническая поликлиника № 3" МЗХК</t>
  </si>
  <si>
    <t>10. КГБУЗ "Городская поликлиника № 5" МЗХК</t>
  </si>
  <si>
    <t>11. КГБУЗ "Клинико-диагностический центр" МЗХК</t>
  </si>
  <si>
    <t>12. КГБУЗ "Городская поликлиника № 7" МЗХК</t>
  </si>
  <si>
    <t>13. КГБУЗ "Городская поликлиника № 8" МЗХК</t>
  </si>
  <si>
    <t>14. КГБУЗ "Городская поликлиника № 11" МЗХК</t>
  </si>
  <si>
    <t>15. КГБУЗ "Городская поликлиника № 15" МЗХК</t>
  </si>
  <si>
    <t xml:space="preserve"> 16. КГБУЗ "Городская поликлиника № 16" МЗХК</t>
  </si>
  <si>
    <t>17. КГБУЗ "Стоматологическая поликлиника № 18" МЗХК</t>
  </si>
  <si>
    <t>18. КГБУЗ "Стоматологическая поликлиника № 19" МЗХК</t>
  </si>
  <si>
    <t>АПП по самостоятельным тарифам</t>
  </si>
  <si>
    <t>4. КГБУЗ "Детская краевая клиническая больница" имени А.К. Пиотровича МЗХК</t>
  </si>
  <si>
    <t xml:space="preserve">отоларингологические  </t>
  </si>
  <si>
    <t>медицинская реабилитация</t>
  </si>
  <si>
    <t>1. КГБУЗ "Советско-Гаванская районная больница" МЗХК</t>
  </si>
  <si>
    <t>Стационар дневного пребывания</t>
  </si>
  <si>
    <t>терапевтические (педиатрические)</t>
  </si>
  <si>
    <t>Итого по ДС</t>
  </si>
  <si>
    <t>16. Компания "Б.Браун Авитум Руссланд"</t>
  </si>
  <si>
    <t>Всего посещений</t>
  </si>
  <si>
    <t>2. ИП Сазонова</t>
  </si>
  <si>
    <t>Полное офтальмологическое диагностическое обследование</t>
  </si>
  <si>
    <t>5. КГБУЗ "Детская городская клиническая больница № 9" МЗХК</t>
  </si>
  <si>
    <t>Перитонеальный диализ, сеанс лечения</t>
  </si>
  <si>
    <t>2. КГБУЗ "Хабаровская районная больница" МЗХК</t>
  </si>
  <si>
    <t xml:space="preserve">Экстракорпоральное оплодотворение </t>
  </si>
  <si>
    <t>КГБУЗ "Районная больница района имени Лазо" МЗХК</t>
  </si>
  <si>
    <t>КГБУЗ "Вяземская районная больница" МЗХК</t>
  </si>
  <si>
    <t>КГБУЗ "Солнечная районная больница" МЗХК</t>
  </si>
  <si>
    <t>9. КГБУЗ "Стоматологическая поликлиника "Регион" МЗХК</t>
  </si>
  <si>
    <t>в т.ч. стоматология (УЕТ)</t>
  </si>
  <si>
    <t>ИТОГО по поликлинике (посещений)</t>
  </si>
  <si>
    <t>Всего посещений (по самостоятельным тарифам)</t>
  </si>
  <si>
    <t>Поликлиника (по самостоятельным тарифам)</t>
  </si>
  <si>
    <t>19. КГБУЗ "Стоматологическая поликлиника № 25 "Ден-Тал-Из" МЗХК</t>
  </si>
  <si>
    <t>20. КГБУЗ "Детская городская  поликлиника № 1" МЗХК</t>
  </si>
  <si>
    <t>21. КГБУЗ "Детская городская клиническая поликлиника № 3" МЗХК</t>
  </si>
  <si>
    <t>22. КГБУЗ "Детская городская поликлиника № 17" МЗХК</t>
  </si>
  <si>
    <t>23. КГБУЗ "Детская стоматологическая поликлиника № 22" МЗХК</t>
  </si>
  <si>
    <t>24. КГБУЗ "Детская городская поликлиника № 24" МЗХК</t>
  </si>
  <si>
    <t>25. НУЗ "Дорожная клиническая больница на ст.Хабаровск-1 ОАО "Российские железные дороги"</t>
  </si>
  <si>
    <t>УЗИ-диагностика</t>
  </si>
  <si>
    <t>Электроэнцефалография (ЭЭГ)</t>
  </si>
  <si>
    <t xml:space="preserve">Компьютерная томография с внутривенным усилением </t>
  </si>
  <si>
    <t>ПЦР-диагностика (Realtime)</t>
  </si>
  <si>
    <t>Суточноемониторирование артериального давления (СМАД)</t>
  </si>
  <si>
    <t xml:space="preserve"> Всего по ЛПУ</t>
  </si>
  <si>
    <t>Гемодиализ интермитирующий низкопоточный, сеанс лечения</t>
  </si>
  <si>
    <t>Гемодиализ интермитирующий высокопоточный, сеанс лечения</t>
  </si>
  <si>
    <t>СМП по подушевому нормативу</t>
  </si>
  <si>
    <t>Вызов СМП</t>
  </si>
  <si>
    <t>СМП по самостоятельным тарифам</t>
  </si>
  <si>
    <t>Вызов СМП с применением тромболитической терапии</t>
  </si>
  <si>
    <t>Вызов СМП (МТР)</t>
  </si>
  <si>
    <t>Скорая медицинская помощь (итого)</t>
  </si>
  <si>
    <t>17. КГБУЗ "Краевой кожно-венерологический диспансер" МЗХК</t>
  </si>
  <si>
    <t>18. КГКУЗ "Центр по профилактике и борьбе со СПИД и инфекционными заболеваниями" МЗХК</t>
  </si>
  <si>
    <t>Наименование МО</t>
  </si>
  <si>
    <t>16. КГБУЗ "Станция скорой медицинской помощи г. Комсомольска-на-Амуре" МЗХК</t>
  </si>
  <si>
    <t xml:space="preserve"> КГБУЗ "Верхнебуреинская центральная районная больница" МЗХК</t>
  </si>
  <si>
    <t xml:space="preserve"> КГБУЗ "Ванинская центральная районная больница" МЗХК</t>
  </si>
  <si>
    <t xml:space="preserve"> КГБУЗ "Бикинская центральная районная больница" МЗХК</t>
  </si>
  <si>
    <t xml:space="preserve"> КГБУЗ "Аяно-Майская центральная районная больница" МЗХК</t>
  </si>
  <si>
    <t>КГБУЗ "Николаевская-на-Амуре центральная районная больница" МЗХК</t>
  </si>
  <si>
    <t>КГБУЗ "Охотская центральная районная больница" МЗХК</t>
  </si>
  <si>
    <t>КГБУЗ "Тугуро-Чумиканская районная больница" МЗХК</t>
  </si>
  <si>
    <t>10. Хабаровский филиал ФГАУ "МНТК "Микрохирургия глаза" им.акад.С.Н.Федорова МЗ РФ</t>
  </si>
  <si>
    <t>12.  ФГБУ "Федеральный центр сердечно-сосудистой хирургии" МЗ РФ (г. Хабаровск)</t>
  </si>
  <si>
    <t>1. КГБУЗ "Городская больница № 2" им. Д.Н.Матвеева  МЗХК</t>
  </si>
  <si>
    <t>койки сестринского ухода</t>
  </si>
  <si>
    <t>1. КГБУЗ "Ульчская районная больница" МЗХК</t>
  </si>
  <si>
    <t>КГБУЗ "Комсомольская межрайонная больница" МЗХК</t>
  </si>
  <si>
    <t>Итого - по муниципальному образованию</t>
  </si>
  <si>
    <t xml:space="preserve">Поликлиника </t>
  </si>
  <si>
    <t>ИТОГО - по поликлинике (посещений)</t>
  </si>
  <si>
    <t>СДП</t>
  </si>
  <si>
    <t>Итого-по дневным стационарам всех типов</t>
  </si>
  <si>
    <t>В т.ч. экстракорпоральное оплодотворение</t>
  </si>
  <si>
    <t>психоневрологические</t>
  </si>
  <si>
    <t>Гемодиафильтрация</t>
  </si>
  <si>
    <t>8. КГБУЗ "Территориальный консультативно-диагностический центр" МЗ ХК</t>
  </si>
  <si>
    <t xml:space="preserve">9. КГБУЗ "Городская поликлиника № 9" МЗХК </t>
  </si>
  <si>
    <t>10. КГБУЗ "Стоматологическая поликлиника № 1" МЗХК</t>
  </si>
  <si>
    <t xml:space="preserve">11. КГБУЗ "Стоматологическая поликлиника № 2" МЗХК </t>
  </si>
  <si>
    <t xml:space="preserve">12. КГБУЗ "Детская стоматологическая поликлиника № 1" МЗХК </t>
  </si>
  <si>
    <t>13. НУЗ "Отделенческая больница на ст. Комсомольск-на-Амуре ОАО "РЖД"</t>
  </si>
  <si>
    <t>14. ФГБУЗ "Медико-санитарная часть № 99 ФМБА"</t>
  </si>
  <si>
    <t>1.1. Посещения с иными целями</t>
  </si>
  <si>
    <t xml:space="preserve">Всего посещений </t>
  </si>
  <si>
    <t>Паллиативная медицинская помощь</t>
  </si>
  <si>
    <t>ВСЕГО - КС + паллиативная помощь</t>
  </si>
  <si>
    <t>венерологические</t>
  </si>
  <si>
    <t>фтизиатрия</t>
  </si>
  <si>
    <t>КГБУЗ "Ульчский противотуберкулёзный  диспансер" МЗХК</t>
  </si>
  <si>
    <t>26. Хабаровская поликлиника ФГБУЗ "Дальневосточный окружной медицинский центр ФМБА"</t>
  </si>
  <si>
    <t xml:space="preserve">6. КГБУЗ "Консультативно-диагностический центр МЗХК "Вивея" </t>
  </si>
  <si>
    <t>Койко-дни ОМС</t>
  </si>
  <si>
    <t>Поликлиника (по подушевому финансированию)</t>
  </si>
  <si>
    <t>1.1. Посещение в Центре здоровья, всего</t>
  </si>
  <si>
    <t>1.2. Посещение в связи с диспансерным наблюдением</t>
  </si>
  <si>
    <t>1.3. Дородовый патронаж беременной, выполняемый врачом-педиатром</t>
  </si>
  <si>
    <t>1.4. Посещения с иными целями</t>
  </si>
  <si>
    <t>Всего посещений (по подушевому нормативу)</t>
  </si>
  <si>
    <t>1.2. Посещения в связи с диспансеризацией определенных групп населения, всего</t>
  </si>
  <si>
    <t>1.2.1. диспансеризация взрослого населения 1 этап</t>
  </si>
  <si>
    <t>1.2.2. диспансеризация взрослого населения 2 этап</t>
  </si>
  <si>
    <t>1.2.3. диспансеризация детей-сирот, находящихся в стационарных учреждениях (посещений)</t>
  </si>
  <si>
    <t>из них законченных случаев</t>
  </si>
  <si>
    <t>1.2.4. диспансеризация детей-сирот, находящихся в семьях (посещений)</t>
  </si>
  <si>
    <t>1.3. Посещения в связи с профилактическими медицинскими осмотрами, всего</t>
  </si>
  <si>
    <t>1.3.1. Профилактический медицинский осмотр лиц старше 18 лет</t>
  </si>
  <si>
    <t>1.3.2. Профилактические медицинские осмотры несовершеннолетних, предусмотренные отчетностью на портале МЗ РФ (посещений)</t>
  </si>
  <si>
    <t>1.3.3. Профилактические медицинские осмотры несовершеннолетних, предусмотренные порядками (посещений)</t>
  </si>
  <si>
    <t>1.4. Посещения выполненные мобильными выездными бригадами (выезды в районы края)</t>
  </si>
  <si>
    <t>1.6. Посещения выполненные "Теплоходом здоровья"</t>
  </si>
  <si>
    <t>1.7. Посещения с иными целями</t>
  </si>
  <si>
    <t>в т.ч. посещения в травмпункте (первичные)</t>
  </si>
  <si>
    <t>в т.ч. посещения в приемных отделениях</t>
  </si>
  <si>
    <t>СМАД</t>
  </si>
  <si>
    <t>ЧПЭС</t>
  </si>
  <si>
    <t>Гистологические исследования</t>
  </si>
  <si>
    <t>Эндоскопические методы исследования</t>
  </si>
  <si>
    <t>Электроэнцефалография</t>
  </si>
  <si>
    <t>Программация электрокардиостимулятора</t>
  </si>
  <si>
    <t>Электромиография</t>
  </si>
  <si>
    <t>Отоакустическая эмиссия</t>
  </si>
  <si>
    <t>Автоматические (закрытые системы) биохимические исследования</t>
  </si>
  <si>
    <t>Автоматические (закрытые системы) исследования гемостаза</t>
  </si>
  <si>
    <t>Экспертное УЗИ беременных (до 14 недель)</t>
  </si>
  <si>
    <t>Обследование беременных женщин на маркеры вирусных гепатитов методом ИФА</t>
  </si>
  <si>
    <t>Лечебно-диагностическое эндоскопическое исследование</t>
  </si>
  <si>
    <t>Сцинтиграфия</t>
  </si>
  <si>
    <t>Ортовольтная рентгенотерапия, сеанс лечения</t>
  </si>
  <si>
    <t>Амбулаторная дистанционная лучевая терапия, сеанс лечения</t>
  </si>
  <si>
    <t>ПЭТ/КТ</t>
  </si>
  <si>
    <t xml:space="preserve">ПЭТ/КТ с контрастированием </t>
  </si>
  <si>
    <t>ПЭТ/КТ (совмещенное)</t>
  </si>
  <si>
    <t>Велоэргометрия</t>
  </si>
  <si>
    <t>Иммунологические исследования методом проточнойцитометрии и хемилюминисценции</t>
  </si>
  <si>
    <t>Обзорная рентгенография молочных желез в прямой и косой  проекциях (маммография)</t>
  </si>
  <si>
    <t>Рентгенография (денситометрия)</t>
  </si>
  <si>
    <t>Ультразвуковая эндоскопия</t>
  </si>
  <si>
    <t>Эластография</t>
  </si>
  <si>
    <t>Компьютерная томография с внутривенным контрастированием</t>
  </si>
  <si>
    <t>Экпертное УЗИ беременных (до 14 недель)</t>
  </si>
  <si>
    <t>Ирригоскопия</t>
  </si>
  <si>
    <t xml:space="preserve">Лазерное оперативное лечение </t>
  </si>
  <si>
    <t>Пункционная биопсия щитовидной железы</t>
  </si>
  <si>
    <t>Чрезпищеводная электростимуляция  (ЧПЭС)</t>
  </si>
  <si>
    <t>2. ООО "Афина"</t>
  </si>
  <si>
    <t>3. ООО "Белый клен"</t>
  </si>
  <si>
    <t>4. ООО "Хабаровский центр глазной хирургии"</t>
  </si>
  <si>
    <t>5. ООО "Стоматологический госпиталь"</t>
  </si>
  <si>
    <t xml:space="preserve">7. ООО "ГрандСтрой" </t>
  </si>
  <si>
    <t xml:space="preserve">8. ООО "Профи" </t>
  </si>
  <si>
    <t>10. ООО "Стоматология ДФ"</t>
  </si>
  <si>
    <t>15. ООО "Хабаровский диагностический центр"</t>
  </si>
  <si>
    <t xml:space="preserve">16. ООО "ДВЦ Максклиник" </t>
  </si>
  <si>
    <t>17. ООО "Мед-Арт"</t>
  </si>
  <si>
    <t xml:space="preserve">18. ООО "Ланта" </t>
  </si>
  <si>
    <t>19. ООО "Диагностические системы-Восток"</t>
  </si>
  <si>
    <t>20. ООО "ЮНИЛАБ-ХАБАРОВСК"</t>
  </si>
  <si>
    <t xml:space="preserve">21. ООО "Виролаб" </t>
  </si>
  <si>
    <t>Объемы медицинской помощи ОМС (случаев госпитализации, посещений)</t>
  </si>
  <si>
    <t>Объемы медицинской помощи по территориальной программе обязательного медицинского страхования на 2018 год</t>
  </si>
  <si>
    <t xml:space="preserve"> Экспертное УЗИ беременных (до 14 недель)</t>
  </si>
  <si>
    <t xml:space="preserve"> в т. ч. выездные реанимационные бригады (выезды)</t>
  </si>
  <si>
    <t xml:space="preserve">2.1. Обращения </t>
  </si>
  <si>
    <t>в т.ч. УЕТ</t>
  </si>
  <si>
    <t>2.2. Обращения по стоматологии</t>
  </si>
  <si>
    <t>2.1. стоматология (УЕТ)</t>
  </si>
  <si>
    <t>2.2. ортодонтия (УЕТ)</t>
  </si>
  <si>
    <t>27. ФКУЗ "Медико-санитарная часть МВД  России по Хабаровскому краю"</t>
  </si>
  <si>
    <t>28. КГБУЗ "Станция скорой медицинской помощи г. Хабаровска"</t>
  </si>
  <si>
    <t>29. ФГБОУ ВО ДВГМУ Минздрава России</t>
  </si>
  <si>
    <t>30. КГБУЗ "Детский клинический центр медицинской реабилитации "Амурский" МЗХК</t>
  </si>
  <si>
    <t>Полное офтальмологическое диагностическое обследование с ультратонким исследованием</t>
  </si>
  <si>
    <t>Лабораторные исследования</t>
  </si>
  <si>
    <t>Магнитно-резонансная томография</t>
  </si>
  <si>
    <t>Магнитно-резонансная томография с внутривенным усилением</t>
  </si>
  <si>
    <t>Суточное мониторирование артериального давления (СМАД)</t>
  </si>
  <si>
    <t>Холтеровскоемониторирование</t>
  </si>
  <si>
    <t>ПЦР-диагностика (Real time)</t>
  </si>
  <si>
    <t>Обзорная рентгенография молочной желез в прямой и косой проекциях (маммография)</t>
  </si>
  <si>
    <t>Эксперное УЗИ беременных (до 14 недель)</t>
  </si>
  <si>
    <t>УЗИ-диагностика (доплерография)</t>
  </si>
  <si>
    <t xml:space="preserve">Лабораторные исследования </t>
  </si>
  <si>
    <t>Гистологические исследования (внешние медицинские услуги)</t>
  </si>
  <si>
    <t xml:space="preserve">кардиологические                  </t>
  </si>
  <si>
    <t xml:space="preserve">оториноларингологические     </t>
  </si>
  <si>
    <t xml:space="preserve">сосудистой хирургии                </t>
  </si>
  <si>
    <t xml:space="preserve">урологические     </t>
  </si>
  <si>
    <t xml:space="preserve">хирургические    </t>
  </si>
  <si>
    <t xml:space="preserve">    гастроэнтерологические</t>
  </si>
  <si>
    <t>1. ООО "Медицинский центр "Здравница"</t>
  </si>
  <si>
    <t xml:space="preserve">травматологические и ортопедические                </t>
  </si>
  <si>
    <t>в т.ч. диспансеризация определенных групп взрослого населеления (периодичность 1 раз в 2 года)</t>
  </si>
  <si>
    <t>в том числе стоматология (ует)</t>
  </si>
  <si>
    <t xml:space="preserve">6. ООО "СтомИндустрия" </t>
  </si>
  <si>
    <t>Комплексная медицинская услуга для определения в специализированном кабинете по бесплодному браку показаний к  применению ЭКО (женщины)</t>
  </si>
  <si>
    <t>Комплексная медицинская услуга для определения в специализированном кабинете по бесплодному браку показаний к  применению ЭКО  (мужчины)</t>
  </si>
  <si>
    <t>Всего финансирование, в том числе:</t>
  </si>
  <si>
    <t>1п. Посещения с профилактической целью</t>
  </si>
  <si>
    <t>Диализ</t>
  </si>
  <si>
    <t>Неполная комплексная медицинская услуга для определения в специализированном КББ показаний к применению ЭКО (Спермограмма)</t>
  </si>
  <si>
    <t>Неполная комплексная медицинская услуга для определения в специализированном КББ показаний к применению ЭКО (Антимюллеровый гормон крови)</t>
  </si>
  <si>
    <t>Перитонеальный диализ с использованием автоматизированных технологий</t>
  </si>
  <si>
    <t>жная</t>
  </si>
  <si>
    <t>Объемы медицинской помощи по территориальной программе обязательного медицинского страхования на 2019 год</t>
  </si>
  <si>
    <t>Объемы медицинской помощи  по территориальной программе обязательного медицинского страхования на 2019 год</t>
  </si>
  <si>
    <t>онкологические опухолей головы и шеи</t>
  </si>
  <si>
    <t xml:space="preserve">4. Посещения в приемных отделениях стационаров при оказании МП пациентам, не нуждающимся в госпитализации </t>
  </si>
  <si>
    <t>14.ООО "Клиника Эксперт Хабаровск"</t>
  </si>
  <si>
    <t>онкология</t>
  </si>
  <si>
    <t xml:space="preserve">оториноларингологические  </t>
  </si>
  <si>
    <t>Видеоколоноскопия</t>
  </si>
  <si>
    <t>Автоматические (закрытые системы) биохимического исследования</t>
  </si>
  <si>
    <t>ИФА диагностика</t>
  </si>
  <si>
    <t>Иммунологические исследования методом проточная цитометрия и хемилюминисценция</t>
  </si>
  <si>
    <t>1.3. Посещения с иными целями</t>
  </si>
  <si>
    <t>Видеоколоноскопия (эндоскопия)</t>
  </si>
  <si>
    <t xml:space="preserve"> ООО "Атлантис" Комсомольск</t>
  </si>
  <si>
    <t xml:space="preserve"> ООО "Альтернатива" Комсомольск</t>
  </si>
  <si>
    <t xml:space="preserve">       Рентгенография</t>
  </si>
  <si>
    <t>3. ИП Шамгунова Е.Н.</t>
  </si>
  <si>
    <t>28. ООО "Дент-Арт-Восток",</t>
  </si>
  <si>
    <t>30. ООО НОТ</t>
  </si>
  <si>
    <t>33. ООО "Атлантисс" Хабаровск</t>
  </si>
  <si>
    <t>Рентгегнография</t>
  </si>
  <si>
    <t xml:space="preserve">   неврологические</t>
  </si>
  <si>
    <t xml:space="preserve">    нейрохирургические</t>
  </si>
  <si>
    <t xml:space="preserve">    онкологические</t>
  </si>
  <si>
    <t xml:space="preserve">    кардиологические</t>
  </si>
  <si>
    <t xml:space="preserve">    неврологические</t>
  </si>
  <si>
    <t xml:space="preserve">    пульмонологические</t>
  </si>
  <si>
    <t xml:space="preserve">    эндокринологические</t>
  </si>
  <si>
    <t xml:space="preserve">   инфекционные</t>
  </si>
  <si>
    <t>30. ООО "Альтернатива" Хабаровск</t>
  </si>
  <si>
    <t>Гемодиализ продолжительный</t>
  </si>
  <si>
    <t>Гемофильтрация крови продолжительная</t>
  </si>
  <si>
    <t>Гемодиафильтрация продолжительная</t>
  </si>
  <si>
    <t>Стоимость медицинской помощи, оказываемой медицинскими организациями, расположенными на территории Хабаровского края,  лицам, застрахованным в других субъектах Российской Федерации,  на 2019 год (прогноз)</t>
  </si>
  <si>
    <t xml:space="preserve"> руб.</t>
  </si>
  <si>
    <t>№ п/п</t>
  </si>
  <si>
    <t>Наименование медицинской организации</t>
  </si>
  <si>
    <t>код МО</t>
  </si>
  <si>
    <t>АПП</t>
  </si>
  <si>
    <t>СМП</t>
  </si>
  <si>
    <t>Итого по МО</t>
  </si>
  <si>
    <t>ВСЕГО</t>
  </si>
  <si>
    <t>КС по КСГ/КПГ</t>
  </si>
  <si>
    <t>ВМП , оплачиваемые по нормативам финансовых затрат</t>
  </si>
  <si>
    <t>Итого подушевое финансирование</t>
  </si>
  <si>
    <t xml:space="preserve">диспансеризация </t>
  </si>
  <si>
    <t>проф. осмотры</t>
  </si>
  <si>
    <t>посещения и стоматология по самостоятельным тарифам</t>
  </si>
  <si>
    <t>диагностика</t>
  </si>
  <si>
    <t>Стационар дневного пребывания при круглосуточном стационаре</t>
  </si>
  <si>
    <t>ДС при поликлинике</t>
  </si>
  <si>
    <t>подушевое финансирование</t>
  </si>
  <si>
    <t>КГБУЗ "Краевая клиническая больница № 1" им. проф. С.И. Сергеева МЗХК</t>
  </si>
  <si>
    <t>0352001</t>
  </si>
  <si>
    <t>КГБУЗ "Краевая клиническая больница № 2" МЗХК</t>
  </si>
  <si>
    <t>0310001</t>
  </si>
  <si>
    <t>КГБУЗ "Перинатальный центр" МЗ ХК</t>
  </si>
  <si>
    <t>0252002</t>
  </si>
  <si>
    <t>КГБУЗ "Детская краевая клиническая больница" имени А.К. Пиотровича МЗХК</t>
  </si>
  <si>
    <t>0252001</t>
  </si>
  <si>
    <t>КГБУЗ "Краевой клинический центр онкологии" МЗХК</t>
  </si>
  <si>
    <t>0351001</t>
  </si>
  <si>
    <t xml:space="preserve">КГБУЗ "Консультативно-диагностический центр МЗХК "Вивея" </t>
  </si>
  <si>
    <t>0301001</t>
  </si>
  <si>
    <t>КГБУЗ "Клинический центр восстановительной медицины и реабилитации" МЗХК</t>
  </si>
  <si>
    <t>0301003</t>
  </si>
  <si>
    <t>КГБОУ ДПО "ИПКСЗ" МЗХК</t>
  </si>
  <si>
    <t>0307003</t>
  </si>
  <si>
    <t>КГБУЗ "Стоматологическая поликлиника "Регион" МЗХК</t>
  </si>
  <si>
    <t>0307002</t>
  </si>
  <si>
    <t>ФГАУ "МНТК "Микрохирургия глаза" им.акад.С.Н.Федорова МЗ РФ</t>
  </si>
  <si>
    <t>0353001</t>
  </si>
  <si>
    <t>ФГКУ "301 Военный клинический госпиталь" Минобороны РФ</t>
  </si>
  <si>
    <t>5155001</t>
  </si>
  <si>
    <t>ФГБУ "Федеральный центр сердечно-сосудистой хирургии" Минздрава России (г. Хабаровск)</t>
  </si>
  <si>
    <t>0352005</t>
  </si>
  <si>
    <t>Хабаровский филиал ФГБУ РАМН "Дальневосточный научный центр физиологии и патологии дыхания" Сибирского отделения РАМН - НИИ охраны материнства и детства</t>
  </si>
  <si>
    <t>0352006</t>
  </si>
  <si>
    <t>Хабаровский филиал ФГБУ "НКЦ оториноларингологии ФМБА"</t>
  </si>
  <si>
    <t>0352007</t>
  </si>
  <si>
    <t xml:space="preserve">ООО "Б.Браун Авитум Руссланд Клиникс" </t>
  </si>
  <si>
    <t>2301165</t>
  </si>
  <si>
    <t>КГБУЗ "Городская больница № 2" им. Матвеева Д.Н. МЗХК</t>
  </si>
  <si>
    <t>2141002</t>
  </si>
  <si>
    <t>КГБУЗ "Городская клиническая больница № 10" МЗХК</t>
  </si>
  <si>
    <t>2141010</t>
  </si>
  <si>
    <t>КГБУЗ "Городская клиническая больница № 11" МЗХК</t>
  </si>
  <si>
    <t>2144011</t>
  </si>
  <si>
    <t>КГБУЗ "Детская городская клиническая больница имени В.М.Истомина" МЗХК</t>
  </si>
  <si>
    <t>2241001</t>
  </si>
  <si>
    <t>КГБУЗ "Детская городская клиническая больница № 9"</t>
  </si>
  <si>
    <t>2241009</t>
  </si>
  <si>
    <t>КГБУЗ "Родильный дом № 1" МЗХК</t>
  </si>
  <si>
    <t>2148001</t>
  </si>
  <si>
    <t>КГБУЗ "Родильный дом № 2" МЗХК</t>
  </si>
  <si>
    <t>2148002</t>
  </si>
  <si>
    <t>КГБУЗ "Родильный дом № 4" МЗХК</t>
  </si>
  <si>
    <t>2148004</t>
  </si>
  <si>
    <t>КГБУЗ "Городская клиническая поликлиника № 3" МЗХК</t>
  </si>
  <si>
    <t>2101003</t>
  </si>
  <si>
    <t>КГБУЗ "Городская поликлиника № 5" МЗХК</t>
  </si>
  <si>
    <t>2141005</t>
  </si>
  <si>
    <t>КГБУЗ "Клинико-диагностический центр" МЗХК</t>
  </si>
  <si>
    <t>КГБУЗ "Городская поликлиника № 7" МЗХК</t>
  </si>
  <si>
    <t>2101007</t>
  </si>
  <si>
    <t>КГБУЗ "Городская поликлиника № 8" МЗХК</t>
  </si>
  <si>
    <t>2101008</t>
  </si>
  <si>
    <t>КГБУЗ "Городская поликлиника № 11" МЗХК</t>
  </si>
  <si>
    <t>2101011</t>
  </si>
  <si>
    <t>КГБУЗ "Городская поликлиника № 15" МЗХК</t>
  </si>
  <si>
    <t>2101015</t>
  </si>
  <si>
    <t>КГБУЗ "Городская поликлиника № 16" МЗХК</t>
  </si>
  <si>
    <t>2101016</t>
  </si>
  <si>
    <t>КГБУЗ "Стоматологическая поликлиника № 18" МЗХК</t>
  </si>
  <si>
    <t>2107018</t>
  </si>
  <si>
    <t>КГБУЗ "Стоматологическая поликлиника № 19" МЗХК</t>
  </si>
  <si>
    <t>КГБУЗ "Стоматологическая поликлиника № 25 "Ден-Тал-Из" МЗХК</t>
  </si>
  <si>
    <t>2107802</t>
  </si>
  <si>
    <t>КГБУЗ "Детская городская  поликлиника № 1" МЗХК</t>
  </si>
  <si>
    <t>2201001</t>
  </si>
  <si>
    <t>КГБУЗ "Детская городская поликлиника № 17" МЗХК</t>
  </si>
  <si>
    <t>2201017</t>
  </si>
  <si>
    <t>КГБУЗ "Детская стоматологическая поликлиника № 22" МЗХК</t>
  </si>
  <si>
    <t>2207022</t>
  </si>
  <si>
    <t>КГБУЗ "Детская городская поликлиника № 24" МЗХК</t>
  </si>
  <si>
    <t>2201024</t>
  </si>
  <si>
    <t>НУЗ "Дорожная клиническая больница на ст.Хабаровск-1 ОАО "Российские железные дороги"</t>
  </si>
  <si>
    <t>4346001</t>
  </si>
  <si>
    <t>КГБУЗ "Станция скорой медицинской помощи г. Хабаровска" МЗ ХК</t>
  </si>
  <si>
    <t>2310001</t>
  </si>
  <si>
    <t>ООО "ЮНИЛАБ-ХАБАРОВСК"</t>
  </si>
  <si>
    <t>2138157</t>
  </si>
  <si>
    <t>КГБУЗ "Детский клинический центр медицинской реабилитации "Амурский " МЗХК</t>
  </si>
  <si>
    <t>2223001</t>
  </si>
  <si>
    <t>2138162</t>
  </si>
  <si>
    <t>ООО "Хабаровский диагностический центр"</t>
  </si>
  <si>
    <t>2306172</t>
  </si>
  <si>
    <t>ООО "Белый клен"</t>
  </si>
  <si>
    <t>2138204</t>
  </si>
  <si>
    <t>КГБУЗ "Городская больница № 2" МЗХК</t>
  </si>
  <si>
    <t>КГБУЗ "Городская больница № 3" МЗХК</t>
  </si>
  <si>
    <t>КГБУЗ "Городская больница № 4" МЗХК</t>
  </si>
  <si>
    <t>КГБУЗ "Городская больница № 7" МЗХК</t>
  </si>
  <si>
    <t>КГБУЗ "Родильный дом № 3" МЗХК</t>
  </si>
  <si>
    <t xml:space="preserve">КГБУЗ "Онкологический диспансер" МЗХК (г. Комсомольск-на-Амуре) </t>
  </si>
  <si>
    <t xml:space="preserve">КГБУЗ "Детская городская больница" МЗХК </t>
  </si>
  <si>
    <t>КГБУЗ "Территориальный консультативно-диагностический центр" МЗ ХК</t>
  </si>
  <si>
    <t xml:space="preserve">КГБУЗ "Городская поликлиника № 9" МЗХК </t>
  </si>
  <si>
    <t>КГБУЗ "Стоматологическая поликлиника № 1" МЗХК</t>
  </si>
  <si>
    <t xml:space="preserve">КГБУЗ "Стоматологическая поликлиника № 2" МЗХК </t>
  </si>
  <si>
    <t xml:space="preserve">КГБУЗ "Детская стоматологическая поликлиника № 1" МЗХК </t>
  </si>
  <si>
    <t xml:space="preserve"> НУЗ "Отделенческая больница на ст. Комсомольск-на-Амуре ОАО "РЖД"</t>
  </si>
  <si>
    <t xml:space="preserve"> ФГБУЗ "Медико-санитарная часть № 99 ФМБА"</t>
  </si>
  <si>
    <t>КГБУЗ "Станция скорой медицинской помощи г. Комсомольска-на-Амуре" МЗХК</t>
  </si>
  <si>
    <t>КГБУЗ "Князе-Волконская районная больница" МЗХК</t>
  </si>
  <si>
    <t>КГБУЗ "Хабаровская районная больница"МЗХК</t>
  </si>
  <si>
    <t>КГБУЗ "Бикинская ЦРБ"</t>
  </si>
  <si>
    <t>КГБУЗ "Вяземская РБ"</t>
  </si>
  <si>
    <t xml:space="preserve">КГБУЗ " Районная больница района имени Лазо" МЗХК </t>
  </si>
  <si>
    <t>КГБУЗ "Троицкая ЦРБ"</t>
  </si>
  <si>
    <t>КГБУЗ "Комсомольская межрайонная больница"</t>
  </si>
  <si>
    <t>КГБУЗ "Амурская ЦРБ"</t>
  </si>
  <si>
    <t xml:space="preserve">КГАУЗ "Амурская стоматологическая поликлиника" МЗХК </t>
  </si>
  <si>
    <t>КГБУЗ "Ванинская ЦРБ"</t>
  </si>
  <si>
    <t>Ванинская больница ФГУ "ДВОМЦ ФМБА"</t>
  </si>
  <si>
    <t>КГБУЗ "РБ Советско-Гаванского района"</t>
  </si>
  <si>
    <t>КГБУЗ "ЦРБ Верхнебуреинского района"</t>
  </si>
  <si>
    <t>КГБУЗ "ЦРБ Николаевского района"</t>
  </si>
  <si>
    <t xml:space="preserve">КГБУЗ "Солнечная районная больница" МЗХК </t>
  </si>
  <si>
    <t>КГБУЗ "Ульчская районная больница " МЗХК</t>
  </si>
  <si>
    <t>КГБУЗ "ЦРБ Тугуро-Чумиканского района"</t>
  </si>
  <si>
    <t>КГБУЗ "Аяно-Майская ЦРБ"</t>
  </si>
  <si>
    <t>КГБУЗ "Охотская ЦРБ"</t>
  </si>
  <si>
    <t xml:space="preserve">  к Решению Комиссии по разработке ТП ОМС    от 28.12.2018  № 12</t>
  </si>
  <si>
    <t xml:space="preserve">Приложение № 12                                 </t>
  </si>
  <si>
    <t>Таблица 1</t>
  </si>
  <si>
    <t xml:space="preserve">Приложение № 12              </t>
  </si>
  <si>
    <t>Таблица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</si>
</sst>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_р_._-;\-* #,##0.0_р_._-;_-* &quot;-&quot;?_р_._-;_-@_-"/>
    <numFmt numFmtId="167" formatCode="#,##0.0_ ;\-#,##0.0\ "/>
    <numFmt numFmtId="168" formatCode="_-* #,##0_р_._-;\-* #,##0_р_._-;_-* &quot;-&quot;??_р_._-;_-@_-"/>
    <numFmt numFmtId="169" formatCode="_-* #,##0.0_р_._-;\-* #,##0.0_р_._-;_-* &quot;-&quot;_р_._-;_-@_-"/>
    <numFmt numFmtId="170" formatCode="#,##0_ ;\-#,##0\ "/>
    <numFmt numFmtId="171" formatCode="_-* #,##0.0_р_._-;\-* #,##0.0_р_._-;_-* &quot;-&quot;??_р_._-;_-@_-"/>
    <numFmt numFmtId="172" formatCode="_-* #,##0\ _р_._-;\-* #,##0\ _р_._-;_-* &quot;-&quot;\ _р_._-;_-@_-"/>
    <numFmt numFmtId="173" formatCode="0.0"/>
    <numFmt numFmtId="174" formatCode="_-* #,##0.0\ _р_._-;\-* #,##0.0\ _р_._-;_-* &quot;-&quot;??\ _р_._-;_-@_-"/>
    <numFmt numFmtId="175" formatCode="_-* #,##0\ _р_._-;\-* #,##0\ _р_._-;_-* &quot;-&quot;??\ _р_._-;_-@_-"/>
    <numFmt numFmtId="176" formatCode="#,##0.0"/>
  </numFmts>
  <fonts count="5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i/>
      <sz val="11"/>
      <name val="Times New Roman"/>
      <family val="1"/>
      <charset val="204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charset val="204"/>
    </font>
    <font>
      <b/>
      <i/>
      <sz val="11"/>
      <name val="Times New Roman"/>
      <family val="1"/>
      <charset val="204"/>
    </font>
    <font>
      <b/>
      <sz val="12"/>
      <name val="Times New Roman Cyr"/>
      <family val="1"/>
      <charset val="204"/>
    </font>
    <font>
      <sz val="14"/>
      <name val="Times New Roman Cyr"/>
      <family val="1"/>
      <charset val="204"/>
    </font>
    <font>
      <sz val="11"/>
      <name val="Times New Roman Cyr"/>
      <charset val="204"/>
    </font>
    <font>
      <i/>
      <sz val="12"/>
      <name val="Times New Roman Cyr"/>
      <charset val="204"/>
    </font>
    <font>
      <i/>
      <sz val="11"/>
      <name val="Times New Roman Cyr"/>
      <charset val="204"/>
    </font>
    <font>
      <b/>
      <i/>
      <sz val="11"/>
      <name val="Times New Roman Cyr"/>
      <charset val="204"/>
    </font>
    <font>
      <b/>
      <i/>
      <sz val="11"/>
      <name val="Times New Roman Cyr"/>
      <family val="1"/>
      <charset val="204"/>
    </font>
    <font>
      <b/>
      <i/>
      <sz val="11"/>
      <name val="Times New Roman"/>
      <family val="1"/>
    </font>
    <font>
      <b/>
      <u/>
      <sz val="11"/>
      <name val="Times New Roman Cyr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 Cyr"/>
      <charset val="204"/>
    </font>
    <font>
      <i/>
      <sz val="10"/>
      <name val="Times New Roman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 Cyr"/>
      <family val="1"/>
      <charset val="204"/>
    </font>
    <font>
      <i/>
      <sz val="12"/>
      <name val="Times New Roman Cyr"/>
      <family val="1"/>
      <charset val="204"/>
    </font>
    <font>
      <sz val="14"/>
      <name val="Times New Roman Cyr"/>
      <charset val="204"/>
    </font>
    <font>
      <sz val="14"/>
      <name val="Times New Roman"/>
      <family val="1"/>
      <charset val="204"/>
    </font>
    <font>
      <b/>
      <i/>
      <sz val="14"/>
      <name val="Times New Roman Cyr"/>
      <family val="1"/>
      <charset val="204"/>
    </font>
    <font>
      <b/>
      <i/>
      <sz val="12"/>
      <color theme="1"/>
      <name val="Times New Roman Cyr"/>
      <charset val="204"/>
    </font>
    <font>
      <sz val="11"/>
      <color theme="1"/>
      <name val="Times New Roman Cyr"/>
      <family val="1"/>
      <charset val="204"/>
    </font>
    <font>
      <b/>
      <i/>
      <sz val="11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sz val="11"/>
      <color theme="1"/>
      <name val="Times New Roman Cyr"/>
      <charset val="204"/>
    </font>
    <font>
      <sz val="12"/>
      <color theme="1"/>
      <name val="Times New Roman"/>
      <family val="1"/>
      <charset val="204"/>
    </font>
    <font>
      <sz val="12"/>
      <name val="Times New Roman CYR"/>
      <charset val="204"/>
    </font>
    <font>
      <sz val="10"/>
      <name val="Arial Cyr"/>
      <family val="2"/>
      <charset val="204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8">
    <xf numFmtId="0" fontId="0" fillId="0" borderId="0"/>
    <xf numFmtId="165" fontId="9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" fillId="0" borderId="0" applyFill="0" applyBorder="0" applyProtection="0">
      <alignment wrapText="1"/>
      <protection locked="0"/>
    </xf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5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41" applyNumberFormat="0" applyFon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07">
    <xf numFmtId="0" fontId="0" fillId="0" borderId="0" xfId="0"/>
    <xf numFmtId="0" fontId="6" fillId="0" borderId="8" xfId="0" applyFont="1" applyFill="1" applyBorder="1" applyAlignment="1">
      <alignment horizontal="left" indent="2"/>
    </xf>
    <xf numFmtId="164" fontId="6" fillId="0" borderId="8" xfId="2" applyNumberFormat="1" applyFont="1" applyFill="1" applyBorder="1"/>
    <xf numFmtId="164" fontId="6" fillId="0" borderId="13" xfId="1" applyNumberFormat="1" applyFont="1" applyFill="1" applyBorder="1"/>
    <xf numFmtId="0" fontId="14" fillId="0" borderId="8" xfId="2" applyFont="1" applyFill="1" applyBorder="1" applyAlignment="1">
      <alignment horizontal="left" indent="2"/>
    </xf>
    <xf numFmtId="164" fontId="14" fillId="0" borderId="8" xfId="2" applyNumberFormat="1" applyFont="1" applyFill="1" applyBorder="1"/>
    <xf numFmtId="0" fontId="14" fillId="0" borderId="0" xfId="2" applyFont="1" applyFill="1"/>
    <xf numFmtId="0" fontId="4" fillId="0" borderId="0" xfId="2" applyFont="1" applyFill="1"/>
    <xf numFmtId="0" fontId="20" fillId="0" borderId="1" xfId="2" applyFont="1" applyFill="1" applyBorder="1" applyAlignment="1">
      <alignment horizontal="center"/>
    </xf>
    <xf numFmtId="0" fontId="20" fillId="0" borderId="5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 vertical="top"/>
    </xf>
    <xf numFmtId="0" fontId="14" fillId="0" borderId="0" xfId="2" applyFont="1" applyFill="1" applyAlignment="1">
      <alignment horizontal="center"/>
    </xf>
    <xf numFmtId="0" fontId="14" fillId="0" borderId="4" xfId="2" applyFont="1" applyFill="1" applyBorder="1" applyAlignment="1">
      <alignment horizontal="center" vertical="top"/>
    </xf>
    <xf numFmtId="0" fontId="6" fillId="0" borderId="4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/>
    </xf>
    <xf numFmtId="168" fontId="13" fillId="0" borderId="21" xfId="1" applyNumberFormat="1" applyFont="1" applyFill="1" applyBorder="1"/>
    <xf numFmtId="0" fontId="14" fillId="0" borderId="8" xfId="2" applyFont="1" applyFill="1" applyBorder="1" applyAlignment="1">
      <alignment horizontal="center"/>
    </xf>
    <xf numFmtId="168" fontId="6" fillId="0" borderId="13" xfId="1" applyNumberFormat="1" applyFont="1" applyFill="1" applyBorder="1"/>
    <xf numFmtId="169" fontId="14" fillId="0" borderId="8" xfId="2" applyNumberFormat="1" applyFont="1" applyFill="1" applyBorder="1"/>
    <xf numFmtId="0" fontId="15" fillId="0" borderId="8" xfId="2" applyFont="1" applyFill="1" applyBorder="1" applyAlignment="1">
      <alignment horizontal="left" wrapText="1" indent="1" shrinkToFit="1"/>
    </xf>
    <xf numFmtId="164" fontId="15" fillId="0" borderId="8" xfId="2" applyNumberFormat="1" applyFont="1" applyFill="1" applyBorder="1"/>
    <xf numFmtId="167" fontId="8" fillId="0" borderId="13" xfId="1" applyNumberFormat="1" applyFont="1" applyFill="1" applyBorder="1" applyAlignment="1">
      <alignment horizontal="center"/>
    </xf>
    <xf numFmtId="164" fontId="8" fillId="0" borderId="13" xfId="1" applyNumberFormat="1" applyFont="1" applyFill="1" applyBorder="1"/>
    <xf numFmtId="168" fontId="8" fillId="0" borderId="13" xfId="1" applyNumberFormat="1" applyFont="1" applyFill="1" applyBorder="1"/>
    <xf numFmtId="0" fontId="15" fillId="0" borderId="0" xfId="2" applyFont="1" applyFill="1"/>
    <xf numFmtId="0" fontId="10" fillId="0" borderId="8" xfId="0" applyFont="1" applyFill="1" applyBorder="1" applyAlignment="1">
      <alignment horizontal="left" indent="1"/>
    </xf>
    <xf numFmtId="164" fontId="8" fillId="0" borderId="8" xfId="2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left" wrapText="1" indent="2"/>
    </xf>
    <xf numFmtId="0" fontId="6" fillId="0" borderId="8" xfId="2" applyFont="1" applyFill="1" applyBorder="1" applyAlignment="1">
      <alignment horizontal="left" wrapText="1" indent="3"/>
    </xf>
    <xf numFmtId="0" fontId="46" fillId="0" borderId="8" xfId="0" applyFont="1" applyFill="1" applyBorder="1" applyAlignment="1">
      <alignment horizontal="left" indent="2"/>
    </xf>
    <xf numFmtId="0" fontId="45" fillId="0" borderId="8" xfId="0" applyFont="1" applyFill="1" applyBorder="1" applyAlignment="1">
      <alignment horizontal="left" indent="2"/>
    </xf>
    <xf numFmtId="0" fontId="36" fillId="0" borderId="8" xfId="2" applyFont="1" applyFill="1" applyBorder="1" applyAlignment="1">
      <alignment horizontal="left" wrapText="1" indent="1"/>
    </xf>
    <xf numFmtId="164" fontId="21" fillId="0" borderId="8" xfId="2" applyNumberFormat="1" applyFont="1" applyFill="1" applyBorder="1"/>
    <xf numFmtId="0" fontId="30" fillId="0" borderId="8" xfId="2" applyFont="1" applyFill="1" applyBorder="1" applyAlignment="1">
      <alignment horizontal="left" wrapText="1" indent="1"/>
    </xf>
    <xf numFmtId="0" fontId="6" fillId="0" borderId="8" xfId="2" applyFont="1" applyFill="1" applyBorder="1" applyAlignment="1">
      <alignment horizontal="left" wrapText="1" indent="1"/>
    </xf>
    <xf numFmtId="0" fontId="14" fillId="0" borderId="9" xfId="0" applyFont="1" applyFill="1" applyBorder="1" applyAlignment="1">
      <alignment horizontal="left" wrapText="1" indent="2"/>
    </xf>
    <xf numFmtId="0" fontId="26" fillId="0" borderId="8" xfId="2" applyFont="1" applyFill="1" applyBorder="1" applyAlignment="1">
      <alignment horizontal="left" wrapText="1" indent="1"/>
    </xf>
    <xf numFmtId="168" fontId="18" fillId="0" borderId="13" xfId="1" applyNumberFormat="1" applyFont="1" applyFill="1" applyBorder="1"/>
    <xf numFmtId="0" fontId="8" fillId="0" borderId="9" xfId="2" applyFont="1" applyFill="1" applyBorder="1" applyAlignment="1">
      <alignment wrapText="1"/>
    </xf>
    <xf numFmtId="0" fontId="14" fillId="0" borderId="9" xfId="2" applyFont="1" applyFill="1" applyBorder="1"/>
    <xf numFmtId="0" fontId="22" fillId="0" borderId="8" xfId="2" applyFont="1" applyFill="1" applyBorder="1" applyAlignment="1">
      <alignment horizontal="left" vertical="justify" indent="2"/>
    </xf>
    <xf numFmtId="0" fontId="22" fillId="0" borderId="8" xfId="2" applyFont="1" applyFill="1" applyBorder="1" applyAlignment="1">
      <alignment horizontal="left" indent="1"/>
    </xf>
    <xf numFmtId="0" fontId="15" fillId="0" borderId="4" xfId="2" applyFont="1" applyFill="1" applyBorder="1" applyAlignment="1">
      <alignment horizontal="left"/>
    </xf>
    <xf numFmtId="164" fontId="15" fillId="0" borderId="4" xfId="2" applyNumberFormat="1" applyFont="1" applyFill="1" applyBorder="1"/>
    <xf numFmtId="168" fontId="15" fillId="0" borderId="4" xfId="1" applyNumberFormat="1" applyFont="1" applyFill="1" applyBorder="1"/>
    <xf numFmtId="0" fontId="18" fillId="0" borderId="8" xfId="2" applyFont="1" applyFill="1" applyBorder="1" applyAlignment="1">
      <alignment horizontal="left" wrapText="1" indent="1"/>
    </xf>
    <xf numFmtId="164" fontId="18" fillId="0" borderId="13" xfId="1" applyNumberFormat="1" applyFont="1" applyFill="1" applyBorder="1"/>
    <xf numFmtId="0" fontId="15" fillId="0" borderId="8" xfId="2" applyFont="1" applyFill="1" applyBorder="1"/>
    <xf numFmtId="0" fontId="14" fillId="0" borderId="8" xfId="2" applyFont="1" applyFill="1" applyBorder="1" applyAlignment="1">
      <alignment horizontal="left" wrapText="1" indent="2"/>
    </xf>
    <xf numFmtId="0" fontId="18" fillId="0" borderId="8" xfId="0" applyFont="1" applyFill="1" applyBorder="1" applyAlignment="1">
      <alignment horizontal="left" indent="1"/>
    </xf>
    <xf numFmtId="164" fontId="6" fillId="0" borderId="8" xfId="2" applyNumberFormat="1" applyFont="1" applyFill="1" applyBorder="1" applyAlignment="1">
      <alignment horizontal="right"/>
    </xf>
    <xf numFmtId="164" fontId="14" fillId="0" borderId="9" xfId="2" applyNumberFormat="1" applyFont="1" applyFill="1" applyBorder="1"/>
    <xf numFmtId="167" fontId="18" fillId="0" borderId="13" xfId="1" applyNumberFormat="1" applyFont="1" applyFill="1" applyBorder="1" applyAlignment="1">
      <alignment horizontal="center"/>
    </xf>
    <xf numFmtId="0" fontId="5" fillId="0" borderId="30" xfId="2" applyFont="1" applyFill="1" applyBorder="1" applyAlignment="1">
      <alignment horizontal="left" indent="2"/>
    </xf>
    <xf numFmtId="0" fontId="3" fillId="0" borderId="31" xfId="2" applyFont="1" applyFill="1" applyBorder="1" applyAlignment="1">
      <alignment horizontal="left" vertical="top" wrapText="1" indent="2"/>
    </xf>
    <xf numFmtId="0" fontId="11" fillId="0" borderId="8" xfId="2" applyFont="1" applyFill="1" applyBorder="1" applyAlignment="1">
      <alignment horizontal="left" wrapText="1" indent="1"/>
    </xf>
    <xf numFmtId="0" fontId="6" fillId="0" borderId="8" xfId="2" applyFont="1" applyFill="1" applyBorder="1" applyAlignment="1">
      <alignment horizontal="right" wrapText="1" indent="3"/>
    </xf>
    <xf numFmtId="164" fontId="8" fillId="0" borderId="13" xfId="2" applyNumberFormat="1" applyFont="1" applyFill="1" applyBorder="1" applyAlignment="1">
      <alignment horizontal="right"/>
    </xf>
    <xf numFmtId="168" fontId="6" fillId="0" borderId="8" xfId="1" applyNumberFormat="1" applyFont="1" applyFill="1" applyBorder="1" applyAlignment="1">
      <alignment horizontal="center"/>
    </xf>
    <xf numFmtId="0" fontId="8" fillId="0" borderId="0" xfId="2" applyFont="1" applyFill="1"/>
    <xf numFmtId="168" fontId="8" fillId="0" borderId="8" xfId="1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top" wrapText="1" indent="2"/>
    </xf>
    <xf numFmtId="0" fontId="8" fillId="0" borderId="5" xfId="2" applyFont="1" applyFill="1" applyBorder="1" applyAlignment="1">
      <alignment horizontal="left" indent="1"/>
    </xf>
    <xf numFmtId="168" fontId="10" fillId="0" borderId="8" xfId="1" applyNumberFormat="1" applyFont="1" applyFill="1" applyBorder="1" applyAlignment="1">
      <alignment horizontal="center"/>
    </xf>
    <xf numFmtId="168" fontId="6" fillId="0" borderId="8" xfId="1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 vertical="top" wrapText="1"/>
    </xf>
    <xf numFmtId="0" fontId="6" fillId="0" borderId="8" xfId="2" applyFont="1" applyFill="1" applyBorder="1" applyAlignment="1">
      <alignment horizontal="right" vertical="top" wrapText="1" indent="3"/>
    </xf>
    <xf numFmtId="0" fontId="8" fillId="0" borderId="8" xfId="2" applyFont="1" applyFill="1" applyBorder="1" applyAlignment="1">
      <alignment horizontal="left" indent="1"/>
    </xf>
    <xf numFmtId="0" fontId="8" fillId="0" borderId="13" xfId="2" applyFont="1" applyFill="1" applyBorder="1" applyAlignment="1">
      <alignment horizontal="right" wrapText="1" indent="3"/>
    </xf>
    <xf numFmtId="164" fontId="8" fillId="0" borderId="8" xfId="1" applyNumberFormat="1" applyFont="1" applyFill="1" applyBorder="1"/>
    <xf numFmtId="168" fontId="8" fillId="0" borderId="8" xfId="1" applyNumberFormat="1" applyFont="1" applyFill="1" applyBorder="1"/>
    <xf numFmtId="166" fontId="14" fillId="0" borderId="8" xfId="2" applyNumberFormat="1" applyFont="1" applyFill="1" applyBorder="1" applyAlignment="1">
      <alignment horizontal="center"/>
    </xf>
    <xf numFmtId="0" fontId="6" fillId="0" borderId="8" xfId="2" applyFont="1" applyFill="1" applyBorder="1" applyAlignment="1">
      <alignment horizontal="left" indent="2"/>
    </xf>
    <xf numFmtId="166" fontId="6" fillId="0" borderId="8" xfId="2" applyNumberFormat="1" applyFont="1" applyFill="1" applyBorder="1"/>
    <xf numFmtId="168" fontId="14" fillId="0" borderId="8" xfId="1" applyNumberFormat="1" applyFont="1" applyFill="1" applyBorder="1"/>
    <xf numFmtId="0" fontId="15" fillId="0" borderId="8" xfId="0" applyFont="1" applyFill="1" applyBorder="1" applyAlignment="1">
      <alignment horizontal="left" indent="1"/>
    </xf>
    <xf numFmtId="168" fontId="13" fillId="0" borderId="13" xfId="1" applyNumberFormat="1" applyFont="1" applyFill="1" applyBorder="1"/>
    <xf numFmtId="0" fontId="8" fillId="0" borderId="8" xfId="2" applyFont="1" applyFill="1" applyBorder="1" applyAlignment="1">
      <alignment wrapText="1"/>
    </xf>
    <xf numFmtId="164" fontId="8" fillId="0" borderId="8" xfId="2" applyNumberFormat="1" applyFont="1" applyFill="1" applyBorder="1"/>
    <xf numFmtId="0" fontId="6" fillId="0" borderId="0" xfId="2" applyFont="1" applyFill="1" applyBorder="1"/>
    <xf numFmtId="0" fontId="3" fillId="0" borderId="0" xfId="2" applyFont="1" applyFill="1"/>
    <xf numFmtId="0" fontId="5" fillId="0" borderId="0" xfId="2" applyFont="1" applyFill="1" applyAlignment="1">
      <alignment horizontal="center" vertical="center" wrapText="1"/>
    </xf>
    <xf numFmtId="0" fontId="8" fillId="0" borderId="0" xfId="2" applyFont="1" applyFill="1" applyBorder="1"/>
    <xf numFmtId="0" fontId="10" fillId="0" borderId="8" xfId="2" applyFont="1" applyFill="1" applyBorder="1" applyAlignment="1">
      <alignment horizontal="left" indent="1"/>
    </xf>
    <xf numFmtId="164" fontId="13" fillId="0" borderId="8" xfId="2" applyNumberFormat="1" applyFont="1" applyFill="1" applyBorder="1"/>
    <xf numFmtId="0" fontId="13" fillId="0" borderId="8" xfId="2" applyFont="1" applyFill="1" applyBorder="1" applyAlignment="1">
      <alignment horizontal="left" indent="2"/>
    </xf>
    <xf numFmtId="166" fontId="13" fillId="0" borderId="8" xfId="2" applyNumberFormat="1" applyFont="1" applyFill="1" applyBorder="1"/>
    <xf numFmtId="0" fontId="12" fillId="0" borderId="9" xfId="2" applyFont="1" applyFill="1" applyBorder="1" applyAlignment="1">
      <alignment wrapText="1"/>
    </xf>
    <xf numFmtId="0" fontId="8" fillId="0" borderId="1" xfId="2" applyFont="1" applyFill="1" applyBorder="1" applyAlignment="1">
      <alignment horizontal="left"/>
    </xf>
    <xf numFmtId="168" fontId="8" fillId="0" borderId="8" xfId="1" applyNumberFormat="1" applyFont="1" applyFill="1" applyBorder="1" applyAlignment="1">
      <alignment horizontal="right"/>
    </xf>
    <xf numFmtId="3" fontId="8" fillId="0" borderId="0" xfId="2" applyNumberFormat="1" applyFont="1" applyFill="1"/>
    <xf numFmtId="168" fontId="6" fillId="0" borderId="13" xfId="1" applyNumberFormat="1" applyFont="1" applyFill="1" applyBorder="1" applyAlignment="1">
      <alignment horizontal="center"/>
    </xf>
    <xf numFmtId="166" fontId="6" fillId="0" borderId="13" xfId="2" applyNumberFormat="1" applyFont="1" applyFill="1" applyBorder="1"/>
    <xf numFmtId="0" fontId="6" fillId="0" borderId="5" xfId="2" applyFont="1" applyFill="1" applyBorder="1"/>
    <xf numFmtId="164" fontId="6" fillId="0" borderId="8" xfId="2" applyNumberFormat="1" applyFont="1" applyFill="1" applyBorder="1" applyAlignment="1">
      <alignment horizontal="center"/>
    </xf>
    <xf numFmtId="0" fontId="6" fillId="0" borderId="8" xfId="2" applyFont="1" applyFill="1" applyBorder="1" applyAlignment="1">
      <alignment horizontal="left" wrapText="1" indent="2"/>
    </xf>
    <xf numFmtId="164" fontId="8" fillId="0" borderId="14" xfId="2" applyNumberFormat="1" applyFont="1" applyFill="1" applyBorder="1"/>
    <xf numFmtId="164" fontId="10" fillId="0" borderId="8" xfId="2" applyNumberFormat="1" applyFont="1" applyFill="1" applyBorder="1"/>
    <xf numFmtId="0" fontId="18" fillId="0" borderId="9" xfId="0" applyFont="1" applyFill="1" applyBorder="1" applyAlignment="1">
      <alignment horizontal="left" indent="2"/>
    </xf>
    <xf numFmtId="164" fontId="18" fillId="0" borderId="8" xfId="2" applyNumberFormat="1" applyFont="1" applyFill="1" applyBorder="1"/>
    <xf numFmtId="166" fontId="18" fillId="0" borderId="8" xfId="2" applyNumberFormat="1" applyFont="1" applyFill="1" applyBorder="1"/>
    <xf numFmtId="0" fontId="10" fillId="0" borderId="8" xfId="2" applyFont="1" applyFill="1" applyBorder="1" applyAlignment="1">
      <alignment horizontal="left" wrapText="1" indent="1"/>
    </xf>
    <xf numFmtId="164" fontId="6" fillId="0" borderId="9" xfId="2" applyNumberFormat="1" applyFont="1" applyFill="1" applyBorder="1"/>
    <xf numFmtId="0" fontId="12" fillId="0" borderId="0" xfId="2" applyFont="1" applyFill="1" applyBorder="1"/>
    <xf numFmtId="164" fontId="8" fillId="0" borderId="5" xfId="2" applyNumberFormat="1" applyFont="1" applyFill="1" applyBorder="1"/>
    <xf numFmtId="0" fontId="8" fillId="0" borderId="14" xfId="2" applyFont="1" applyFill="1" applyBorder="1" applyAlignment="1">
      <alignment horizontal="left"/>
    </xf>
    <xf numFmtId="166" fontId="8" fillId="0" borderId="8" xfId="2" applyNumberFormat="1" applyFont="1" applyFill="1" applyBorder="1"/>
    <xf numFmtId="0" fontId="6" fillId="0" borderId="21" xfId="2" applyFont="1" applyFill="1" applyBorder="1"/>
    <xf numFmtId="164" fontId="14" fillId="0" borderId="8" xfId="3" applyNumberFormat="1" applyFont="1" applyFill="1" applyBorder="1" applyAlignment="1">
      <alignment horizontal="left"/>
    </xf>
    <xf numFmtId="164" fontId="15" fillId="0" borderId="8" xfId="3" applyNumberFormat="1" applyFont="1" applyFill="1" applyBorder="1" applyAlignment="1">
      <alignment horizontal="left"/>
    </xf>
    <xf numFmtId="173" fontId="6" fillId="0" borderId="8" xfId="2" applyNumberFormat="1" applyFont="1" applyFill="1" applyBorder="1" applyAlignment="1">
      <alignment horizontal="center"/>
    </xf>
    <xf numFmtId="168" fontId="18" fillId="0" borderId="8" xfId="1" applyNumberFormat="1" applyFont="1" applyFill="1" applyBorder="1" applyAlignment="1">
      <alignment horizontal="center"/>
    </xf>
    <xf numFmtId="164" fontId="8" fillId="0" borderId="14" xfId="2" applyNumberFormat="1" applyFont="1" applyFill="1" applyBorder="1" applyAlignment="1">
      <alignment horizontal="center"/>
    </xf>
    <xf numFmtId="164" fontId="8" fillId="0" borderId="9" xfId="2" applyNumberFormat="1" applyFont="1" applyFill="1" applyBorder="1"/>
    <xf numFmtId="164" fontId="8" fillId="0" borderId="1" xfId="2" applyNumberFormat="1" applyFont="1" applyFill="1" applyBorder="1" applyAlignment="1">
      <alignment horizontal="center"/>
    </xf>
    <xf numFmtId="0" fontId="6" fillId="0" borderId="0" xfId="2" applyFont="1" applyFill="1"/>
    <xf numFmtId="0" fontId="14" fillId="0" borderId="0" xfId="2" applyFont="1" applyFill="1" applyAlignment="1">
      <alignment wrapText="1"/>
    </xf>
    <xf numFmtId="0" fontId="12" fillId="0" borderId="8" xfId="2" applyFont="1" applyFill="1" applyBorder="1" applyAlignment="1">
      <alignment horizontal="left" wrapText="1" indent="1"/>
    </xf>
    <xf numFmtId="0" fontId="18" fillId="0" borderId="5" xfId="2" applyFont="1" applyFill="1" applyBorder="1" applyAlignment="1">
      <alignment horizontal="left" indent="1"/>
    </xf>
    <xf numFmtId="164" fontId="21" fillId="0" borderId="0" xfId="2" applyNumberFormat="1" applyFont="1" applyFill="1"/>
    <xf numFmtId="168" fontId="6" fillId="0" borderId="8" xfId="1" applyNumberFormat="1" applyFont="1" applyFill="1" applyBorder="1"/>
    <xf numFmtId="0" fontId="6" fillId="0" borderId="8" xfId="2" applyFont="1" applyFill="1" applyBorder="1" applyAlignment="1">
      <alignment horizontal="center"/>
    </xf>
    <xf numFmtId="171" fontId="18" fillId="0" borderId="8" xfId="1" applyNumberFormat="1" applyFont="1" applyFill="1" applyBorder="1"/>
    <xf numFmtId="0" fontId="18" fillId="0" borderId="8" xfId="2" applyFont="1" applyFill="1" applyBorder="1" applyAlignment="1">
      <alignment horizontal="center"/>
    </xf>
    <xf numFmtId="173" fontId="18" fillId="0" borderId="8" xfId="2" applyNumberFormat="1" applyFont="1" applyFill="1" applyBorder="1" applyAlignment="1">
      <alignment horizontal="center"/>
    </xf>
    <xf numFmtId="0" fontId="6" fillId="0" borderId="0" xfId="2" applyFont="1" applyFill="1" applyAlignment="1">
      <alignment wrapText="1"/>
    </xf>
    <xf numFmtId="0" fontId="8" fillId="0" borderId="21" xfId="2" applyFont="1" applyFill="1" applyBorder="1" applyAlignment="1">
      <alignment wrapText="1"/>
    </xf>
    <xf numFmtId="0" fontId="6" fillId="0" borderId="21" xfId="2" applyFont="1" applyFill="1" applyBorder="1" applyAlignment="1">
      <alignment horizontal="center"/>
    </xf>
    <xf numFmtId="169" fontId="6" fillId="0" borderId="8" xfId="2" applyNumberFormat="1" applyFont="1" applyFill="1" applyBorder="1"/>
    <xf numFmtId="0" fontId="8" fillId="0" borderId="8" xfId="2" applyFont="1" applyFill="1" applyBorder="1" applyAlignment="1">
      <alignment horizontal="left" wrapText="1" indent="1"/>
    </xf>
    <xf numFmtId="173" fontId="8" fillId="0" borderId="8" xfId="2" applyNumberFormat="1" applyFont="1" applyFill="1" applyBorder="1" applyAlignment="1">
      <alignment horizontal="center"/>
    </xf>
    <xf numFmtId="0" fontId="8" fillId="0" borderId="8" xfId="2" applyFont="1" applyFill="1" applyBorder="1" applyAlignment="1">
      <alignment horizontal="center"/>
    </xf>
    <xf numFmtId="168" fontId="6" fillId="0" borderId="0" xfId="2" applyNumberFormat="1" applyFont="1" applyFill="1" applyBorder="1"/>
    <xf numFmtId="168" fontId="8" fillId="0" borderId="0" xfId="2" applyNumberFormat="1" applyFont="1" applyFill="1"/>
    <xf numFmtId="171" fontId="6" fillId="0" borderId="8" xfId="1" applyNumberFormat="1" applyFont="1" applyFill="1" applyBorder="1"/>
    <xf numFmtId="168" fontId="18" fillId="0" borderId="9" xfId="1" applyNumberFormat="1" applyFont="1" applyFill="1" applyBorder="1" applyAlignment="1">
      <alignment horizontal="center"/>
    </xf>
    <xf numFmtId="168" fontId="8" fillId="0" borderId="9" xfId="1" applyNumberFormat="1" applyFont="1" applyFill="1" applyBorder="1" applyAlignment="1">
      <alignment horizontal="center"/>
    </xf>
    <xf numFmtId="0" fontId="3" fillId="0" borderId="24" xfId="2" applyFont="1" applyFill="1" applyBorder="1" applyAlignment="1">
      <alignment horizontal="left" vertical="top" wrapText="1" indent="2"/>
    </xf>
    <xf numFmtId="0" fontId="8" fillId="0" borderId="4" xfId="2" applyFont="1" applyFill="1" applyBorder="1" applyAlignment="1">
      <alignment horizontal="left"/>
    </xf>
    <xf numFmtId="168" fontId="8" fillId="0" borderId="4" xfId="1" applyNumberFormat="1" applyFont="1" applyFill="1" applyBorder="1"/>
    <xf numFmtId="0" fontId="6" fillId="0" borderId="17" xfId="2" applyFont="1" applyFill="1" applyBorder="1"/>
    <xf numFmtId="164" fontId="6" fillId="0" borderId="0" xfId="2" applyNumberFormat="1" applyFont="1" applyFill="1"/>
    <xf numFmtId="0" fontId="4" fillId="0" borderId="0" xfId="2" applyFont="1" applyFill="1" applyAlignment="1">
      <alignment wrapText="1"/>
    </xf>
    <xf numFmtId="0" fontId="8" fillId="0" borderId="21" xfId="2" applyFont="1" applyFill="1" applyBorder="1" applyAlignment="1">
      <alignment horizontal="left"/>
    </xf>
    <xf numFmtId="168" fontId="6" fillId="0" borderId="21" xfId="1" applyNumberFormat="1" applyFont="1" applyFill="1" applyBorder="1"/>
    <xf numFmtId="0" fontId="6" fillId="0" borderId="8" xfId="2" applyFont="1" applyFill="1" applyBorder="1"/>
    <xf numFmtId="168" fontId="6" fillId="0" borderId="0" xfId="2" applyNumberFormat="1" applyFont="1" applyFill="1"/>
    <xf numFmtId="164" fontId="8" fillId="0" borderId="0" xfId="2" applyNumberFormat="1" applyFont="1" applyFill="1"/>
    <xf numFmtId="0" fontId="36" fillId="0" borderId="13" xfId="2" applyFont="1" applyFill="1" applyBorder="1" applyAlignment="1">
      <alignment horizontal="left" wrapText="1" indent="1"/>
    </xf>
    <xf numFmtId="168" fontId="6" fillId="0" borderId="9" xfId="1" applyNumberFormat="1" applyFont="1" applyFill="1" applyBorder="1"/>
    <xf numFmtId="168" fontId="18" fillId="0" borderId="8" xfId="1" applyNumberFormat="1" applyFont="1" applyFill="1" applyBorder="1"/>
    <xf numFmtId="0" fontId="8" fillId="0" borderId="13" xfId="2" applyFont="1" applyFill="1" applyBorder="1" applyAlignment="1">
      <alignment horizontal="left" vertical="top" wrapText="1" indent="2"/>
    </xf>
    <xf numFmtId="0" fontId="6" fillId="0" borderId="27" xfId="2" applyFont="1" applyFill="1" applyBorder="1" applyAlignment="1">
      <alignment horizontal="left" indent="2"/>
    </xf>
    <xf numFmtId="0" fontId="8" fillId="0" borderId="8" xfId="2" applyFont="1" applyFill="1" applyBorder="1" applyAlignment="1">
      <alignment horizontal="left" indent="2"/>
    </xf>
    <xf numFmtId="0" fontId="6" fillId="0" borderId="13" xfId="2" applyFont="1" applyFill="1" applyBorder="1" applyAlignment="1">
      <alignment horizontal="left" vertical="top" wrapText="1" indent="2"/>
    </xf>
    <xf numFmtId="0" fontId="6" fillId="0" borderId="15" xfId="2" applyFont="1" applyFill="1" applyBorder="1" applyAlignment="1">
      <alignment horizontal="left" indent="2"/>
    </xf>
    <xf numFmtId="0" fontId="6" fillId="0" borderId="29" xfId="2" applyFont="1" applyFill="1" applyBorder="1" applyAlignment="1">
      <alignment horizontal="left" indent="2"/>
    </xf>
    <xf numFmtId="0" fontId="28" fillId="0" borderId="0" xfId="2" applyFont="1" applyFill="1"/>
    <xf numFmtId="0" fontId="28" fillId="0" borderId="0" xfId="2" applyFont="1" applyFill="1" applyAlignment="1">
      <alignment horizontal="center"/>
    </xf>
    <xf numFmtId="0" fontId="3" fillId="0" borderId="0" xfId="2" applyFont="1" applyFill="1" applyAlignment="1">
      <alignment wrapText="1"/>
    </xf>
    <xf numFmtId="0" fontId="13" fillId="0" borderId="0" xfId="2" applyFont="1" applyFill="1"/>
    <xf numFmtId="0" fontId="13" fillId="0" borderId="0" xfId="2" applyFont="1" applyFill="1" applyBorder="1"/>
    <xf numFmtId="0" fontId="11" fillId="0" borderId="19" xfId="2" applyFont="1" applyFill="1" applyBorder="1" applyAlignment="1">
      <alignment horizontal="left" indent="1"/>
    </xf>
    <xf numFmtId="0" fontId="13" fillId="0" borderId="8" xfId="2" applyFont="1" applyFill="1" applyBorder="1" applyAlignment="1">
      <alignment horizontal="center"/>
    </xf>
    <xf numFmtId="168" fontId="13" fillId="0" borderId="8" xfId="1" applyNumberFormat="1" applyFont="1" applyFill="1" applyBorder="1"/>
    <xf numFmtId="0" fontId="13" fillId="0" borderId="19" xfId="2" applyFont="1" applyFill="1" applyBorder="1" applyAlignment="1">
      <alignment horizontal="left" indent="2"/>
    </xf>
    <xf numFmtId="168" fontId="13" fillId="0" borderId="8" xfId="1" applyNumberFormat="1" applyFont="1" applyFill="1" applyBorder="1" applyAlignment="1">
      <alignment horizontal="center"/>
    </xf>
    <xf numFmtId="171" fontId="13" fillId="0" borderId="19" xfId="1" applyNumberFormat="1" applyFont="1" applyFill="1" applyBorder="1"/>
    <xf numFmtId="171" fontId="6" fillId="0" borderId="19" xfId="1" applyNumberFormat="1" applyFont="1" applyFill="1" applyBorder="1"/>
    <xf numFmtId="166" fontId="13" fillId="0" borderId="19" xfId="2" applyNumberFormat="1" applyFont="1" applyFill="1" applyBorder="1"/>
    <xf numFmtId="0" fontId="12" fillId="0" borderId="19" xfId="2" applyFont="1" applyFill="1" applyBorder="1" applyAlignment="1">
      <alignment horizontal="left" wrapText="1" indent="1"/>
    </xf>
    <xf numFmtId="168" fontId="12" fillId="0" borderId="22" xfId="1" applyNumberFormat="1" applyFont="1" applyFill="1" applyBorder="1" applyAlignment="1">
      <alignment horizontal="right"/>
    </xf>
    <xf numFmtId="167" fontId="12" fillId="0" borderId="22" xfId="1" applyNumberFormat="1" applyFont="1" applyFill="1" applyBorder="1" applyAlignment="1">
      <alignment horizontal="center"/>
    </xf>
    <xf numFmtId="0" fontId="12" fillId="0" borderId="0" xfId="2" applyFont="1" applyFill="1"/>
    <xf numFmtId="164" fontId="14" fillId="0" borderId="8" xfId="2" applyNumberFormat="1" applyFont="1" applyFill="1" applyBorder="1" applyAlignment="1">
      <alignment horizontal="center"/>
    </xf>
    <xf numFmtId="164" fontId="15" fillId="0" borderId="8" xfId="2" applyNumberFormat="1" applyFont="1" applyFill="1" applyBorder="1" applyAlignment="1">
      <alignment horizontal="center"/>
    </xf>
    <xf numFmtId="166" fontId="12" fillId="0" borderId="8" xfId="9" applyNumberFormat="1" applyFont="1" applyFill="1" applyBorder="1" applyAlignment="1">
      <alignment horizontal="center"/>
    </xf>
    <xf numFmtId="170" fontId="12" fillId="0" borderId="22" xfId="1" applyNumberFormat="1" applyFont="1" applyFill="1" applyBorder="1" applyAlignment="1">
      <alignment horizontal="center"/>
    </xf>
    <xf numFmtId="0" fontId="6" fillId="0" borderId="8" xfId="2" applyFont="1" applyFill="1" applyBorder="1" applyAlignment="1">
      <alignment horizontal="left" vertical="top" wrapText="1" indent="3"/>
    </xf>
    <xf numFmtId="0" fontId="18" fillId="0" borderId="13" xfId="2" applyFont="1" applyFill="1" applyBorder="1" applyAlignment="1">
      <alignment horizontal="left" wrapText="1" indent="1"/>
    </xf>
    <xf numFmtId="170" fontId="8" fillId="0" borderId="22" xfId="1" applyNumberFormat="1" applyFont="1" applyFill="1" applyBorder="1" applyAlignment="1">
      <alignment horizontal="center"/>
    </xf>
    <xf numFmtId="168" fontId="6" fillId="0" borderId="22" xfId="1" applyNumberFormat="1" applyFont="1" applyFill="1" applyBorder="1" applyAlignment="1">
      <alignment horizontal="center"/>
    </xf>
    <xf numFmtId="171" fontId="6" fillId="0" borderId="8" xfId="1" applyNumberFormat="1" applyFont="1" applyFill="1" applyBorder="1" applyAlignment="1">
      <alignment horizontal="center"/>
    </xf>
    <xf numFmtId="170" fontId="18" fillId="0" borderId="22" xfId="1" applyNumberFormat="1" applyFont="1" applyFill="1" applyBorder="1" applyAlignment="1">
      <alignment horizontal="center"/>
    </xf>
    <xf numFmtId="167" fontId="18" fillId="0" borderId="22" xfId="1" applyNumberFormat="1" applyFont="1" applyFill="1" applyBorder="1" applyAlignment="1">
      <alignment horizontal="center"/>
    </xf>
    <xf numFmtId="168" fontId="18" fillId="0" borderId="22" xfId="1" applyNumberFormat="1" applyFont="1" applyFill="1" applyBorder="1" applyAlignment="1">
      <alignment horizontal="center"/>
    </xf>
    <xf numFmtId="164" fontId="8" fillId="0" borderId="8" xfId="2" applyNumberFormat="1" applyFont="1" applyFill="1" applyBorder="1" applyAlignment="1">
      <alignment horizontal="center"/>
    </xf>
    <xf numFmtId="0" fontId="6" fillId="0" borderId="13" xfId="2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/>
    </xf>
    <xf numFmtId="0" fontId="13" fillId="0" borderId="0" xfId="2" applyFont="1" applyFill="1" applyAlignment="1">
      <alignment horizontal="center"/>
    </xf>
    <xf numFmtId="0" fontId="28" fillId="0" borderId="0" xfId="2" applyFont="1" applyFill="1" applyAlignment="1">
      <alignment wrapText="1"/>
    </xf>
    <xf numFmtId="168" fontId="6" fillId="0" borderId="21" xfId="1" applyNumberFormat="1" applyFont="1" applyFill="1" applyBorder="1" applyAlignment="1">
      <alignment horizontal="center"/>
    </xf>
    <xf numFmtId="0" fontId="11" fillId="0" borderId="8" xfId="2" applyFont="1" applyFill="1" applyBorder="1" applyAlignment="1">
      <alignment horizontal="left" indent="1"/>
    </xf>
    <xf numFmtId="0" fontId="13" fillId="0" borderId="8" xfId="2" applyFont="1" applyFill="1" applyBorder="1"/>
    <xf numFmtId="171" fontId="13" fillId="0" borderId="8" xfId="1" applyNumberFormat="1" applyFont="1" applyFill="1" applyBorder="1"/>
    <xf numFmtId="0" fontId="12" fillId="0" borderId="8" xfId="2" applyFont="1" applyFill="1" applyBorder="1" applyAlignment="1">
      <alignment horizontal="left" indent="1"/>
    </xf>
    <xf numFmtId="168" fontId="12" fillId="0" borderId="8" xfId="1" applyNumberFormat="1" applyFont="1" applyFill="1" applyBorder="1"/>
    <xf numFmtId="176" fontId="8" fillId="0" borderId="8" xfId="2" applyNumberFormat="1" applyFont="1" applyFill="1" applyBorder="1" applyAlignment="1">
      <alignment horizontal="center"/>
    </xf>
    <xf numFmtId="3" fontId="8" fillId="0" borderId="8" xfId="2" applyNumberFormat="1" applyFont="1" applyFill="1" applyBorder="1" applyAlignment="1">
      <alignment horizontal="center"/>
    </xf>
    <xf numFmtId="168" fontId="6" fillId="0" borderId="0" xfId="1" applyNumberFormat="1" applyFont="1" applyFill="1"/>
    <xf numFmtId="176" fontId="8" fillId="0" borderId="22" xfId="2" applyNumberFormat="1" applyFont="1" applyFill="1" applyBorder="1" applyAlignment="1">
      <alignment horizontal="center"/>
    </xf>
    <xf numFmtId="3" fontId="8" fillId="0" borderId="22" xfId="2" applyNumberFormat="1" applyFont="1" applyFill="1" applyBorder="1" applyAlignment="1">
      <alignment horizontal="center"/>
    </xf>
    <xf numFmtId="168" fontId="8" fillId="0" borderId="22" xfId="1" applyNumberFormat="1" applyFont="1" applyFill="1" applyBorder="1" applyAlignment="1">
      <alignment horizontal="center"/>
    </xf>
    <xf numFmtId="164" fontId="13" fillId="0" borderId="0" xfId="2" applyNumberFormat="1" applyFont="1" applyFill="1"/>
    <xf numFmtId="168" fontId="13" fillId="0" borderId="0" xfId="2" applyNumberFormat="1" applyFont="1" applyFill="1"/>
    <xf numFmtId="164" fontId="12" fillId="0" borderId="0" xfId="2" applyNumberFormat="1" applyFont="1" applyFill="1"/>
    <xf numFmtId="164" fontId="13" fillId="0" borderId="8" xfId="2" applyNumberFormat="1" applyFont="1" applyFill="1" applyBorder="1" applyAlignment="1">
      <alignment horizontal="center"/>
    </xf>
    <xf numFmtId="169" fontId="6" fillId="0" borderId="8" xfId="2" applyNumberFormat="1" applyFont="1" applyFill="1" applyBorder="1" applyAlignment="1">
      <alignment horizontal="center"/>
    </xf>
    <xf numFmtId="164" fontId="18" fillId="0" borderId="8" xfId="2" applyNumberFormat="1" applyFont="1" applyFill="1" applyBorder="1" applyAlignment="1">
      <alignment horizontal="center"/>
    </xf>
    <xf numFmtId="169" fontId="13" fillId="0" borderId="8" xfId="2" applyNumberFormat="1" applyFont="1" applyFill="1" applyBorder="1" applyAlignment="1">
      <alignment horizontal="center"/>
    </xf>
    <xf numFmtId="168" fontId="18" fillId="0" borderId="8" xfId="1" applyNumberFormat="1" applyFont="1" applyFill="1" applyBorder="1" applyAlignment="1">
      <alignment horizontal="right"/>
    </xf>
    <xf numFmtId="169" fontId="18" fillId="0" borderId="8" xfId="2" applyNumberFormat="1" applyFont="1" applyFill="1" applyBorder="1" applyAlignment="1">
      <alignment horizontal="center"/>
    </xf>
    <xf numFmtId="0" fontId="12" fillId="0" borderId="18" xfId="2" applyFont="1" applyFill="1" applyBorder="1" applyAlignment="1">
      <alignment horizontal="left"/>
    </xf>
    <xf numFmtId="168" fontId="12" fillId="0" borderId="18" xfId="1" applyNumberFormat="1" applyFont="1" applyFill="1" applyBorder="1"/>
    <xf numFmtId="0" fontId="13" fillId="0" borderId="20" xfId="2" applyFont="1" applyFill="1" applyBorder="1"/>
    <xf numFmtId="171" fontId="14" fillId="0" borderId="8" xfId="1" applyNumberFormat="1" applyFont="1" applyFill="1" applyBorder="1"/>
    <xf numFmtId="164" fontId="12" fillId="0" borderId="8" xfId="2" applyNumberFormat="1" applyFont="1" applyFill="1" applyBorder="1"/>
    <xf numFmtId="0" fontId="19" fillId="0" borderId="1" xfId="2" applyFont="1" applyFill="1" applyBorder="1" applyAlignment="1">
      <alignment wrapText="1"/>
    </xf>
    <xf numFmtId="0" fontId="35" fillId="0" borderId="8" xfId="2" applyFont="1" applyFill="1" applyBorder="1" applyAlignment="1">
      <alignment horizontal="left" indent="2"/>
    </xf>
    <xf numFmtId="176" fontId="6" fillId="0" borderId="8" xfId="2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left" indent="1"/>
    </xf>
    <xf numFmtId="176" fontId="10" fillId="0" borderId="8" xfId="2" applyNumberFormat="1" applyFont="1" applyFill="1" applyBorder="1" applyAlignment="1">
      <alignment horizontal="center"/>
    </xf>
    <xf numFmtId="164" fontId="16" fillId="0" borderId="8" xfId="3" applyNumberFormat="1" applyFont="1" applyFill="1" applyBorder="1" applyAlignment="1">
      <alignment horizontal="left"/>
    </xf>
    <xf numFmtId="0" fontId="10" fillId="0" borderId="8" xfId="0" applyFont="1" applyFill="1" applyBorder="1" applyAlignment="1">
      <alignment horizontal="left" indent="2"/>
    </xf>
    <xf numFmtId="0" fontId="17" fillId="0" borderId="8" xfId="2" applyFont="1" applyFill="1" applyBorder="1" applyAlignment="1">
      <alignment horizontal="left" wrapText="1" indent="2"/>
    </xf>
    <xf numFmtId="0" fontId="15" fillId="0" borderId="8" xfId="2" applyFont="1" applyFill="1" applyBorder="1" applyAlignment="1">
      <alignment horizontal="left" vertical="justify" indent="2"/>
    </xf>
    <xf numFmtId="0" fontId="25" fillId="0" borderId="8" xfId="2" applyFont="1" applyFill="1" applyBorder="1" applyAlignment="1">
      <alignment horizontal="left" wrapText="1" indent="2"/>
    </xf>
    <xf numFmtId="164" fontId="25" fillId="0" borderId="9" xfId="3" applyNumberFormat="1" applyFont="1" applyFill="1" applyBorder="1" applyAlignment="1">
      <alignment horizontal="left"/>
    </xf>
    <xf numFmtId="0" fontId="36" fillId="0" borderId="30" xfId="2" applyFont="1" applyFill="1" applyBorder="1" applyAlignment="1">
      <alignment horizontal="left" indent="2"/>
    </xf>
    <xf numFmtId="167" fontId="6" fillId="0" borderId="22" xfId="1" applyNumberFormat="1" applyFont="1" applyFill="1" applyBorder="1" applyAlignment="1">
      <alignment horizontal="center"/>
    </xf>
    <xf numFmtId="0" fontId="3" fillId="0" borderId="34" xfId="2" applyFont="1" applyFill="1" applyBorder="1" applyAlignment="1">
      <alignment horizontal="left" indent="2"/>
    </xf>
    <xf numFmtId="164" fontId="14" fillId="0" borderId="15" xfId="3" applyNumberFormat="1" applyFont="1" applyFill="1" applyBorder="1" applyAlignment="1">
      <alignment horizontal="left"/>
    </xf>
    <xf numFmtId="0" fontId="6" fillId="0" borderId="21" xfId="2" applyFont="1" applyFill="1" applyBorder="1" applyAlignment="1">
      <alignment wrapText="1"/>
    </xf>
    <xf numFmtId="0" fontId="6" fillId="0" borderId="8" xfId="2" applyFont="1" applyFill="1" applyBorder="1" applyAlignment="1">
      <alignment horizontal="center" wrapText="1"/>
    </xf>
    <xf numFmtId="164" fontId="18" fillId="0" borderId="8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0" fontId="8" fillId="0" borderId="13" xfId="2" applyFont="1" applyFill="1" applyBorder="1" applyAlignment="1">
      <alignment horizontal="left" indent="2"/>
    </xf>
    <xf numFmtId="0" fontId="10" fillId="0" borderId="19" xfId="2" applyFont="1" applyFill="1" applyBorder="1" applyAlignment="1">
      <alignment horizontal="left" indent="1"/>
    </xf>
    <xf numFmtId="164" fontId="13" fillId="0" borderId="8" xfId="11" applyNumberFormat="1" applyFont="1" applyFill="1" applyBorder="1"/>
    <xf numFmtId="0" fontId="8" fillId="0" borderId="19" xfId="2" applyFont="1" applyFill="1" applyBorder="1" applyAlignment="1">
      <alignment horizontal="left" wrapText="1" indent="1"/>
    </xf>
    <xf numFmtId="168" fontId="34" fillId="0" borderId="8" xfId="1" applyNumberFormat="1" applyFont="1" applyFill="1" applyBorder="1"/>
    <xf numFmtId="168" fontId="34" fillId="0" borderId="8" xfId="1" applyNumberFormat="1" applyFont="1" applyFill="1" applyBorder="1" applyAlignment="1">
      <alignment horizontal="center"/>
    </xf>
    <xf numFmtId="0" fontId="8" fillId="0" borderId="13" xfId="2" applyFont="1" applyFill="1" applyBorder="1" applyAlignment="1">
      <alignment vertical="top" wrapText="1"/>
    </xf>
    <xf numFmtId="173" fontId="13" fillId="0" borderId="8" xfId="2" applyNumberFormat="1" applyFont="1" applyFill="1" applyBorder="1" applyAlignment="1">
      <alignment horizontal="center"/>
    </xf>
    <xf numFmtId="0" fontId="12" fillId="0" borderId="8" xfId="2" applyFont="1" applyFill="1" applyBorder="1" applyAlignment="1">
      <alignment wrapText="1"/>
    </xf>
    <xf numFmtId="0" fontId="6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 wrapText="1"/>
    </xf>
    <xf numFmtId="0" fontId="8" fillId="0" borderId="13" xfId="2" applyFont="1" applyFill="1" applyBorder="1" applyAlignment="1">
      <alignment wrapText="1"/>
    </xf>
    <xf numFmtId="0" fontId="6" fillId="0" borderId="13" xfId="2" applyFont="1" applyFill="1" applyBorder="1"/>
    <xf numFmtId="0" fontId="24" fillId="0" borderId="8" xfId="2" applyFont="1" applyFill="1" applyBorder="1" applyAlignment="1">
      <alignment horizontal="left" wrapText="1" indent="2"/>
    </xf>
    <xf numFmtId="0" fontId="33" fillId="0" borderId="8" xfId="2" applyFont="1" applyFill="1" applyBorder="1" applyAlignment="1">
      <alignment horizontal="left" indent="2"/>
    </xf>
    <xf numFmtId="0" fontId="6" fillId="0" borderId="13" xfId="2" applyFont="1" applyFill="1" applyBorder="1" applyAlignment="1">
      <alignment horizontal="left" indent="2"/>
    </xf>
    <xf numFmtId="167" fontId="8" fillId="0" borderId="8" xfId="2" applyNumberFormat="1" applyFont="1" applyFill="1" applyBorder="1" applyAlignment="1">
      <alignment horizontal="center"/>
    </xf>
    <xf numFmtId="170" fontId="8" fillId="0" borderId="8" xfId="1" applyNumberFormat="1" applyFont="1" applyFill="1" applyBorder="1" applyAlignment="1">
      <alignment horizontal="center"/>
    </xf>
    <xf numFmtId="170" fontId="8" fillId="0" borderId="5" xfId="1" applyNumberFormat="1" applyFont="1" applyFill="1" applyBorder="1" applyAlignment="1">
      <alignment horizontal="center"/>
    </xf>
    <xf numFmtId="164" fontId="41" fillId="0" borderId="8" xfId="2" applyNumberFormat="1" applyFont="1" applyFill="1" applyBorder="1"/>
    <xf numFmtId="167" fontId="6" fillId="0" borderId="8" xfId="1" applyNumberFormat="1" applyFont="1" applyFill="1" applyBorder="1" applyAlignment="1">
      <alignment horizontal="center"/>
    </xf>
    <xf numFmtId="0" fontId="17" fillId="0" borderId="8" xfId="2" applyFont="1" applyFill="1" applyBorder="1" applyAlignment="1">
      <alignment horizontal="left" vertical="top" wrapText="1" indent="2"/>
    </xf>
    <xf numFmtId="164" fontId="43" fillId="0" borderId="8" xfId="2" applyNumberFormat="1" applyFont="1" applyFill="1" applyBorder="1"/>
    <xf numFmtId="168" fontId="18" fillId="0" borderId="8" xfId="1" applyNumberFormat="1" applyFont="1" applyFill="1" applyBorder="1" applyAlignment="1">
      <alignment vertical="top"/>
    </xf>
    <xf numFmtId="167" fontId="8" fillId="0" borderId="8" xfId="1" applyNumberFormat="1" applyFont="1" applyFill="1" applyBorder="1" applyAlignment="1">
      <alignment horizontal="center" vertical="top"/>
    </xf>
    <xf numFmtId="164" fontId="24" fillId="0" borderId="8" xfId="3" applyNumberFormat="1" applyFont="1" applyFill="1" applyBorder="1" applyAlignment="1">
      <alignment horizontal="left"/>
    </xf>
    <xf numFmtId="167" fontId="18" fillId="0" borderId="8" xfId="2" applyNumberFormat="1" applyFont="1" applyFill="1" applyBorder="1" applyAlignment="1">
      <alignment horizontal="center"/>
    </xf>
    <xf numFmtId="164" fontId="8" fillId="0" borderId="4" xfId="2" applyNumberFormat="1" applyFont="1" applyFill="1" applyBorder="1"/>
    <xf numFmtId="0" fontId="30" fillId="0" borderId="8" xfId="0" applyFont="1" applyFill="1" applyBorder="1" applyAlignment="1">
      <alignment horizontal="left" indent="1"/>
    </xf>
    <xf numFmtId="168" fontId="6" fillId="0" borderId="8" xfId="5" applyNumberFormat="1" applyFont="1" applyFill="1" applyBorder="1" applyAlignment="1">
      <alignment horizontal="center"/>
    </xf>
    <xf numFmtId="175" fontId="6" fillId="0" borderId="8" xfId="14" applyNumberFormat="1" applyFont="1" applyFill="1" applyBorder="1"/>
    <xf numFmtId="174" fontId="6" fillId="0" borderId="8" xfId="2" applyNumberFormat="1" applyFont="1" applyFill="1" applyBorder="1"/>
    <xf numFmtId="168" fontId="6" fillId="0" borderId="8" xfId="5" applyNumberFormat="1" applyFont="1" applyFill="1" applyBorder="1"/>
    <xf numFmtId="175" fontId="8" fillId="0" borderId="8" xfId="14" applyNumberFormat="1" applyFont="1" applyFill="1" applyBorder="1" applyAlignment="1">
      <alignment horizontal="right"/>
    </xf>
    <xf numFmtId="174" fontId="8" fillId="0" borderId="8" xfId="14" applyNumberFormat="1" applyFont="1" applyFill="1" applyBorder="1"/>
    <xf numFmtId="170" fontId="8" fillId="0" borderId="8" xfId="14" applyNumberFormat="1" applyFont="1" applyFill="1" applyBorder="1" applyAlignment="1">
      <alignment horizontal="center"/>
    </xf>
    <xf numFmtId="175" fontId="8" fillId="0" borderId="8" xfId="14" applyNumberFormat="1" applyFont="1" applyFill="1" applyBorder="1" applyAlignment="1">
      <alignment horizontal="center"/>
    </xf>
    <xf numFmtId="164" fontId="8" fillId="0" borderId="8" xfId="5" applyNumberFormat="1" applyFont="1" applyFill="1" applyBorder="1"/>
    <xf numFmtId="164" fontId="18" fillId="0" borderId="8" xfId="5" applyNumberFormat="1" applyFont="1" applyFill="1" applyBorder="1"/>
    <xf numFmtId="174" fontId="8" fillId="0" borderId="8" xfId="2" applyNumberFormat="1" applyFont="1" applyFill="1" applyBorder="1"/>
    <xf numFmtId="0" fontId="6" fillId="0" borderId="9" xfId="2" applyFont="1" applyFill="1" applyBorder="1" applyAlignment="1">
      <alignment horizontal="left" wrapText="1" indent="2"/>
    </xf>
    <xf numFmtId="175" fontId="18" fillId="0" borderId="8" xfId="14" applyNumberFormat="1" applyFont="1" applyFill="1" applyBorder="1" applyAlignment="1">
      <alignment horizontal="right"/>
    </xf>
    <xf numFmtId="168" fontId="6" fillId="0" borderId="13" xfId="5" applyNumberFormat="1" applyFont="1" applyFill="1" applyBorder="1"/>
    <xf numFmtId="169" fontId="8" fillId="0" borderId="8" xfId="2" applyNumberFormat="1" applyFont="1" applyFill="1" applyBorder="1"/>
    <xf numFmtId="164" fontId="6" fillId="0" borderId="4" xfId="2" applyNumberFormat="1" applyFont="1" applyFill="1" applyBorder="1"/>
    <xf numFmtId="169" fontId="8" fillId="0" borderId="4" xfId="2" applyNumberFormat="1" applyFont="1" applyFill="1" applyBorder="1"/>
    <xf numFmtId="168" fontId="8" fillId="0" borderId="4" xfId="5" applyNumberFormat="1" applyFont="1" applyFill="1" applyBorder="1"/>
    <xf numFmtId="164" fontId="8" fillId="0" borderId="1" xfId="2" applyNumberFormat="1" applyFont="1" applyFill="1" applyBorder="1" applyAlignment="1">
      <alignment horizontal="center" wrapText="1"/>
    </xf>
    <xf numFmtId="0" fontId="6" fillId="0" borderId="35" xfId="2" applyFont="1" applyFill="1" applyBorder="1"/>
    <xf numFmtId="164" fontId="18" fillId="0" borderId="24" xfId="2" applyNumberFormat="1" applyFont="1" applyFill="1" applyBorder="1"/>
    <xf numFmtId="164" fontId="18" fillId="0" borderId="13" xfId="2" applyNumberFormat="1" applyFont="1" applyFill="1" applyBorder="1"/>
    <xf numFmtId="0" fontId="8" fillId="0" borderId="13" xfId="2" applyFont="1" applyFill="1" applyBorder="1" applyAlignment="1">
      <alignment horizontal="left" wrapText="1" indent="3"/>
    </xf>
    <xf numFmtId="0" fontId="6" fillId="0" borderId="8" xfId="0" applyFont="1" applyFill="1" applyBorder="1" applyAlignment="1">
      <alignment horizontal="left" wrapText="1" indent="1"/>
    </xf>
    <xf numFmtId="0" fontId="6" fillId="0" borderId="8" xfId="0" applyFont="1" applyFill="1" applyBorder="1" applyAlignment="1">
      <alignment horizontal="left" vertical="top" wrapText="1" indent="1"/>
    </xf>
    <xf numFmtId="0" fontId="6" fillId="0" borderId="8" xfId="2" applyFont="1" applyFill="1" applyBorder="1" applyAlignment="1">
      <alignment horizontal="left" vertical="top" wrapText="1" indent="1"/>
    </xf>
    <xf numFmtId="0" fontId="6" fillId="0" borderId="20" xfId="2" applyFont="1" applyFill="1" applyBorder="1"/>
    <xf numFmtId="168" fontId="8" fillId="0" borderId="14" xfId="1" applyNumberFormat="1" applyFont="1" applyFill="1" applyBorder="1"/>
    <xf numFmtId="0" fontId="6" fillId="0" borderId="9" xfId="2" applyFont="1" applyFill="1" applyBorder="1" applyAlignment="1">
      <alignment horizontal="left" indent="2"/>
    </xf>
    <xf numFmtId="0" fontId="6" fillId="0" borderId="40" xfId="2" applyFont="1" applyFill="1" applyBorder="1" applyAlignment="1">
      <alignment horizontal="left" indent="2"/>
    </xf>
    <xf numFmtId="168" fontId="6" fillId="0" borderId="1" xfId="1" applyNumberFormat="1" applyFont="1" applyFill="1" applyBorder="1" applyAlignment="1">
      <alignment horizontal="center"/>
    </xf>
    <xf numFmtId="168" fontId="8" fillId="0" borderId="25" xfId="1" applyNumberFormat="1" applyFont="1" applyFill="1" applyBorder="1"/>
    <xf numFmtId="175" fontId="8" fillId="0" borderId="14" xfId="14" applyNumberFormat="1" applyFont="1" applyFill="1" applyBorder="1"/>
    <xf numFmtId="168" fontId="8" fillId="0" borderId="14" xfId="1" applyNumberFormat="1" applyFont="1" applyFill="1" applyBorder="1" applyAlignment="1">
      <alignment horizontal="right"/>
    </xf>
    <xf numFmtId="0" fontId="13" fillId="0" borderId="21" xfId="2" applyFont="1" applyFill="1" applyBorder="1"/>
    <xf numFmtId="0" fontId="15" fillId="0" borderId="20" xfId="2" applyFont="1" applyFill="1" applyBorder="1" applyAlignment="1">
      <alignment horizontal="left"/>
    </xf>
    <xf numFmtId="174" fontId="6" fillId="0" borderId="8" xfId="12" applyNumberFormat="1" applyFont="1" applyFill="1" applyBorder="1" applyAlignment="1">
      <alignment horizontal="center"/>
    </xf>
    <xf numFmtId="166" fontId="6" fillId="0" borderId="8" xfId="2" applyNumberFormat="1" applyFont="1" applyFill="1" applyBorder="1" applyAlignment="1">
      <alignment horizontal="center"/>
    </xf>
    <xf numFmtId="0" fontId="36" fillId="0" borderId="8" xfId="0" applyFont="1" applyFill="1" applyBorder="1" applyAlignment="1">
      <alignment horizontal="left" indent="1"/>
    </xf>
    <xf numFmtId="0" fontId="44" fillId="0" borderId="8" xfId="0" applyFont="1" applyFill="1" applyBorder="1" applyAlignment="1">
      <alignment horizontal="left" indent="2"/>
    </xf>
    <xf numFmtId="174" fontId="6" fillId="0" borderId="8" xfId="12" applyNumberFormat="1" applyFont="1" applyFill="1" applyBorder="1"/>
    <xf numFmtId="168" fontId="18" fillId="0" borderId="8" xfId="2" applyNumberFormat="1" applyFont="1" applyFill="1" applyBorder="1" applyAlignment="1">
      <alignment horizontal="center"/>
    </xf>
    <xf numFmtId="0" fontId="6" fillId="0" borderId="9" xfId="2" applyFont="1" applyFill="1" applyBorder="1" applyAlignment="1">
      <alignment horizontal="center"/>
    </xf>
    <xf numFmtId="0" fontId="12" fillId="0" borderId="21" xfId="2" applyFont="1" applyFill="1" applyBorder="1" applyAlignment="1">
      <alignment horizontal="left" wrapText="1"/>
    </xf>
    <xf numFmtId="0" fontId="13" fillId="0" borderId="21" xfId="2" applyFont="1" applyFill="1" applyBorder="1" applyAlignment="1">
      <alignment horizontal="center"/>
    </xf>
    <xf numFmtId="171" fontId="6" fillId="0" borderId="22" xfId="1" applyNumberFormat="1" applyFont="1" applyFill="1" applyBorder="1" applyAlignment="1">
      <alignment horizontal="center"/>
    </xf>
    <xf numFmtId="0" fontId="14" fillId="0" borderId="9" xfId="0" applyFont="1" applyFill="1" applyBorder="1" applyAlignment="1">
      <alignment horizontal="left" wrapText="1"/>
    </xf>
    <xf numFmtId="164" fontId="17" fillId="0" borderId="8" xfId="3" applyNumberFormat="1" applyFont="1" applyFill="1" applyBorder="1" applyAlignment="1">
      <alignment horizontal="left"/>
    </xf>
    <xf numFmtId="0" fontId="6" fillId="0" borderId="9" xfId="2" applyFont="1" applyFill="1" applyBorder="1" applyAlignment="1">
      <alignment horizontal="left" wrapText="1" indent="1"/>
    </xf>
    <xf numFmtId="164" fontId="6" fillId="0" borderId="13" xfId="2" applyNumberFormat="1" applyFont="1" applyFill="1" applyBorder="1"/>
    <xf numFmtId="0" fontId="14" fillId="0" borderId="0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wrapText="1"/>
    </xf>
    <xf numFmtId="4" fontId="5" fillId="0" borderId="0" xfId="2" applyNumberFormat="1" applyFont="1" applyFill="1"/>
    <xf numFmtId="3" fontId="14" fillId="0" borderId="0" xfId="2" applyNumberFormat="1" applyFont="1" applyFill="1" applyAlignment="1">
      <alignment horizontal="center"/>
    </xf>
    <xf numFmtId="4" fontId="5" fillId="0" borderId="0" xfId="2" applyNumberFormat="1" applyFont="1" applyFill="1" applyBorder="1" applyAlignment="1">
      <alignment wrapText="1"/>
    </xf>
    <xf numFmtId="3" fontId="6" fillId="0" borderId="4" xfId="2" applyNumberFormat="1" applyFont="1" applyFill="1" applyBorder="1" applyAlignment="1">
      <alignment horizontal="center" vertical="center" wrapText="1"/>
    </xf>
    <xf numFmtId="1" fontId="6" fillId="0" borderId="4" xfId="2" applyNumberFormat="1" applyFont="1" applyFill="1" applyBorder="1" applyAlignment="1">
      <alignment horizontal="center"/>
    </xf>
    <xf numFmtId="4" fontId="5" fillId="0" borderId="0" xfId="2" applyNumberFormat="1" applyFont="1" applyFill="1" applyAlignment="1">
      <alignment horizontal="center"/>
    </xf>
    <xf numFmtId="0" fontId="15" fillId="0" borderId="5" xfId="2" applyFont="1" applyFill="1" applyBorder="1" applyAlignment="1">
      <alignment wrapText="1"/>
    </xf>
    <xf numFmtId="3" fontId="14" fillId="0" borderId="21" xfId="2" applyNumberFormat="1" applyFont="1" applyFill="1" applyBorder="1" applyAlignment="1">
      <alignment horizontal="center"/>
    </xf>
    <xf numFmtId="0" fontId="16" fillId="0" borderId="8" xfId="2" applyFont="1" applyFill="1" applyBorder="1" applyAlignment="1">
      <alignment horizontal="left" indent="1"/>
    </xf>
    <xf numFmtId="3" fontId="6" fillId="0" borderId="13" xfId="1" applyNumberFormat="1" applyFont="1" applyFill="1" applyBorder="1" applyAlignment="1">
      <alignment horizontal="center"/>
    </xf>
    <xf numFmtId="164" fontId="14" fillId="0" borderId="0" xfId="2" applyNumberFormat="1" applyFont="1" applyFill="1"/>
    <xf numFmtId="169" fontId="14" fillId="0" borderId="8" xfId="8" applyNumberFormat="1" applyFont="1" applyFill="1" applyBorder="1" applyAlignment="1">
      <alignment horizontal="right"/>
    </xf>
    <xf numFmtId="168" fontId="8" fillId="0" borderId="13" xfId="1" applyNumberFormat="1" applyFont="1" applyFill="1" applyBorder="1" applyAlignment="1">
      <alignment horizontal="center"/>
    </xf>
    <xf numFmtId="171" fontId="8" fillId="0" borderId="13" xfId="1" applyNumberFormat="1" applyFont="1" applyFill="1" applyBorder="1"/>
    <xf numFmtId="3" fontId="15" fillId="0" borderId="0" xfId="2" applyNumberFormat="1" applyFont="1" applyFill="1"/>
    <xf numFmtId="0" fontId="45" fillId="0" borderId="8" xfId="0" applyFont="1" applyFill="1" applyBorder="1" applyAlignment="1">
      <alignment horizontal="left" wrapText="1" indent="2"/>
    </xf>
    <xf numFmtId="0" fontId="8" fillId="0" borderId="8" xfId="2" applyFont="1" applyFill="1" applyBorder="1" applyAlignment="1">
      <alignment horizontal="right" wrapText="1" indent="3"/>
    </xf>
    <xf numFmtId="3" fontId="8" fillId="0" borderId="13" xfId="1" applyNumberFormat="1" applyFont="1" applyFill="1" applyBorder="1" applyAlignment="1">
      <alignment horizontal="center"/>
    </xf>
    <xf numFmtId="3" fontId="10" fillId="0" borderId="13" xfId="1" applyNumberFormat="1" applyFont="1" applyFill="1" applyBorder="1" applyAlignment="1">
      <alignment horizontal="center"/>
    </xf>
    <xf numFmtId="0" fontId="50" fillId="0" borderId="8" xfId="0" applyFont="1" applyFill="1" applyBorder="1" applyAlignment="1">
      <alignment horizontal="left" wrapText="1" indent="2"/>
    </xf>
    <xf numFmtId="0" fontId="50" fillId="0" borderId="8" xfId="0" applyFont="1" applyFill="1" applyBorder="1" applyAlignment="1">
      <alignment horizontal="left" indent="2"/>
    </xf>
    <xf numFmtId="0" fontId="45" fillId="0" borderId="8" xfId="2" applyFont="1" applyFill="1" applyBorder="1" applyAlignment="1">
      <alignment horizontal="left" vertical="justify" indent="2"/>
    </xf>
    <xf numFmtId="0" fontId="14" fillId="0" borderId="8" xfId="2" applyFont="1" applyFill="1" applyBorder="1" applyAlignment="1">
      <alignment horizontal="left" vertical="justify" indent="2"/>
    </xf>
    <xf numFmtId="0" fontId="45" fillId="0" borderId="8" xfId="0" applyFont="1" applyFill="1" applyBorder="1" applyAlignment="1">
      <alignment horizontal="left" vertical="justify" indent="2"/>
    </xf>
    <xf numFmtId="169" fontId="21" fillId="0" borderId="8" xfId="2" applyNumberFormat="1" applyFont="1" applyFill="1" applyBorder="1" applyAlignment="1">
      <alignment horizontal="center"/>
    </xf>
    <xf numFmtId="169" fontId="21" fillId="0" borderId="13" xfId="2" applyNumberFormat="1" applyFont="1" applyFill="1" applyBorder="1" applyAlignment="1">
      <alignment horizontal="center"/>
    </xf>
    <xf numFmtId="0" fontId="38" fillId="0" borderId="8" xfId="2" applyFont="1" applyFill="1" applyBorder="1" applyAlignment="1">
      <alignment horizontal="left" wrapText="1" indent="1"/>
    </xf>
    <xf numFmtId="164" fontId="39" fillId="0" borderId="8" xfId="2" applyNumberFormat="1" applyFont="1" applyFill="1" applyBorder="1"/>
    <xf numFmtId="3" fontId="36" fillId="0" borderId="13" xfId="1" applyNumberFormat="1" applyFont="1" applyFill="1" applyBorder="1" applyAlignment="1">
      <alignment horizontal="center"/>
    </xf>
    <xf numFmtId="167" fontId="5" fillId="0" borderId="13" xfId="1" applyNumberFormat="1" applyFont="1" applyFill="1" applyBorder="1" applyAlignment="1">
      <alignment horizontal="center"/>
    </xf>
    <xf numFmtId="168" fontId="36" fillId="0" borderId="13" xfId="1" applyNumberFormat="1" applyFont="1" applyFill="1" applyBorder="1"/>
    <xf numFmtId="0" fontId="19" fillId="0" borderId="0" xfId="2" applyFont="1" applyFill="1"/>
    <xf numFmtId="164" fontId="21" fillId="0" borderId="9" xfId="2" applyNumberFormat="1" applyFont="1" applyFill="1" applyBorder="1"/>
    <xf numFmtId="3" fontId="18" fillId="0" borderId="13" xfId="1" applyNumberFormat="1" applyFont="1" applyFill="1" applyBorder="1" applyAlignment="1">
      <alignment horizontal="center"/>
    </xf>
    <xf numFmtId="3" fontId="10" fillId="0" borderId="13" xfId="1" applyNumberFormat="1" applyFont="1" applyFill="1" applyBorder="1"/>
    <xf numFmtId="0" fontId="22" fillId="0" borderId="9" xfId="2" applyFont="1" applyFill="1" applyBorder="1" applyAlignment="1">
      <alignment horizontal="left" indent="1"/>
    </xf>
    <xf numFmtId="164" fontId="15" fillId="0" borderId="9" xfId="2" applyNumberFormat="1" applyFont="1" applyFill="1" applyBorder="1"/>
    <xf numFmtId="3" fontId="10" fillId="0" borderId="5" xfId="1" applyNumberFormat="1" applyFont="1" applyFill="1" applyBorder="1" applyAlignment="1">
      <alignment horizontal="center"/>
    </xf>
    <xf numFmtId="167" fontId="8" fillId="0" borderId="5" xfId="1" applyNumberFormat="1" applyFont="1" applyFill="1" applyBorder="1" applyAlignment="1">
      <alignment horizontal="center"/>
    </xf>
    <xf numFmtId="168" fontId="8" fillId="0" borderId="5" xfId="1" applyNumberFormat="1" applyFont="1" applyFill="1" applyBorder="1"/>
    <xf numFmtId="0" fontId="15" fillId="0" borderId="2" xfId="2" applyFont="1" applyFill="1" applyBorder="1" applyAlignment="1">
      <alignment horizontal="left"/>
    </xf>
    <xf numFmtId="3" fontId="15" fillId="0" borderId="3" xfId="1" applyNumberFormat="1" applyFont="1" applyFill="1" applyBorder="1" applyAlignment="1">
      <alignment horizontal="center"/>
    </xf>
    <xf numFmtId="168" fontId="15" fillId="0" borderId="3" xfId="1" applyNumberFormat="1" applyFont="1" applyFill="1" applyBorder="1"/>
    <xf numFmtId="4" fontId="5" fillId="0" borderId="0" xfId="2" applyNumberFormat="1" applyFont="1" applyFill="1" applyBorder="1"/>
    <xf numFmtId="0" fontId="14" fillId="0" borderId="0" xfId="2" applyFont="1" applyFill="1" applyBorder="1"/>
    <xf numFmtId="0" fontId="14" fillId="0" borderId="5" xfId="2" applyFont="1" applyFill="1" applyBorder="1"/>
    <xf numFmtId="164" fontId="14" fillId="0" borderId="5" xfId="2" applyNumberFormat="1" applyFont="1" applyFill="1" applyBorder="1"/>
    <xf numFmtId="0" fontId="15" fillId="0" borderId="8" xfId="2" applyFont="1" applyFill="1" applyBorder="1" applyAlignment="1">
      <alignment wrapText="1"/>
    </xf>
    <xf numFmtId="169" fontId="14" fillId="0" borderId="13" xfId="2" applyNumberFormat="1" applyFont="1" applyFill="1" applyBorder="1"/>
    <xf numFmtId="170" fontId="8" fillId="0" borderId="13" xfId="1" applyNumberFormat="1" applyFont="1" applyFill="1" applyBorder="1" applyAlignment="1">
      <alignment horizontal="center"/>
    </xf>
    <xf numFmtId="49" fontId="15" fillId="0" borderId="0" xfId="2" applyNumberFormat="1" applyFont="1" applyFill="1"/>
    <xf numFmtId="0" fontId="45" fillId="0" borderId="8" xfId="0" applyFont="1" applyFill="1" applyBorder="1" applyAlignment="1">
      <alignment horizontal="left" vertical="top" wrapText="1" indent="2"/>
    </xf>
    <xf numFmtId="0" fontId="14" fillId="0" borderId="8" xfId="0" applyFont="1" applyFill="1" applyBorder="1" applyAlignment="1">
      <alignment horizontal="left" indent="2"/>
    </xf>
    <xf numFmtId="169" fontId="24" fillId="0" borderId="8" xfId="2" applyNumberFormat="1" applyFont="1" applyFill="1" applyBorder="1" applyAlignment="1">
      <alignment horizontal="center"/>
    </xf>
    <xf numFmtId="0" fontId="15" fillId="0" borderId="0" xfId="2" applyFont="1" applyFill="1" applyBorder="1"/>
    <xf numFmtId="3" fontId="8" fillId="0" borderId="5" xfId="1" applyNumberFormat="1" applyFont="1" applyFill="1" applyBorder="1" applyAlignment="1">
      <alignment horizontal="center"/>
    </xf>
    <xf numFmtId="169" fontId="17" fillId="0" borderId="9" xfId="2" applyNumberFormat="1" applyFont="1" applyFill="1" applyBorder="1" applyAlignment="1">
      <alignment horizontal="center"/>
    </xf>
    <xf numFmtId="3" fontId="14" fillId="0" borderId="4" xfId="1" applyNumberFormat="1" applyFont="1" applyFill="1" applyBorder="1" applyAlignment="1">
      <alignment horizontal="center"/>
    </xf>
    <xf numFmtId="168" fontId="14" fillId="0" borderId="3" xfId="1" applyNumberFormat="1" applyFont="1" applyFill="1" applyBorder="1"/>
    <xf numFmtId="168" fontId="14" fillId="0" borderId="4" xfId="1" applyNumberFormat="1" applyFont="1" applyFill="1" applyBorder="1"/>
    <xf numFmtId="168" fontId="14" fillId="0" borderId="16" xfId="1" applyNumberFormat="1" applyFont="1" applyFill="1" applyBorder="1"/>
    <xf numFmtId="0" fontId="27" fillId="0" borderId="5" xfId="2" applyFont="1" applyFill="1" applyBorder="1"/>
    <xf numFmtId="164" fontId="15" fillId="0" borderId="8" xfId="6" applyNumberFormat="1" applyFont="1" applyFill="1" applyBorder="1"/>
    <xf numFmtId="164" fontId="8" fillId="0" borderId="13" xfId="1" applyNumberFormat="1" applyFont="1" applyFill="1" applyBorder="1" applyAlignment="1">
      <alignment horizontal="center"/>
    </xf>
    <xf numFmtId="0" fontId="8" fillId="0" borderId="5" xfId="2" applyFont="1" applyFill="1" applyBorder="1" applyAlignment="1">
      <alignment horizontal="right" wrapText="1" indent="3"/>
    </xf>
    <xf numFmtId="0" fontId="18" fillId="0" borderId="8" xfId="2" applyFont="1" applyFill="1" applyBorder="1" applyAlignment="1">
      <alignment horizontal="left" wrapText="1" indent="3"/>
    </xf>
    <xf numFmtId="171" fontId="6" fillId="0" borderId="13" xfId="1" applyNumberFormat="1" applyFont="1" applyFill="1" applyBorder="1" applyAlignment="1">
      <alignment horizontal="center"/>
    </xf>
    <xf numFmtId="171" fontId="8" fillId="0" borderId="13" xfId="1" applyNumberFormat="1" applyFont="1" applyFill="1" applyBorder="1" applyAlignment="1">
      <alignment horizontal="center"/>
    </xf>
    <xf numFmtId="168" fontId="18" fillId="0" borderId="13" xfId="1" applyNumberFormat="1" applyFont="1" applyFill="1" applyBorder="1" applyAlignment="1">
      <alignment horizontal="center"/>
    </xf>
    <xf numFmtId="167" fontId="36" fillId="0" borderId="5" xfId="1" applyNumberFormat="1" applyFont="1" applyFill="1" applyBorder="1" applyAlignment="1">
      <alignment horizontal="center"/>
    </xf>
    <xf numFmtId="168" fontId="18" fillId="0" borderId="5" xfId="1" applyNumberFormat="1" applyFont="1" applyFill="1" applyBorder="1"/>
    <xf numFmtId="3" fontId="15" fillId="0" borderId="4" xfId="1" applyNumberFormat="1" applyFont="1" applyFill="1" applyBorder="1" applyAlignment="1">
      <alignment horizontal="center"/>
    </xf>
    <xf numFmtId="168" fontId="15" fillId="0" borderId="16" xfId="1" applyNumberFormat="1" applyFont="1" applyFill="1" applyBorder="1"/>
    <xf numFmtId="169" fontId="17" fillId="0" borderId="13" xfId="2" applyNumberFormat="1" applyFont="1" applyFill="1" applyBorder="1"/>
    <xf numFmtId="0" fontId="45" fillId="0" borderId="22" xfId="0" applyFont="1" applyFill="1" applyBorder="1" applyAlignment="1">
      <alignment horizontal="left" wrapText="1" indent="2"/>
    </xf>
    <xf numFmtId="0" fontId="14" fillId="0" borderId="8" xfId="0" applyFont="1" applyFill="1" applyBorder="1" applyAlignment="1">
      <alignment horizontal="left" vertical="top" wrapText="1" indent="2"/>
    </xf>
    <xf numFmtId="164" fontId="21" fillId="0" borderId="8" xfId="2" applyNumberFormat="1" applyFont="1" applyFill="1" applyBorder="1" applyAlignment="1">
      <alignment horizontal="left" vertical="top" wrapText="1" indent="2"/>
    </xf>
    <xf numFmtId="0" fontId="6" fillId="0" borderId="8" xfId="2" applyFont="1" applyFill="1" applyBorder="1" applyAlignment="1">
      <alignment horizontal="left" vertical="top" wrapText="1" indent="2"/>
    </xf>
    <xf numFmtId="167" fontId="6" fillId="0" borderId="13" xfId="1" applyNumberFormat="1" applyFont="1" applyFill="1" applyBorder="1" applyAlignment="1">
      <alignment horizontal="center"/>
    </xf>
    <xf numFmtId="167" fontId="10" fillId="0" borderId="13" xfId="1" applyNumberFormat="1" applyFont="1" applyFill="1" applyBorder="1" applyAlignment="1">
      <alignment horizontal="center"/>
    </xf>
    <xf numFmtId="0" fontId="3" fillId="0" borderId="44" xfId="2" applyFont="1" applyFill="1" applyBorder="1" applyAlignment="1">
      <alignment horizontal="left" vertical="top" wrapText="1" indent="2"/>
    </xf>
    <xf numFmtId="167" fontId="18" fillId="0" borderId="5" xfId="1" applyNumberFormat="1" applyFont="1" applyFill="1" applyBorder="1" applyAlignment="1">
      <alignment horizontal="center"/>
    </xf>
    <xf numFmtId="0" fontId="15" fillId="0" borderId="5" xfId="2" applyFont="1" applyFill="1" applyBorder="1" applyAlignment="1">
      <alignment horizontal="left"/>
    </xf>
    <xf numFmtId="164" fontId="15" fillId="0" borderId="5" xfId="2" applyNumberFormat="1" applyFont="1" applyFill="1" applyBorder="1"/>
    <xf numFmtId="0" fontId="15" fillId="0" borderId="8" xfId="2" applyFont="1" applyFill="1" applyBorder="1" applyAlignment="1">
      <alignment horizontal="left" wrapText="1"/>
    </xf>
    <xf numFmtId="169" fontId="14" fillId="0" borderId="8" xfId="2" applyNumberFormat="1" applyFont="1" applyFill="1" applyBorder="1" applyAlignment="1">
      <alignment horizontal="center"/>
    </xf>
    <xf numFmtId="169" fontId="17" fillId="0" borderId="8" xfId="2" applyNumberFormat="1" applyFont="1" applyFill="1" applyBorder="1" applyAlignment="1">
      <alignment horizontal="center"/>
    </xf>
    <xf numFmtId="164" fontId="17" fillId="0" borderId="8" xfId="2" applyNumberFormat="1" applyFont="1" applyFill="1" applyBorder="1" applyAlignment="1">
      <alignment horizontal="center"/>
    </xf>
    <xf numFmtId="168" fontId="17" fillId="0" borderId="8" xfId="1" applyNumberFormat="1" applyFont="1" applyFill="1" applyBorder="1" applyAlignment="1">
      <alignment horizontal="center"/>
    </xf>
    <xf numFmtId="168" fontId="14" fillId="0" borderId="8" xfId="1" applyNumberFormat="1" applyFont="1" applyFill="1" applyBorder="1" applyAlignment="1">
      <alignment horizontal="center"/>
    </xf>
    <xf numFmtId="3" fontId="14" fillId="0" borderId="8" xfId="1" applyNumberFormat="1" applyFont="1" applyFill="1" applyBorder="1" applyAlignment="1">
      <alignment horizontal="center"/>
    </xf>
    <xf numFmtId="0" fontId="46" fillId="0" borderId="8" xfId="0" applyFont="1" applyFill="1" applyBorder="1" applyAlignment="1">
      <alignment horizontal="left" vertical="top" wrapText="1" indent="2"/>
    </xf>
    <xf numFmtId="0" fontId="14" fillId="0" borderId="13" xfId="2" applyFont="1" applyFill="1" applyBorder="1" applyAlignment="1">
      <alignment horizontal="center"/>
    </xf>
    <xf numFmtId="168" fontId="14" fillId="0" borderId="13" xfId="1" applyNumberFormat="1" applyFont="1" applyFill="1" applyBorder="1" applyAlignment="1">
      <alignment horizontal="center"/>
    </xf>
    <xf numFmtId="169" fontId="21" fillId="0" borderId="8" xfId="2" applyNumberFormat="1" applyFont="1" applyFill="1" applyBorder="1"/>
    <xf numFmtId="164" fontId="17" fillId="0" borderId="8" xfId="2" applyNumberFormat="1" applyFont="1" applyFill="1" applyBorder="1"/>
    <xf numFmtId="3" fontId="24" fillId="0" borderId="8" xfId="1" applyNumberFormat="1" applyFont="1" applyFill="1" applyBorder="1" applyAlignment="1">
      <alignment horizontal="center"/>
    </xf>
    <xf numFmtId="168" fontId="24" fillId="0" borderId="8" xfId="1" applyNumberFormat="1" applyFont="1" applyFill="1" applyBorder="1" applyAlignment="1">
      <alignment horizontal="center"/>
    </xf>
    <xf numFmtId="169" fontId="21" fillId="0" borderId="13" xfId="2" applyNumberFormat="1" applyFont="1" applyFill="1" applyBorder="1"/>
    <xf numFmtId="3" fontId="25" fillId="0" borderId="8" xfId="1" applyNumberFormat="1" applyFont="1" applyFill="1" applyBorder="1" applyAlignment="1">
      <alignment horizontal="center"/>
    </xf>
    <xf numFmtId="168" fontId="25" fillId="0" borderId="8" xfId="1" applyNumberFormat="1" applyFont="1" applyFill="1" applyBorder="1" applyAlignment="1">
      <alignment horizontal="center"/>
    </xf>
    <xf numFmtId="164" fontId="17" fillId="0" borderId="5" xfId="2" applyNumberFormat="1" applyFont="1" applyFill="1" applyBorder="1"/>
    <xf numFmtId="3" fontId="17" fillId="0" borderId="9" xfId="1" applyNumberFormat="1" applyFont="1" applyFill="1" applyBorder="1" applyAlignment="1">
      <alignment horizontal="center"/>
    </xf>
    <xf numFmtId="167" fontId="5" fillId="0" borderId="5" xfId="1" applyNumberFormat="1" applyFont="1" applyFill="1" applyBorder="1" applyAlignment="1">
      <alignment horizontal="center"/>
    </xf>
    <xf numFmtId="168" fontId="17" fillId="0" borderId="9" xfId="1" applyNumberFormat="1" applyFont="1" applyFill="1" applyBorder="1" applyAlignment="1">
      <alignment horizontal="center"/>
    </xf>
    <xf numFmtId="0" fontId="15" fillId="0" borderId="5" xfId="2" applyFont="1" applyFill="1" applyBorder="1" applyAlignment="1">
      <alignment horizontal="left" wrapText="1"/>
    </xf>
    <xf numFmtId="164" fontId="21" fillId="0" borderId="13" xfId="2" applyNumberFormat="1" applyFont="1" applyFill="1" applyBorder="1"/>
    <xf numFmtId="3" fontId="21" fillId="0" borderId="13" xfId="2" applyNumberFormat="1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 indent="1"/>
    </xf>
    <xf numFmtId="3" fontId="21" fillId="0" borderId="8" xfId="2" applyNumberFormat="1" applyFont="1" applyFill="1" applyBorder="1" applyAlignment="1">
      <alignment horizontal="center"/>
    </xf>
    <xf numFmtId="3" fontId="50" fillId="0" borderId="8" xfId="2" applyNumberFormat="1" applyFont="1" applyFill="1" applyBorder="1" applyAlignment="1">
      <alignment horizontal="center"/>
    </xf>
    <xf numFmtId="164" fontId="8" fillId="0" borderId="13" xfId="1" applyNumberFormat="1" applyFont="1" applyFill="1" applyBorder="1" applyAlignment="1">
      <alignment wrapText="1"/>
    </xf>
    <xf numFmtId="3" fontId="14" fillId="0" borderId="0" xfId="2" applyNumberFormat="1" applyFont="1" applyFill="1" applyBorder="1"/>
    <xf numFmtId="164" fontId="24" fillId="0" borderId="8" xfId="2" applyNumberFormat="1" applyFont="1" applyFill="1" applyBorder="1"/>
    <xf numFmtId="164" fontId="45" fillId="0" borderId="0" xfId="2" applyNumberFormat="1" applyFont="1" applyFill="1" applyBorder="1"/>
    <xf numFmtId="164" fontId="14" fillId="0" borderId="0" xfId="2" applyNumberFormat="1" applyFont="1" applyFill="1" applyBorder="1"/>
    <xf numFmtId="0" fontId="14" fillId="0" borderId="8" xfId="0" applyFont="1" applyFill="1" applyBorder="1" applyAlignment="1">
      <alignment horizontal="left" wrapText="1" indent="2"/>
    </xf>
    <xf numFmtId="168" fontId="21" fillId="0" borderId="8" xfId="2" applyNumberFormat="1" applyFont="1" applyFill="1" applyBorder="1" applyAlignment="1">
      <alignment horizontal="center"/>
    </xf>
    <xf numFmtId="3" fontId="17" fillId="0" borderId="8" xfId="1" applyNumberFormat="1" applyFont="1" applyFill="1" applyBorder="1" applyAlignment="1">
      <alignment horizontal="center"/>
    </xf>
    <xf numFmtId="164" fontId="21" fillId="0" borderId="4" xfId="2" applyNumberFormat="1" applyFont="1" applyFill="1" applyBorder="1"/>
    <xf numFmtId="3" fontId="21" fillId="0" borderId="4" xfId="2" applyNumberFormat="1" applyFont="1" applyFill="1" applyBorder="1" applyAlignment="1">
      <alignment horizontal="center"/>
    </xf>
    <xf numFmtId="0" fontId="15" fillId="0" borderId="1" xfId="2" applyFont="1" applyFill="1" applyBorder="1" applyAlignment="1">
      <alignment horizontal="left" wrapText="1"/>
    </xf>
    <xf numFmtId="164" fontId="15" fillId="0" borderId="1" xfId="2" applyNumberFormat="1" applyFont="1" applyFill="1" applyBorder="1"/>
    <xf numFmtId="3" fontId="14" fillId="0" borderId="1" xfId="1" applyNumberFormat="1" applyFont="1" applyFill="1" applyBorder="1" applyAlignment="1">
      <alignment horizontal="center"/>
    </xf>
    <xf numFmtId="168" fontId="14" fillId="0" borderId="1" xfId="1" applyNumberFormat="1" applyFont="1" applyFill="1" applyBorder="1" applyAlignment="1">
      <alignment horizontal="center"/>
    </xf>
    <xf numFmtId="164" fontId="8" fillId="0" borderId="5" xfId="2" applyNumberFormat="1" applyFont="1" applyFill="1" applyBorder="1" applyAlignment="1">
      <alignment horizontal="right"/>
    </xf>
    <xf numFmtId="3" fontId="8" fillId="0" borderId="8" xfId="1" applyNumberFormat="1" applyFont="1" applyFill="1" applyBorder="1" applyAlignment="1">
      <alignment horizontal="center"/>
    </xf>
    <xf numFmtId="168" fontId="14" fillId="0" borderId="5" xfId="1" applyNumberFormat="1" applyFont="1" applyFill="1" applyBorder="1" applyAlignment="1">
      <alignment horizontal="center"/>
    </xf>
    <xf numFmtId="0" fontId="15" fillId="0" borderId="45" xfId="2" applyFont="1" applyFill="1" applyBorder="1" applyAlignment="1">
      <alignment horizontal="left"/>
    </xf>
    <xf numFmtId="164" fontId="15" fillId="0" borderId="37" xfId="2" applyNumberFormat="1" applyFont="1" applyFill="1" applyBorder="1"/>
    <xf numFmtId="3" fontId="15" fillId="0" borderId="37" xfId="1" applyNumberFormat="1" applyFont="1" applyFill="1" applyBorder="1" applyAlignment="1">
      <alignment horizontal="center"/>
    </xf>
    <xf numFmtId="168" fontId="15" fillId="0" borderId="37" xfId="1" applyNumberFormat="1" applyFont="1" applyFill="1" applyBorder="1"/>
    <xf numFmtId="0" fontId="15" fillId="0" borderId="1" xfId="2" applyFont="1" applyFill="1" applyBorder="1" applyAlignment="1">
      <alignment horizontal="left"/>
    </xf>
    <xf numFmtId="0" fontId="45" fillId="0" borderId="8" xfId="0" applyFont="1" applyFill="1" applyBorder="1" applyAlignment="1">
      <alignment horizontal="right" wrapText="1" indent="2"/>
    </xf>
    <xf numFmtId="164" fontId="8" fillId="0" borderId="9" xfId="2" applyNumberFormat="1" applyFont="1" applyFill="1" applyBorder="1" applyAlignment="1">
      <alignment horizontal="right"/>
    </xf>
    <xf numFmtId="0" fontId="15" fillId="0" borderId="13" xfId="2" applyFont="1" applyFill="1" applyBorder="1" applyAlignment="1">
      <alignment horizontal="left" wrapText="1"/>
    </xf>
    <xf numFmtId="164" fontId="15" fillId="0" borderId="13" xfId="2" applyNumberFormat="1" applyFont="1" applyFill="1" applyBorder="1"/>
    <xf numFmtId="3" fontId="14" fillId="0" borderId="13" xfId="1" applyNumberFormat="1" applyFont="1" applyFill="1" applyBorder="1" applyAlignment="1">
      <alignment horizontal="center"/>
    </xf>
    <xf numFmtId="0" fontId="15" fillId="0" borderId="5" xfId="2" applyFont="1" applyFill="1" applyBorder="1"/>
    <xf numFmtId="0" fontId="19" fillId="0" borderId="8" xfId="2" applyFont="1" applyFill="1" applyBorder="1" applyAlignment="1">
      <alignment wrapText="1"/>
    </xf>
    <xf numFmtId="173" fontId="21" fillId="0" borderId="8" xfId="1" applyNumberFormat="1" applyFont="1" applyFill="1" applyBorder="1" applyAlignment="1">
      <alignment horizontal="center"/>
    </xf>
    <xf numFmtId="0" fontId="15" fillId="0" borderId="8" xfId="2" applyFont="1" applyFill="1" applyBorder="1" applyAlignment="1">
      <alignment horizontal="left" wrapText="1" indent="1"/>
    </xf>
    <xf numFmtId="0" fontId="45" fillId="0" borderId="8" xfId="2" applyFont="1" applyFill="1" applyBorder="1" applyAlignment="1">
      <alignment horizontal="left" wrapText="1" indent="2"/>
    </xf>
    <xf numFmtId="3" fontId="45" fillId="0" borderId="8" xfId="2" applyNumberFormat="1" applyFont="1" applyFill="1" applyBorder="1" applyAlignment="1">
      <alignment horizontal="center"/>
    </xf>
    <xf numFmtId="0" fontId="45" fillId="0" borderId="9" xfId="2" applyFont="1" applyFill="1" applyBorder="1" applyAlignment="1">
      <alignment horizontal="left" wrapText="1" indent="2"/>
    </xf>
    <xf numFmtId="3" fontId="45" fillId="0" borderId="9" xfId="2" applyNumberFormat="1" applyFont="1" applyFill="1" applyBorder="1" applyAlignment="1">
      <alignment horizontal="center"/>
    </xf>
    <xf numFmtId="0" fontId="19" fillId="0" borderId="13" xfId="2" applyFont="1" applyFill="1" applyBorder="1" applyAlignment="1">
      <alignment wrapText="1"/>
    </xf>
    <xf numFmtId="167" fontId="21" fillId="0" borderId="8" xfId="2" applyNumberFormat="1" applyFont="1" applyFill="1" applyBorder="1" applyAlignment="1">
      <alignment horizontal="center"/>
    </xf>
    <xf numFmtId="168" fontId="17" fillId="0" borderId="8" xfId="1" applyNumberFormat="1" applyFont="1" applyFill="1" applyBorder="1"/>
    <xf numFmtId="3" fontId="6" fillId="0" borderId="8" xfId="1" applyNumberFormat="1" applyFont="1" applyFill="1" applyBorder="1" applyAlignment="1">
      <alignment horizontal="center"/>
    </xf>
    <xf numFmtId="164" fontId="15" fillId="0" borderId="13" xfId="6" applyNumberFormat="1" applyFont="1" applyFill="1" applyBorder="1"/>
    <xf numFmtId="164" fontId="21" fillId="0" borderId="5" xfId="2" applyNumberFormat="1" applyFont="1" applyFill="1" applyBorder="1"/>
    <xf numFmtId="3" fontId="17" fillId="0" borderId="5" xfId="1" applyNumberFormat="1" applyFont="1" applyFill="1" applyBorder="1" applyAlignment="1">
      <alignment horizontal="center"/>
    </xf>
    <xf numFmtId="168" fontId="17" fillId="0" borderId="5" xfId="1" applyNumberFormat="1" applyFont="1" applyFill="1" applyBorder="1" applyAlignment="1">
      <alignment horizontal="center"/>
    </xf>
    <xf numFmtId="0" fontId="19" fillId="0" borderId="21" xfId="2" applyFont="1" applyFill="1" applyBorder="1" applyAlignment="1">
      <alignment wrapText="1"/>
    </xf>
    <xf numFmtId="164" fontId="15" fillId="0" borderId="21" xfId="2" applyNumberFormat="1" applyFont="1" applyFill="1" applyBorder="1"/>
    <xf numFmtId="0" fontId="40" fillId="0" borderId="8" xfId="2" applyFont="1" applyFill="1" applyBorder="1" applyAlignment="1">
      <alignment horizontal="left" indent="1"/>
    </xf>
    <xf numFmtId="0" fontId="15" fillId="0" borderId="9" xfId="2" applyFont="1" applyFill="1" applyBorder="1" applyAlignment="1">
      <alignment horizontal="left" wrapText="1" indent="1"/>
    </xf>
    <xf numFmtId="49" fontId="15" fillId="0" borderId="0" xfId="2" applyNumberFormat="1" applyFont="1" applyFill="1" applyBorder="1" applyAlignment="1">
      <alignment horizontal="center"/>
    </xf>
    <xf numFmtId="0" fontId="47" fillId="0" borderId="8" xfId="0" applyFont="1" applyFill="1" applyBorder="1" applyAlignment="1">
      <alignment horizontal="left" wrapText="1" indent="2"/>
    </xf>
    <xf numFmtId="3" fontId="10" fillId="0" borderId="8" xfId="1" applyNumberFormat="1" applyFont="1" applyFill="1" applyBorder="1" applyAlignment="1">
      <alignment horizontal="center"/>
    </xf>
    <xf numFmtId="3" fontId="6" fillId="0" borderId="5" xfId="1" applyNumberFormat="1" applyFont="1" applyFill="1" applyBorder="1" applyAlignment="1">
      <alignment horizontal="center"/>
    </xf>
    <xf numFmtId="0" fontId="19" fillId="0" borderId="2" xfId="2" applyFont="1" applyFill="1" applyBorder="1" applyAlignment="1">
      <alignment vertical="justify"/>
    </xf>
    <xf numFmtId="0" fontId="0" fillId="0" borderId="3" xfId="0" applyFill="1" applyBorder="1" applyAlignment="1">
      <alignment vertical="justify"/>
    </xf>
    <xf numFmtId="3" fontId="19" fillId="0" borderId="3" xfId="2" applyNumberFormat="1" applyFont="1" applyFill="1" applyBorder="1" applyAlignment="1">
      <alignment horizontal="center" vertical="justify"/>
    </xf>
    <xf numFmtId="0" fontId="19" fillId="0" borderId="3" xfId="2" applyFont="1" applyFill="1" applyBorder="1" applyAlignment="1">
      <alignment horizontal="left" vertical="justify"/>
    </xf>
    <xf numFmtId="0" fontId="19" fillId="0" borderId="16" xfId="2" applyFont="1" applyFill="1" applyBorder="1" applyAlignment="1">
      <alignment horizontal="left" vertical="justify"/>
    </xf>
    <xf numFmtId="4" fontId="5" fillId="0" borderId="0" xfId="2" applyNumberFormat="1" applyFont="1" applyFill="1" applyBorder="1" applyAlignment="1"/>
    <xf numFmtId="0" fontId="15" fillId="0" borderId="0" xfId="2" applyFont="1" applyFill="1" applyBorder="1" applyAlignment="1"/>
    <xf numFmtId="0" fontId="16" fillId="0" borderId="13" xfId="2" applyFont="1" applyFill="1" applyBorder="1" applyAlignment="1">
      <alignment horizontal="left" indent="1"/>
    </xf>
    <xf numFmtId="167" fontId="17" fillId="0" borderId="8" xfId="1" applyNumberFormat="1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 vertical="top" wrapText="1"/>
    </xf>
    <xf numFmtId="3" fontId="6" fillId="0" borderId="13" xfId="0" applyNumberFormat="1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left" vertical="top" wrapText="1" indent="2"/>
    </xf>
    <xf numFmtId="166" fontId="24" fillId="0" borderId="8" xfId="2" applyNumberFormat="1" applyFont="1" applyFill="1" applyBorder="1" applyAlignment="1">
      <alignment horizontal="center"/>
    </xf>
    <xf numFmtId="0" fontId="8" fillId="0" borderId="9" xfId="2" applyFont="1" applyFill="1" applyBorder="1" applyAlignment="1">
      <alignment vertical="center" wrapText="1"/>
    </xf>
    <xf numFmtId="166" fontId="17" fillId="0" borderId="8" xfId="2" applyNumberFormat="1" applyFont="1" applyFill="1" applyBorder="1" applyAlignment="1">
      <alignment horizontal="center"/>
    </xf>
    <xf numFmtId="168" fontId="15" fillId="0" borderId="5" xfId="1" applyNumberFormat="1" applyFont="1" applyFill="1" applyBorder="1" applyAlignment="1">
      <alignment horizontal="center"/>
    </xf>
    <xf numFmtId="164" fontId="17" fillId="0" borderId="4" xfId="2" applyNumberFormat="1" applyFont="1" applyFill="1" applyBorder="1"/>
    <xf numFmtId="168" fontId="14" fillId="0" borderId="4" xfId="1" applyNumberFormat="1" applyFont="1" applyFill="1" applyBorder="1" applyAlignment="1">
      <alignment horizontal="center"/>
    </xf>
    <xf numFmtId="0" fontId="19" fillId="0" borderId="13" xfId="2" applyFont="1" applyFill="1" applyBorder="1"/>
    <xf numFmtId="0" fontId="17" fillId="0" borderId="8" xfId="2" applyFont="1" applyFill="1" applyBorder="1" applyAlignment="1">
      <alignment horizontal="left" wrapText="1" indent="1" shrinkToFit="1"/>
    </xf>
    <xf numFmtId="167" fontId="17" fillId="0" borderId="8" xfId="2" applyNumberFormat="1" applyFont="1" applyFill="1" applyBorder="1" applyAlignment="1">
      <alignment horizontal="center"/>
    </xf>
    <xf numFmtId="0" fontId="19" fillId="0" borderId="5" xfId="2" applyFont="1" applyFill="1" applyBorder="1" applyAlignment="1">
      <alignment horizontal="left"/>
    </xf>
    <xf numFmtId="3" fontId="14" fillId="0" borderId="5" xfId="1" applyNumberFormat="1" applyFont="1" applyFill="1" applyBorder="1" applyAlignment="1">
      <alignment horizontal="center"/>
    </xf>
    <xf numFmtId="168" fontId="14" fillId="0" borderId="5" xfId="1" applyNumberFormat="1" applyFont="1" applyFill="1" applyBorder="1"/>
    <xf numFmtId="3" fontId="23" fillId="0" borderId="8" xfId="2" applyNumberFormat="1" applyFont="1" applyFill="1" applyBorder="1" applyAlignment="1">
      <alignment horizontal="center"/>
    </xf>
    <xf numFmtId="0" fontId="15" fillId="0" borderId="13" xfId="2" applyFont="1" applyFill="1" applyBorder="1" applyAlignment="1">
      <alignment horizontal="left"/>
    </xf>
    <xf numFmtId="164" fontId="14" fillId="0" borderId="13" xfId="2" applyNumberFormat="1" applyFont="1" applyFill="1" applyBorder="1"/>
    <xf numFmtId="168" fontId="14" fillId="0" borderId="13" xfId="1" applyNumberFormat="1" applyFont="1" applyFill="1" applyBorder="1"/>
    <xf numFmtId="0" fontId="21" fillId="0" borderId="8" xfId="2" applyFont="1" applyFill="1" applyBorder="1" applyAlignment="1">
      <alignment horizontal="left" indent="1"/>
    </xf>
    <xf numFmtId="3" fontId="17" fillId="0" borderId="8" xfId="2" applyNumberFormat="1" applyFont="1" applyFill="1" applyBorder="1" applyAlignment="1">
      <alignment horizontal="center"/>
    </xf>
    <xf numFmtId="169" fontId="17" fillId="0" borderId="8" xfId="2" applyNumberFormat="1" applyFont="1" applyFill="1" applyBorder="1"/>
    <xf numFmtId="164" fontId="14" fillId="0" borderId="8" xfId="6" applyNumberFormat="1" applyFont="1" applyFill="1" applyBorder="1"/>
    <xf numFmtId="166" fontId="14" fillId="0" borderId="8" xfId="6" applyNumberFormat="1" applyFont="1" applyFill="1" applyBorder="1"/>
    <xf numFmtId="3" fontId="23" fillId="0" borderId="8" xfId="1" applyNumberFormat="1" applyFont="1" applyFill="1" applyBorder="1" applyAlignment="1">
      <alignment horizontal="center"/>
    </xf>
    <xf numFmtId="164" fontId="14" fillId="0" borderId="8" xfId="2" applyNumberFormat="1" applyFont="1" applyFill="1" applyBorder="1" applyAlignment="1">
      <alignment vertical="top"/>
    </xf>
    <xf numFmtId="168" fontId="14" fillId="0" borderId="8" xfId="1" applyNumberFormat="1" applyFont="1" applyFill="1" applyBorder="1" applyAlignment="1">
      <alignment vertical="top"/>
    </xf>
    <xf numFmtId="4" fontId="5" fillId="0" borderId="0" xfId="2" applyNumberFormat="1" applyFont="1" applyFill="1" applyAlignment="1">
      <alignment vertical="top"/>
    </xf>
    <xf numFmtId="0" fontId="14" fillId="0" borderId="0" xfId="2" applyFont="1" applyFill="1" applyAlignment="1">
      <alignment vertical="top"/>
    </xf>
    <xf numFmtId="0" fontId="14" fillId="0" borderId="9" xfId="0" applyFont="1" applyFill="1" applyBorder="1" applyAlignment="1">
      <alignment horizontal="left" vertical="top" wrapText="1" indent="2"/>
    </xf>
    <xf numFmtId="164" fontId="14" fillId="0" borderId="5" xfId="2" applyNumberFormat="1" applyFont="1" applyFill="1" applyBorder="1" applyAlignment="1">
      <alignment vertical="top"/>
    </xf>
    <xf numFmtId="168" fontId="14" fillId="0" borderId="5" xfId="1" applyNumberFormat="1" applyFont="1" applyFill="1" applyBorder="1" applyAlignment="1">
      <alignment vertical="top"/>
    </xf>
    <xf numFmtId="168" fontId="14" fillId="0" borderId="9" xfId="1" applyNumberFormat="1" applyFont="1" applyFill="1" applyBorder="1" applyAlignment="1">
      <alignment vertical="top"/>
    </xf>
    <xf numFmtId="0" fontId="14" fillId="0" borderId="5" xfId="0" applyFont="1" applyFill="1" applyBorder="1" applyAlignment="1">
      <alignment horizontal="left" wrapText="1" indent="2"/>
    </xf>
    <xf numFmtId="3" fontId="14" fillId="0" borderId="15" xfId="1" applyNumberFormat="1" applyFont="1" applyFill="1" applyBorder="1" applyAlignment="1">
      <alignment horizontal="center"/>
    </xf>
    <xf numFmtId="168" fontId="14" fillId="0" borderId="15" xfId="1" applyNumberFormat="1" applyFont="1" applyFill="1" applyBorder="1" applyAlignment="1">
      <alignment vertical="top"/>
    </xf>
    <xf numFmtId="3" fontId="15" fillId="0" borderId="4" xfId="2" applyNumberFormat="1" applyFont="1" applyFill="1" applyBorder="1" applyAlignment="1">
      <alignment horizontal="center"/>
    </xf>
    <xf numFmtId="0" fontId="10" fillId="0" borderId="8" xfId="0" applyFont="1" applyFill="1" applyBorder="1" applyAlignment="1">
      <alignment horizontal="left" wrapText="1" indent="2"/>
    </xf>
    <xf numFmtId="0" fontId="3" fillId="0" borderId="0" xfId="2" applyFont="1" applyFill="1" applyBorder="1"/>
    <xf numFmtId="0" fontId="3" fillId="0" borderId="0" xfId="2" applyFont="1" applyFill="1" applyBorder="1" applyAlignment="1">
      <alignment wrapText="1"/>
    </xf>
    <xf numFmtId="49" fontId="3" fillId="0" borderId="0" xfId="2" applyNumberFormat="1" applyFont="1" applyFill="1" applyBorder="1"/>
    <xf numFmtId="49" fontId="6" fillId="0" borderId="0" xfId="2" applyNumberFormat="1" applyFont="1" applyFill="1" applyBorder="1"/>
    <xf numFmtId="0" fontId="14" fillId="0" borderId="35" xfId="2" applyFont="1" applyFill="1" applyBorder="1" applyAlignment="1">
      <alignment wrapText="1"/>
    </xf>
    <xf numFmtId="49" fontId="14" fillId="0" borderId="0" xfId="2" applyNumberFormat="1" applyFont="1" applyFill="1"/>
    <xf numFmtId="0" fontId="8" fillId="0" borderId="21" xfId="2" applyFont="1" applyFill="1" applyBorder="1"/>
    <xf numFmtId="164" fontId="6" fillId="0" borderId="21" xfId="2" applyNumberFormat="1" applyFont="1" applyFill="1" applyBorder="1"/>
    <xf numFmtId="49" fontId="8" fillId="0" borderId="0" xfId="2" applyNumberFormat="1" applyFont="1" applyFill="1" applyBorder="1"/>
    <xf numFmtId="0" fontId="8" fillId="0" borderId="8" xfId="2" applyFont="1" applyFill="1" applyBorder="1"/>
    <xf numFmtId="164" fontId="16" fillId="0" borderId="8" xfId="2" applyNumberFormat="1" applyFont="1" applyFill="1" applyBorder="1"/>
    <xf numFmtId="168" fontId="16" fillId="0" borderId="13" xfId="1" applyNumberFormat="1" applyFont="1" applyFill="1" applyBorder="1" applyAlignment="1">
      <alignment horizontal="center"/>
    </xf>
    <xf numFmtId="173" fontId="23" fillId="0" borderId="13" xfId="1" applyNumberFormat="1" applyFont="1" applyFill="1" applyBorder="1" applyAlignment="1">
      <alignment horizontal="center"/>
    </xf>
    <xf numFmtId="164" fontId="10" fillId="0" borderId="13" xfId="1" applyNumberFormat="1" applyFont="1" applyFill="1" applyBorder="1"/>
    <xf numFmtId="168" fontId="21" fillId="0" borderId="13" xfId="1" applyNumberFormat="1" applyFont="1" applyFill="1" applyBorder="1" applyAlignment="1">
      <alignment horizontal="center"/>
    </xf>
    <xf numFmtId="168" fontId="17" fillId="0" borderId="13" xfId="1" applyNumberFormat="1" applyFont="1" applyFill="1" applyBorder="1" applyAlignment="1">
      <alignment horizontal="center"/>
    </xf>
    <xf numFmtId="164" fontId="13" fillId="0" borderId="13" xfId="1" applyNumberFormat="1" applyFont="1" applyFill="1" applyBorder="1"/>
    <xf numFmtId="0" fontId="12" fillId="0" borderId="8" xfId="0" applyFont="1" applyFill="1" applyBorder="1" applyAlignment="1">
      <alignment horizontal="left" indent="1"/>
    </xf>
    <xf numFmtId="164" fontId="12" fillId="0" borderId="13" xfId="1" applyNumberFormat="1" applyFont="1" applyFill="1" applyBorder="1"/>
    <xf numFmtId="0" fontId="13" fillId="0" borderId="10" xfId="2" applyFont="1" applyFill="1" applyBorder="1"/>
    <xf numFmtId="0" fontId="8" fillId="0" borderId="18" xfId="2" applyFont="1" applyFill="1" applyBorder="1" applyAlignment="1">
      <alignment horizontal="left"/>
    </xf>
    <xf numFmtId="164" fontId="8" fillId="0" borderId="18" xfId="2" applyNumberFormat="1" applyFont="1" applyFill="1" applyBorder="1"/>
    <xf numFmtId="164" fontId="8" fillId="0" borderId="18" xfId="2" applyNumberFormat="1" applyFont="1" applyFill="1" applyBorder="1" applyAlignment="1">
      <alignment horizontal="right"/>
    </xf>
    <xf numFmtId="164" fontId="8" fillId="0" borderId="1" xfId="2" applyNumberFormat="1" applyFont="1" applyFill="1" applyBorder="1"/>
    <xf numFmtId="164" fontId="6" fillId="0" borderId="21" xfId="1" applyNumberFormat="1" applyFont="1" applyFill="1" applyBorder="1"/>
    <xf numFmtId="164" fontId="31" fillId="0" borderId="13" xfId="1" applyNumberFormat="1" applyFont="1" applyFill="1" applyBorder="1"/>
    <xf numFmtId="3" fontId="6" fillId="0" borderId="0" xfId="2" applyNumberFormat="1" applyFont="1" applyFill="1" applyBorder="1"/>
    <xf numFmtId="49" fontId="8" fillId="0" borderId="0" xfId="2" applyNumberFormat="1" applyFont="1" applyFill="1"/>
    <xf numFmtId="164" fontId="6" fillId="0" borderId="0" xfId="2" applyNumberFormat="1" applyFont="1" applyFill="1" applyBorder="1"/>
    <xf numFmtId="0" fontId="8" fillId="0" borderId="8" xfId="0" applyFont="1" applyFill="1" applyBorder="1" applyAlignment="1">
      <alignment horizontal="left" indent="1"/>
    </xf>
    <xf numFmtId="0" fontId="17" fillId="0" borderId="9" xfId="0" applyFont="1" applyFill="1" applyBorder="1" applyAlignment="1">
      <alignment horizontal="left" wrapText="1" indent="2"/>
    </xf>
    <xf numFmtId="164" fontId="8" fillId="0" borderId="13" xfId="2" applyNumberFormat="1" applyFont="1" applyFill="1" applyBorder="1"/>
    <xf numFmtId="0" fontId="6" fillId="0" borderId="12" xfId="2" applyFont="1" applyFill="1" applyBorder="1"/>
    <xf numFmtId="164" fontId="8" fillId="0" borderId="23" xfId="1" applyNumberFormat="1" applyFont="1" applyFill="1" applyBorder="1"/>
    <xf numFmtId="167" fontId="8" fillId="0" borderId="23" xfId="1" applyNumberFormat="1" applyFont="1" applyFill="1" applyBorder="1" applyAlignment="1">
      <alignment horizontal="center"/>
    </xf>
    <xf numFmtId="0" fontId="8" fillId="0" borderId="18" xfId="2" applyFont="1" applyFill="1" applyBorder="1"/>
    <xf numFmtId="164" fontId="6" fillId="0" borderId="18" xfId="2" applyNumberFormat="1" applyFont="1" applyFill="1" applyBorder="1"/>
    <xf numFmtId="164" fontId="8" fillId="0" borderId="28" xfId="2" applyNumberFormat="1" applyFont="1" applyFill="1" applyBorder="1" applyAlignment="1">
      <alignment horizontal="right"/>
    </xf>
    <xf numFmtId="164" fontId="6" fillId="0" borderId="5" xfId="2" applyNumberFormat="1" applyFont="1" applyFill="1" applyBorder="1"/>
    <xf numFmtId="164" fontId="6" fillId="0" borderId="8" xfId="1" applyNumberFormat="1" applyFont="1" applyFill="1" applyBorder="1"/>
    <xf numFmtId="168" fontId="23" fillId="0" borderId="13" xfId="1" applyNumberFormat="1" applyFont="1" applyFill="1" applyBorder="1" applyAlignment="1">
      <alignment horizontal="center"/>
    </xf>
    <xf numFmtId="0" fontId="8" fillId="0" borderId="14" xfId="2" applyFont="1" applyFill="1" applyBorder="1" applyAlignment="1">
      <alignment wrapText="1"/>
    </xf>
    <xf numFmtId="0" fontId="8" fillId="0" borderId="21" xfId="2" applyFont="1" applyFill="1" applyBorder="1" applyAlignment="1"/>
    <xf numFmtId="0" fontId="46" fillId="0" borderId="13" xfId="0" applyFont="1" applyFill="1" applyBorder="1" applyAlignment="1">
      <alignment horizontal="left" indent="2"/>
    </xf>
    <xf numFmtId="168" fontId="6" fillId="0" borderId="13" xfId="1" applyNumberFormat="1" applyFont="1" applyFill="1" applyBorder="1" applyAlignment="1">
      <alignment horizontal="right"/>
    </xf>
    <xf numFmtId="0" fontId="50" fillId="0" borderId="13" xfId="0" applyFont="1" applyFill="1" applyBorder="1" applyAlignment="1">
      <alignment horizontal="left" indent="2"/>
    </xf>
    <xf numFmtId="0" fontId="6" fillId="0" borderId="9" xfId="0" applyFont="1" applyFill="1" applyBorder="1" applyAlignment="1">
      <alignment horizontal="left" indent="2"/>
    </xf>
    <xf numFmtId="0" fontId="8" fillId="0" borderId="18" xfId="0" applyFont="1" applyFill="1" applyBorder="1" applyAlignment="1">
      <alignment horizontal="left"/>
    </xf>
    <xf numFmtId="0" fontId="8" fillId="0" borderId="8" xfId="2" applyFont="1" applyFill="1" applyBorder="1" applyAlignment="1">
      <alignment horizontal="left"/>
    </xf>
    <xf numFmtId="0" fontId="6" fillId="0" borderId="10" xfId="2" applyFont="1" applyFill="1" applyBorder="1"/>
    <xf numFmtId="0" fontId="8" fillId="0" borderId="14" xfId="2" applyFont="1" applyFill="1" applyBorder="1"/>
    <xf numFmtId="164" fontId="8" fillId="0" borderId="14" xfId="2" applyNumberFormat="1" applyFont="1" applyFill="1" applyBorder="1" applyAlignment="1">
      <alignment horizontal="right"/>
    </xf>
    <xf numFmtId="49" fontId="12" fillId="0" borderId="0" xfId="2" applyNumberFormat="1" applyFont="1" applyFill="1" applyBorder="1"/>
    <xf numFmtId="0" fontId="6" fillId="0" borderId="1" xfId="2" applyFont="1" applyFill="1" applyBorder="1"/>
    <xf numFmtId="164" fontId="6" fillId="0" borderId="1" xfId="2" applyNumberFormat="1" applyFont="1" applyFill="1" applyBorder="1"/>
    <xf numFmtId="164" fontId="8" fillId="0" borderId="5" xfId="1" applyNumberFormat="1" applyFont="1" applyFill="1" applyBorder="1"/>
    <xf numFmtId="0" fontId="48" fillId="0" borderId="8" xfId="0" applyFont="1" applyFill="1" applyBorder="1" applyAlignment="1">
      <alignment horizontal="left" wrapText="1" indent="2"/>
    </xf>
    <xf numFmtId="0" fontId="47" fillId="0" borderId="9" xfId="0" applyFont="1" applyFill="1" applyBorder="1" applyAlignment="1">
      <alignment horizontal="left" wrapText="1" indent="2"/>
    </xf>
    <xf numFmtId="0" fontId="8" fillId="0" borderId="8" xfId="2" applyFont="1" applyFill="1" applyBorder="1" applyAlignment="1">
      <alignment horizontal="left" wrapText="1"/>
    </xf>
    <xf numFmtId="0" fontId="6" fillId="0" borderId="13" xfId="2" applyFont="1" applyFill="1" applyBorder="1" applyAlignment="1">
      <alignment horizontal="left" wrapText="1" indent="3"/>
    </xf>
    <xf numFmtId="0" fontId="8" fillId="0" borderId="10" xfId="2" applyFont="1" applyFill="1" applyBorder="1" applyAlignment="1">
      <alignment wrapText="1"/>
    </xf>
    <xf numFmtId="164" fontId="37" fillId="0" borderId="13" xfId="1" applyNumberFormat="1" applyFont="1" applyFill="1" applyBorder="1"/>
    <xf numFmtId="164" fontId="31" fillId="0" borderId="13" xfId="1" applyNumberFormat="1" applyFont="1" applyFill="1" applyBorder="1" applyAlignment="1"/>
    <xf numFmtId="0" fontId="8" fillId="0" borderId="13" xfId="2" applyFont="1" applyFill="1" applyBorder="1" applyAlignment="1">
      <alignment horizontal="left"/>
    </xf>
    <xf numFmtId="0" fontId="8" fillId="0" borderId="14" xfId="2" applyFont="1" applyFill="1" applyBorder="1" applyAlignment="1">
      <alignment horizontal="left" wrapText="1"/>
    </xf>
    <xf numFmtId="164" fontId="7" fillId="0" borderId="13" xfId="1" applyNumberFormat="1" applyFont="1" applyFill="1" applyBorder="1"/>
    <xf numFmtId="164" fontId="6" fillId="0" borderId="13" xfId="1" applyNumberFormat="1" applyFont="1" applyFill="1" applyBorder="1" applyAlignment="1"/>
    <xf numFmtId="0" fontId="8" fillId="0" borderId="1" xfId="2" applyFont="1" applyFill="1" applyBorder="1" applyAlignment="1">
      <alignment horizontal="left" indent="2"/>
    </xf>
    <xf numFmtId="0" fontId="6" fillId="0" borderId="1" xfId="2" applyFont="1" applyFill="1" applyBorder="1" applyAlignment="1">
      <alignment wrapText="1"/>
    </xf>
    <xf numFmtId="164" fontId="6" fillId="0" borderId="18" xfId="1" applyNumberFormat="1" applyFont="1" applyFill="1" applyBorder="1"/>
    <xf numFmtId="0" fontId="8" fillId="0" borderId="5" xfId="2" applyFont="1" applyFill="1" applyBorder="1"/>
    <xf numFmtId="164" fontId="6" fillId="0" borderId="14" xfId="1" applyNumberFormat="1" applyFont="1" applyFill="1" applyBorder="1"/>
    <xf numFmtId="0" fontId="13" fillId="0" borderId="9" xfId="2" applyFont="1" applyFill="1" applyBorder="1" applyAlignment="1">
      <alignment horizontal="left" wrapText="1" indent="1"/>
    </xf>
    <xf numFmtId="164" fontId="8" fillId="0" borderId="18" xfId="1" applyNumberFormat="1" applyFont="1" applyFill="1" applyBorder="1"/>
    <xf numFmtId="0" fontId="8" fillId="0" borderId="18" xfId="2" applyFont="1" applyFill="1" applyBorder="1" applyAlignment="1">
      <alignment horizontal="left" indent="2"/>
    </xf>
    <xf numFmtId="0" fontId="15" fillId="0" borderId="1" xfId="2" applyFont="1" applyFill="1" applyBorder="1" applyAlignment="1">
      <alignment wrapText="1"/>
    </xf>
    <xf numFmtId="164" fontId="6" fillId="0" borderId="1" xfId="2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left" indent="1"/>
    </xf>
    <xf numFmtId="166" fontId="14" fillId="0" borderId="8" xfId="2" applyNumberFormat="1" applyFont="1" applyFill="1" applyBorder="1" applyAlignment="1">
      <alignment horizontal="left" indent="1"/>
    </xf>
    <xf numFmtId="0" fontId="21" fillId="0" borderId="8" xfId="2" applyFont="1" applyFill="1" applyBorder="1" applyAlignment="1">
      <alignment horizontal="left" indent="2"/>
    </xf>
    <xf numFmtId="0" fontId="15" fillId="0" borderId="8" xfId="2" applyFont="1" applyFill="1" applyBorder="1" applyAlignment="1">
      <alignment horizontal="left" indent="1"/>
    </xf>
    <xf numFmtId="164" fontId="46" fillId="0" borderId="13" xfId="2" applyNumberFormat="1" applyFont="1" applyFill="1" applyBorder="1"/>
    <xf numFmtId="0" fontId="6" fillId="0" borderId="9" xfId="2" applyFont="1" applyFill="1" applyBorder="1"/>
    <xf numFmtId="164" fontId="18" fillId="0" borderId="8" xfId="0" applyNumberFormat="1" applyFont="1" applyFill="1" applyBorder="1" applyAlignment="1">
      <alignment horizontal="left" vertical="top" wrapText="1" indent="2"/>
    </xf>
    <xf numFmtId="164" fontId="18" fillId="0" borderId="13" xfId="0" applyNumberFormat="1" applyFont="1" applyFill="1" applyBorder="1" applyAlignment="1">
      <alignment horizontal="left" vertical="top" wrapText="1" indent="2"/>
    </xf>
    <xf numFmtId="164" fontId="6" fillId="0" borderId="8" xfId="10" applyNumberFormat="1" applyFont="1" applyFill="1" applyBorder="1"/>
    <xf numFmtId="173" fontId="6" fillId="0" borderId="13" xfId="2" applyNumberFormat="1" applyFont="1" applyFill="1" applyBorder="1" applyAlignment="1">
      <alignment horizontal="center"/>
    </xf>
    <xf numFmtId="0" fontId="14" fillId="0" borderId="9" xfId="2" applyFont="1" applyFill="1" applyBorder="1" applyAlignment="1">
      <alignment horizontal="left" indent="2"/>
    </xf>
    <xf numFmtId="0" fontId="24" fillId="0" borderId="9" xfId="2" applyFont="1" applyFill="1" applyBorder="1" applyAlignment="1">
      <alignment horizontal="left" indent="2"/>
    </xf>
    <xf numFmtId="0" fontId="10" fillId="0" borderId="8" xfId="0" applyFont="1" applyFill="1" applyBorder="1" applyAlignment="1">
      <alignment horizontal="left" vertical="top" wrapText="1" indent="2"/>
    </xf>
    <xf numFmtId="0" fontId="15" fillId="0" borderId="18" xfId="2" applyFont="1" applyFill="1" applyBorder="1" applyAlignment="1">
      <alignment horizontal="left"/>
    </xf>
    <xf numFmtId="164" fontId="6" fillId="0" borderId="18" xfId="2" applyNumberFormat="1" applyFont="1" applyFill="1" applyBorder="1" applyAlignment="1">
      <alignment horizontal="center"/>
    </xf>
    <xf numFmtId="164" fontId="15" fillId="0" borderId="18" xfId="2" applyNumberFormat="1" applyFont="1" applyFill="1" applyBorder="1"/>
    <xf numFmtId="164" fontId="6" fillId="0" borderId="5" xfId="2" applyNumberFormat="1" applyFont="1" applyFill="1" applyBorder="1" applyAlignment="1">
      <alignment horizontal="center"/>
    </xf>
    <xf numFmtId="0" fontId="19" fillId="0" borderId="7" xfId="2" applyFont="1" applyFill="1" applyBorder="1"/>
    <xf numFmtId="164" fontId="15" fillId="0" borderId="7" xfId="2" applyNumberFormat="1" applyFont="1" applyFill="1" applyBorder="1"/>
    <xf numFmtId="164" fontId="6" fillId="0" borderId="7" xfId="1" applyNumberFormat="1" applyFont="1" applyFill="1" applyBorder="1"/>
    <xf numFmtId="0" fontId="8" fillId="0" borderId="9" xfId="2" applyFont="1" applyFill="1" applyBorder="1" applyAlignment="1">
      <alignment horizontal="left" indent="1"/>
    </xf>
    <xf numFmtId="164" fontId="14" fillId="0" borderId="18" xfId="3" applyNumberFormat="1" applyFont="1" applyFill="1" applyBorder="1" applyAlignment="1">
      <alignment horizontal="left"/>
    </xf>
    <xf numFmtId="167" fontId="17" fillId="0" borderId="18" xfId="2" applyNumberFormat="1" applyFont="1" applyFill="1" applyBorder="1" applyAlignment="1">
      <alignment horizontal="center"/>
    </xf>
    <xf numFmtId="0" fontId="3" fillId="0" borderId="31" xfId="2" applyFont="1" applyFill="1" applyBorder="1" applyAlignment="1">
      <alignment horizontal="left" indent="2"/>
    </xf>
    <xf numFmtId="164" fontId="8" fillId="0" borderId="18" xfId="2" applyNumberFormat="1" applyFont="1" applyFill="1" applyBorder="1" applyAlignment="1">
      <alignment horizontal="center"/>
    </xf>
    <xf numFmtId="164" fontId="8" fillId="0" borderId="21" xfId="2" applyNumberFormat="1" applyFont="1" applyFill="1" applyBorder="1"/>
    <xf numFmtId="164" fontId="8" fillId="0" borderId="5" xfId="2" applyNumberFormat="1" applyFont="1" applyFill="1" applyBorder="1" applyAlignment="1">
      <alignment horizontal="center"/>
    </xf>
    <xf numFmtId="164" fontId="6" fillId="0" borderId="13" xfId="2" applyNumberFormat="1" applyFont="1" applyFill="1" applyBorder="1" applyAlignment="1">
      <alignment horizontal="right"/>
    </xf>
    <xf numFmtId="0" fontId="14" fillId="0" borderId="35" xfId="2" applyFont="1" applyFill="1" applyBorder="1"/>
    <xf numFmtId="166" fontId="14" fillId="0" borderId="13" xfId="6" applyNumberFormat="1" applyFont="1" applyFill="1" applyBorder="1"/>
    <xf numFmtId="164" fontId="15" fillId="0" borderId="9" xfId="6" applyNumberFormat="1" applyFont="1" applyFill="1" applyBorder="1"/>
    <xf numFmtId="166" fontId="25" fillId="0" borderId="8" xfId="6" applyNumberFormat="1" applyFont="1" applyFill="1" applyBorder="1"/>
    <xf numFmtId="164" fontId="15" fillId="0" borderId="18" xfId="6" applyNumberFormat="1" applyFont="1" applyFill="1" applyBorder="1" applyAlignment="1">
      <alignment horizontal="center"/>
    </xf>
    <xf numFmtId="164" fontId="15" fillId="0" borderId="14" xfId="6" applyNumberFormat="1" applyFont="1" applyFill="1" applyBorder="1" applyAlignment="1">
      <alignment horizontal="center"/>
    </xf>
    <xf numFmtId="166" fontId="15" fillId="0" borderId="0" xfId="2" applyNumberFormat="1" applyFont="1" applyFill="1" applyBorder="1"/>
    <xf numFmtId="0" fontId="15" fillId="0" borderId="17" xfId="2" applyFont="1" applyFill="1" applyBorder="1"/>
    <xf numFmtId="0" fontId="19" fillId="0" borderId="5" xfId="2" applyFont="1" applyFill="1" applyBorder="1"/>
    <xf numFmtId="164" fontId="14" fillId="0" borderId="5" xfId="6" applyNumberFormat="1" applyFont="1" applyFill="1" applyBorder="1" applyAlignment="1">
      <alignment horizontal="center"/>
    </xf>
    <xf numFmtId="164" fontId="14" fillId="0" borderId="8" xfId="6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/>
    </xf>
    <xf numFmtId="164" fontId="15" fillId="0" borderId="0" xfId="2" applyNumberFormat="1" applyFont="1" applyFill="1"/>
    <xf numFmtId="164" fontId="15" fillId="0" borderId="8" xfId="2" applyNumberFormat="1" applyFont="1" applyFill="1" applyBorder="1" applyAlignment="1">
      <alignment horizontal="right"/>
    </xf>
    <xf numFmtId="164" fontId="21" fillId="0" borderId="8" xfId="2" applyNumberFormat="1" applyFont="1" applyFill="1" applyBorder="1" applyAlignment="1">
      <alignment horizontal="right"/>
    </xf>
    <xf numFmtId="164" fontId="24" fillId="0" borderId="8" xfId="2" applyNumberFormat="1" applyFont="1" applyFill="1" applyBorder="1" applyAlignment="1">
      <alignment horizontal="right"/>
    </xf>
    <xf numFmtId="166" fontId="17" fillId="0" borderId="8" xfId="6" applyNumberFormat="1" applyFont="1" applyFill="1" applyBorder="1"/>
    <xf numFmtId="166" fontId="21" fillId="0" borderId="8" xfId="6" applyNumberFormat="1" applyFont="1" applyFill="1" applyBorder="1"/>
    <xf numFmtId="164" fontId="25" fillId="0" borderId="8" xfId="6" applyNumberFormat="1" applyFont="1" applyFill="1" applyBorder="1"/>
    <xf numFmtId="164" fontId="14" fillId="0" borderId="5" xfId="6" applyNumberFormat="1" applyFont="1" applyFill="1" applyBorder="1"/>
    <xf numFmtId="164" fontId="10" fillId="0" borderId="5" xfId="1" applyNumberFormat="1" applyFont="1" applyFill="1" applyBorder="1"/>
    <xf numFmtId="0" fontId="15" fillId="0" borderId="11" xfId="2" applyFont="1" applyFill="1" applyBorder="1" applyAlignment="1">
      <alignment horizontal="left"/>
    </xf>
    <xf numFmtId="164" fontId="15" fillId="0" borderId="11" xfId="6" applyNumberFormat="1" applyFont="1" applyFill="1" applyBorder="1" applyAlignment="1">
      <alignment horizontal="center"/>
    </xf>
    <xf numFmtId="172" fontId="14" fillId="0" borderId="5" xfId="6" applyNumberFormat="1" applyFont="1" applyFill="1" applyBorder="1"/>
    <xf numFmtId="0" fontId="19" fillId="0" borderId="8" xfId="2" applyFont="1" applyFill="1" applyBorder="1"/>
    <xf numFmtId="164" fontId="21" fillId="0" borderId="8" xfId="6" applyNumberFormat="1" applyFont="1" applyFill="1" applyBorder="1"/>
    <xf numFmtId="166" fontId="21" fillId="0" borderId="8" xfId="6" applyNumberFormat="1" applyFont="1" applyFill="1" applyBorder="1" applyAlignment="1">
      <alignment horizontal="center"/>
    </xf>
    <xf numFmtId="166" fontId="21" fillId="0" borderId="13" xfId="6" applyNumberFormat="1" applyFont="1" applyFill="1" applyBorder="1" applyAlignment="1">
      <alignment horizontal="center"/>
    </xf>
    <xf numFmtId="164" fontId="24" fillId="0" borderId="8" xfId="6" applyNumberFormat="1" applyFont="1" applyFill="1" applyBorder="1" applyAlignment="1">
      <alignment horizontal="center"/>
    </xf>
    <xf numFmtId="164" fontId="24" fillId="0" borderId="13" xfId="6" applyNumberFormat="1" applyFont="1" applyFill="1" applyBorder="1" applyAlignment="1">
      <alignment horizontal="center"/>
    </xf>
    <xf numFmtId="164" fontId="14" fillId="0" borderId="9" xfId="6" applyNumberFormat="1" applyFont="1" applyFill="1" applyBorder="1"/>
    <xf numFmtId="167" fontId="18" fillId="0" borderId="13" xfId="1" applyNumberFormat="1" applyFont="1" applyFill="1" applyBorder="1"/>
    <xf numFmtId="172" fontId="15" fillId="0" borderId="14" xfId="6" applyNumberFormat="1" applyFont="1" applyFill="1" applyBorder="1"/>
    <xf numFmtId="166" fontId="14" fillId="0" borderId="8" xfId="6" applyNumberFormat="1" applyFont="1" applyFill="1" applyBorder="1" applyAlignment="1">
      <alignment horizontal="center"/>
    </xf>
    <xf numFmtId="166" fontId="14" fillId="0" borderId="8" xfId="2" applyNumberFormat="1" applyFont="1" applyFill="1" applyBorder="1"/>
    <xf numFmtId="0" fontId="45" fillId="0" borderId="8" xfId="2" applyFont="1" applyFill="1" applyBorder="1" applyAlignment="1">
      <alignment horizontal="left" indent="2"/>
    </xf>
    <xf numFmtId="166" fontId="14" fillId="0" borderId="13" xfId="2" applyNumberFormat="1" applyFont="1" applyFill="1" applyBorder="1"/>
    <xf numFmtId="0" fontId="15" fillId="0" borderId="11" xfId="2" applyFont="1" applyFill="1" applyBorder="1"/>
    <xf numFmtId="172" fontId="15" fillId="0" borderId="5" xfId="6" applyNumberFormat="1" applyFont="1" applyFill="1" applyBorder="1" applyAlignment="1">
      <alignment horizontal="left"/>
    </xf>
    <xf numFmtId="176" fontId="15" fillId="0" borderId="0" xfId="2" applyNumberFormat="1" applyFont="1" applyFill="1"/>
    <xf numFmtId="4" fontId="15" fillId="0" borderId="0" xfId="2" applyNumberFormat="1" applyFont="1" applyFill="1"/>
    <xf numFmtId="0" fontId="14" fillId="0" borderId="8" xfId="2" applyFont="1" applyFill="1" applyBorder="1" applyAlignment="1">
      <alignment horizontal="left" wrapText="1" indent="1"/>
    </xf>
    <xf numFmtId="164" fontId="15" fillId="0" borderId="11" xfId="2" applyNumberFormat="1" applyFont="1" applyFill="1" applyBorder="1"/>
    <xf numFmtId="166" fontId="25" fillId="0" borderId="13" xfId="6" applyNumberFormat="1" applyFont="1" applyFill="1" applyBorder="1"/>
    <xf numFmtId="0" fontId="25" fillId="0" borderId="9" xfId="2" applyFont="1" applyFill="1" applyBorder="1" applyAlignment="1">
      <alignment horizontal="left" indent="2"/>
    </xf>
    <xf numFmtId="0" fontId="15" fillId="0" borderId="14" xfId="2" applyFont="1" applyFill="1" applyBorder="1" applyAlignment="1">
      <alignment horizontal="left"/>
    </xf>
    <xf numFmtId="0" fontId="19" fillId="0" borderId="21" xfId="2" applyFont="1" applyFill="1" applyBorder="1"/>
    <xf numFmtId="164" fontId="15" fillId="0" borderId="21" xfId="6" applyNumberFormat="1" applyFont="1" applyFill="1" applyBorder="1"/>
    <xf numFmtId="0" fontId="14" fillId="0" borderId="8" xfId="0" applyFont="1" applyFill="1" applyBorder="1" applyAlignment="1">
      <alignment horizontal="left" vertical="justify" indent="2"/>
    </xf>
    <xf numFmtId="165" fontId="8" fillId="0" borderId="0" xfId="1" applyFont="1" applyFill="1"/>
    <xf numFmtId="165" fontId="15" fillId="0" borderId="0" xfId="1" applyFont="1" applyFill="1"/>
    <xf numFmtId="0" fontId="15" fillId="0" borderId="18" xfId="2" applyFont="1" applyFill="1" applyBorder="1"/>
    <xf numFmtId="164" fontId="15" fillId="0" borderId="18" xfId="6" applyNumberFormat="1" applyFont="1" applyFill="1" applyBorder="1"/>
    <xf numFmtId="164" fontId="47" fillId="0" borderId="8" xfId="1" applyNumberFormat="1" applyFont="1" applyFill="1" applyBorder="1"/>
    <xf numFmtId="0" fontId="47" fillId="0" borderId="8" xfId="0" applyFont="1" applyFill="1" applyBorder="1" applyAlignment="1">
      <alignment horizontal="left" vertical="top" wrapText="1" indent="2"/>
    </xf>
    <xf numFmtId="0" fontId="14" fillId="0" borderId="8" xfId="0" applyFont="1" applyFill="1" applyBorder="1" applyAlignment="1">
      <alignment horizontal="left" vertical="justify" wrapText="1" indent="2"/>
    </xf>
    <xf numFmtId="0" fontId="14" fillId="0" borderId="10" xfId="0" applyFont="1" applyFill="1" applyBorder="1" applyAlignment="1">
      <alignment horizontal="left" wrapText="1" indent="2"/>
    </xf>
    <xf numFmtId="164" fontId="6" fillId="0" borderId="10" xfId="2" applyNumberFormat="1" applyFont="1" applyFill="1" applyBorder="1" applyAlignment="1">
      <alignment horizontal="right"/>
    </xf>
    <xf numFmtId="168" fontId="6" fillId="0" borderId="10" xfId="1" applyNumberFormat="1" applyFont="1" applyFill="1" applyBorder="1"/>
    <xf numFmtId="164" fontId="15" fillId="0" borderId="5" xfId="6" applyNumberFormat="1" applyFont="1" applyFill="1" applyBorder="1"/>
    <xf numFmtId="164" fontId="14" fillId="0" borderId="8" xfId="2" applyNumberFormat="1" applyFont="1" applyFill="1" applyBorder="1" applyAlignment="1">
      <alignment horizontal="right"/>
    </xf>
    <xf numFmtId="164" fontId="14" fillId="0" borderId="9" xfId="2" applyNumberFormat="1" applyFont="1" applyFill="1" applyBorder="1" applyAlignment="1">
      <alignment horizontal="right"/>
    </xf>
    <xf numFmtId="164" fontId="15" fillId="0" borderId="1" xfId="6" applyNumberFormat="1" applyFont="1" applyFill="1" applyBorder="1"/>
    <xf numFmtId="0" fontId="14" fillId="0" borderId="17" xfId="2" applyFont="1" applyFill="1" applyBorder="1"/>
    <xf numFmtId="0" fontId="19" fillId="0" borderId="8" xfId="2" applyFont="1" applyFill="1" applyBorder="1" applyAlignment="1">
      <alignment horizontal="left" indent="1"/>
    </xf>
    <xf numFmtId="164" fontId="15" fillId="0" borderId="11" xfId="6" applyNumberFormat="1" applyFont="1" applyFill="1" applyBorder="1"/>
    <xf numFmtId="168" fontId="18" fillId="0" borderId="13" xfId="2" applyNumberFormat="1" applyFont="1" applyFill="1" applyBorder="1" applyAlignment="1">
      <alignment horizontal="center"/>
    </xf>
    <xf numFmtId="0" fontId="18" fillId="0" borderId="13" xfId="2" applyFont="1" applyFill="1" applyBorder="1" applyAlignment="1">
      <alignment horizontal="center"/>
    </xf>
    <xf numFmtId="168" fontId="6" fillId="0" borderId="13" xfId="2" applyNumberFormat="1" applyFont="1" applyFill="1" applyBorder="1" applyAlignment="1">
      <alignment horizontal="center"/>
    </xf>
    <xf numFmtId="0" fontId="15" fillId="0" borderId="14" xfId="2" applyFont="1" applyFill="1" applyBorder="1"/>
    <xf numFmtId="164" fontId="15" fillId="0" borderId="14" xfId="6" applyNumberFormat="1" applyFont="1" applyFill="1" applyBorder="1"/>
    <xf numFmtId="0" fontId="15" fillId="0" borderId="1" xfId="2" applyFont="1" applyFill="1" applyBorder="1"/>
    <xf numFmtId="166" fontId="15" fillId="0" borderId="8" xfId="6" applyNumberFormat="1" applyFont="1" applyFill="1" applyBorder="1"/>
    <xf numFmtId="164" fontId="6" fillId="0" borderId="5" xfId="1" applyNumberFormat="1" applyFont="1" applyFill="1" applyBorder="1"/>
    <xf numFmtId="3" fontId="14" fillId="0" borderId="5" xfId="1" applyNumberFormat="1" applyFont="1" applyFill="1" applyBorder="1"/>
    <xf numFmtId="3" fontId="23" fillId="0" borderId="8" xfId="2" applyNumberFormat="1" applyFont="1" applyFill="1" applyBorder="1"/>
    <xf numFmtId="0" fontId="19" fillId="0" borderId="33" xfId="2" applyFont="1" applyFill="1" applyBorder="1" applyAlignment="1">
      <alignment vertical="top" wrapText="1"/>
    </xf>
    <xf numFmtId="0" fontId="19" fillId="0" borderId="32" xfId="2" applyFont="1" applyFill="1" applyBorder="1" applyAlignment="1">
      <alignment vertical="top" wrapText="1"/>
    </xf>
    <xf numFmtId="164" fontId="17" fillId="0" borderId="8" xfId="6" applyNumberFormat="1" applyFont="1" applyFill="1" applyBorder="1" applyAlignment="1">
      <alignment horizontal="center"/>
    </xf>
    <xf numFmtId="0" fontId="8" fillId="0" borderId="21" xfId="2" applyFont="1" applyFill="1" applyBorder="1" applyAlignment="1">
      <alignment horizontal="right"/>
    </xf>
    <xf numFmtId="0" fontId="8" fillId="0" borderId="8" xfId="2" applyFont="1" applyFill="1" applyBorder="1" applyAlignment="1">
      <alignment horizontal="right"/>
    </xf>
    <xf numFmtId="0" fontId="51" fillId="0" borderId="8" xfId="0" applyFont="1" applyFill="1" applyBorder="1" applyAlignment="1">
      <alignment horizontal="left" wrapText="1" indent="2"/>
    </xf>
    <xf numFmtId="164" fontId="8" fillId="0" borderId="8" xfId="7" applyNumberFormat="1" applyFont="1" applyFill="1" applyBorder="1"/>
    <xf numFmtId="164" fontId="6" fillId="0" borderId="8" xfId="7" applyNumberFormat="1" applyFont="1" applyFill="1" applyBorder="1"/>
    <xf numFmtId="168" fontId="6" fillId="0" borderId="9" xfId="1" applyNumberFormat="1" applyFont="1" applyFill="1" applyBorder="1" applyAlignment="1">
      <alignment horizontal="center"/>
    </xf>
    <xf numFmtId="168" fontId="6" fillId="0" borderId="8" xfId="2" applyNumberFormat="1" applyFont="1" applyFill="1" applyBorder="1" applyAlignment="1">
      <alignment horizontal="center"/>
    </xf>
    <xf numFmtId="164" fontId="6" fillId="0" borderId="9" xfId="7" applyNumberFormat="1" applyFont="1" applyFill="1" applyBorder="1"/>
    <xf numFmtId="173" fontId="8" fillId="0" borderId="13" xfId="2" applyNumberFormat="1" applyFont="1" applyFill="1" applyBorder="1" applyAlignment="1">
      <alignment horizontal="center"/>
    </xf>
    <xf numFmtId="168" fontId="10" fillId="0" borderId="13" xfId="1" applyNumberFormat="1" applyFont="1" applyFill="1" applyBorder="1" applyAlignment="1">
      <alignment horizontal="center"/>
    </xf>
    <xf numFmtId="164" fontId="8" fillId="0" borderId="5" xfId="7" applyNumberFormat="1" applyFont="1" applyFill="1" applyBorder="1"/>
    <xf numFmtId="168" fontId="8" fillId="0" borderId="5" xfId="1" applyNumberFormat="1" applyFont="1" applyFill="1" applyBorder="1" applyAlignment="1">
      <alignment horizontal="center"/>
    </xf>
    <xf numFmtId="173" fontId="8" fillId="0" borderId="5" xfId="2" applyNumberFormat="1" applyFont="1" applyFill="1" applyBorder="1" applyAlignment="1">
      <alignment horizontal="center"/>
    </xf>
    <xf numFmtId="168" fontId="10" fillId="0" borderId="5" xfId="1" applyNumberFormat="1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165" fontId="6" fillId="0" borderId="0" xfId="1" applyFont="1" applyFill="1"/>
    <xf numFmtId="0" fontId="8" fillId="0" borderId="20" xfId="2" applyFont="1" applyFill="1" applyBorder="1"/>
    <xf numFmtId="0" fontId="8" fillId="0" borderId="27" xfId="2" applyFont="1" applyFill="1" applyBorder="1" applyAlignment="1">
      <alignment horizontal="center"/>
    </xf>
    <xf numFmtId="0" fontId="6" fillId="0" borderId="27" xfId="2" applyFont="1" applyFill="1" applyBorder="1" applyAlignment="1">
      <alignment horizontal="center"/>
    </xf>
    <xf numFmtId="0" fontId="13" fillId="0" borderId="32" xfId="2" applyFont="1" applyFill="1" applyBorder="1"/>
    <xf numFmtId="0" fontId="13" fillId="0" borderId="22" xfId="2" applyFont="1" applyFill="1" applyBorder="1"/>
    <xf numFmtId="168" fontId="13" fillId="0" borderId="22" xfId="1" applyNumberFormat="1" applyFont="1" applyFill="1" applyBorder="1"/>
    <xf numFmtId="164" fontId="6" fillId="0" borderId="22" xfId="2" applyNumberFormat="1" applyFont="1" applyFill="1" applyBorder="1"/>
    <xf numFmtId="164" fontId="13" fillId="0" borderId="22" xfId="2" applyNumberFormat="1" applyFont="1" applyFill="1" applyBorder="1"/>
    <xf numFmtId="168" fontId="6" fillId="0" borderId="22" xfId="1" applyNumberFormat="1" applyFont="1" applyFill="1" applyBorder="1"/>
    <xf numFmtId="168" fontId="8" fillId="0" borderId="22" xfId="1" applyNumberFormat="1" applyFont="1" applyFill="1" applyBorder="1"/>
    <xf numFmtId="0" fontId="8" fillId="0" borderId="27" xfId="2" applyFont="1" applyFill="1" applyBorder="1" applyAlignment="1">
      <alignment horizontal="left" indent="2"/>
    </xf>
    <xf numFmtId="168" fontId="6" fillId="0" borderId="25" xfId="1" applyNumberFormat="1" applyFont="1" applyFill="1" applyBorder="1"/>
    <xf numFmtId="0" fontId="29" fillId="0" borderId="21" xfId="2" applyFont="1" applyFill="1" applyBorder="1" applyAlignment="1">
      <alignment wrapText="1"/>
    </xf>
    <xf numFmtId="168" fontId="13" fillId="0" borderId="8" xfId="1" applyNumberFormat="1" applyFont="1" applyFill="1" applyBorder="1" applyAlignment="1">
      <alignment horizontal="right"/>
    </xf>
    <xf numFmtId="3" fontId="8" fillId="0" borderId="27" xfId="2" applyNumberFormat="1" applyFont="1" applyFill="1" applyBorder="1" applyAlignment="1">
      <alignment horizontal="left" indent="2"/>
    </xf>
    <xf numFmtId="3" fontId="6" fillId="0" borderId="27" xfId="2" applyNumberFormat="1" applyFont="1" applyFill="1" applyBorder="1" applyAlignment="1">
      <alignment horizontal="left" indent="2"/>
    </xf>
    <xf numFmtId="0" fontId="12" fillId="0" borderId="13" xfId="2" applyFont="1" applyFill="1" applyBorder="1" applyAlignment="1">
      <alignment wrapText="1"/>
    </xf>
    <xf numFmtId="0" fontId="8" fillId="0" borderId="21" xfId="2" applyFont="1" applyFill="1" applyBorder="1" applyAlignment="1">
      <alignment horizontal="left" wrapText="1"/>
    </xf>
    <xf numFmtId="0" fontId="6" fillId="0" borderId="5" xfId="2" applyFont="1" applyFill="1" applyBorder="1" applyAlignment="1">
      <alignment horizontal="left" wrapText="1" indent="1"/>
    </xf>
    <xf numFmtId="164" fontId="10" fillId="0" borderId="8" xfId="10" applyNumberFormat="1" applyFont="1" applyFill="1" applyBorder="1"/>
    <xf numFmtId="0" fontId="23" fillId="0" borderId="8" xfId="2" applyFont="1" applyFill="1" applyBorder="1" applyAlignment="1">
      <alignment horizontal="left" vertical="justify" indent="2"/>
    </xf>
    <xf numFmtId="164" fontId="8" fillId="0" borderId="8" xfId="2" applyNumberFormat="1" applyFont="1" applyFill="1" applyBorder="1" applyAlignment="1">
      <alignment horizontal="center" vertical="center"/>
    </xf>
    <xf numFmtId="3" fontId="8" fillId="0" borderId="27" xfId="2" applyNumberFormat="1" applyFont="1" applyFill="1" applyBorder="1" applyAlignment="1">
      <alignment horizontal="center"/>
    </xf>
    <xf numFmtId="3" fontId="6" fillId="0" borderId="27" xfId="2" applyNumberFormat="1" applyFont="1" applyFill="1" applyBorder="1" applyAlignment="1">
      <alignment horizontal="center"/>
    </xf>
    <xf numFmtId="168" fontId="13" fillId="0" borderId="9" xfId="1" applyNumberFormat="1" applyFont="1" applyFill="1" applyBorder="1" applyAlignment="1">
      <alignment horizontal="center"/>
    </xf>
    <xf numFmtId="1" fontId="8" fillId="0" borderId="8" xfId="2" applyNumberFormat="1" applyFont="1" applyFill="1" applyBorder="1" applyAlignment="1">
      <alignment horizontal="center"/>
    </xf>
    <xf numFmtId="168" fontId="8" fillId="0" borderId="9" xfId="1" applyNumberFormat="1" applyFont="1" applyFill="1" applyBorder="1"/>
    <xf numFmtId="174" fontId="6" fillId="0" borderId="8" xfId="13" applyNumberFormat="1" applyFont="1" applyFill="1" applyBorder="1" applyAlignment="1">
      <alignment horizontal="center"/>
    </xf>
    <xf numFmtId="174" fontId="8" fillId="0" borderId="8" xfId="13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 vertical="justify" indent="1"/>
    </xf>
    <xf numFmtId="3" fontId="8" fillId="0" borderId="5" xfId="2" applyNumberFormat="1" applyFont="1" applyFill="1" applyBorder="1" applyAlignment="1">
      <alignment horizontal="center"/>
    </xf>
    <xf numFmtId="0" fontId="8" fillId="0" borderId="14" xfId="2" applyFont="1" applyFill="1" applyBorder="1" applyAlignment="1">
      <alignment horizontal="left" indent="1"/>
    </xf>
    <xf numFmtId="0" fontId="14" fillId="0" borderId="39" xfId="2" applyFont="1" applyFill="1" applyBorder="1" applyAlignment="1">
      <alignment wrapText="1"/>
    </xf>
    <xf numFmtId="0" fontId="14" fillId="0" borderId="43" xfId="2" applyFont="1" applyFill="1" applyBorder="1" applyAlignment="1">
      <alignment wrapText="1"/>
    </xf>
    <xf numFmtId="164" fontId="13" fillId="0" borderId="9" xfId="2" applyNumberFormat="1" applyFont="1" applyFill="1" applyBorder="1" applyAlignment="1">
      <alignment horizontal="center"/>
    </xf>
    <xf numFmtId="0" fontId="13" fillId="0" borderId="9" xfId="2" applyFont="1" applyFill="1" applyBorder="1"/>
    <xf numFmtId="168" fontId="12" fillId="0" borderId="9" xfId="1" applyNumberFormat="1" applyFont="1" applyFill="1" applyBorder="1" applyAlignment="1">
      <alignment horizontal="center"/>
    </xf>
    <xf numFmtId="168" fontId="6" fillId="0" borderId="15" xfId="1" applyNumberFormat="1" applyFont="1" applyFill="1" applyBorder="1"/>
    <xf numFmtId="168" fontId="8" fillId="0" borderId="5" xfId="1" applyNumberFormat="1" applyFont="1" applyFill="1" applyBorder="1" applyAlignment="1">
      <alignment horizontal="right"/>
    </xf>
    <xf numFmtId="168" fontId="42" fillId="0" borderId="13" xfId="1" applyNumberFormat="1" applyFont="1" applyFill="1" applyBorder="1"/>
    <xf numFmtId="0" fontId="8" fillId="0" borderId="8" xfId="0" applyFont="1" applyFill="1" applyBorder="1" applyAlignment="1">
      <alignment horizontal="left" wrapText="1" indent="2"/>
    </xf>
    <xf numFmtId="168" fontId="8" fillId="0" borderId="2" xfId="1" applyNumberFormat="1" applyFont="1" applyFill="1" applyBorder="1" applyAlignment="1"/>
    <xf numFmtId="164" fontId="8" fillId="0" borderId="2" xfId="2" applyNumberFormat="1" applyFont="1" applyFill="1" applyBorder="1" applyAlignment="1"/>
    <xf numFmtId="168" fontId="8" fillId="0" borderId="4" xfId="1" applyNumberFormat="1" applyFont="1" applyFill="1" applyBorder="1" applyAlignment="1"/>
    <xf numFmtId="165" fontId="6" fillId="0" borderId="0" xfId="5" applyFont="1" applyFill="1"/>
    <xf numFmtId="168" fontId="8" fillId="0" borderId="1" xfId="1" applyNumberFormat="1" applyFont="1" applyFill="1" applyBorder="1" applyAlignment="1"/>
    <xf numFmtId="164" fontId="8" fillId="0" borderId="1" xfId="2" applyNumberFormat="1" applyFont="1" applyFill="1" applyBorder="1" applyAlignment="1"/>
    <xf numFmtId="0" fontId="24" fillId="0" borderId="8" xfId="0" applyFont="1" applyFill="1" applyBorder="1" applyAlignment="1">
      <alignment horizontal="left" indent="2"/>
    </xf>
    <xf numFmtId="164" fontId="10" fillId="0" borderId="13" xfId="2" applyNumberFormat="1" applyFont="1" applyFill="1" applyBorder="1"/>
    <xf numFmtId="164" fontId="8" fillId="0" borderId="19" xfId="2" applyNumberFormat="1" applyFont="1" applyFill="1" applyBorder="1"/>
    <xf numFmtId="0" fontId="54" fillId="0" borderId="13" xfId="2" applyFont="1" applyFill="1" applyBorder="1" applyAlignment="1">
      <alignment horizontal="left"/>
    </xf>
    <xf numFmtId="164" fontId="47" fillId="0" borderId="13" xfId="1" applyNumberFormat="1" applyFont="1" applyFill="1" applyBorder="1"/>
    <xf numFmtId="164" fontId="8" fillId="0" borderId="24" xfId="2" applyNumberFormat="1" applyFont="1" applyFill="1" applyBorder="1"/>
    <xf numFmtId="0" fontId="55" fillId="0" borderId="8" xfId="0" applyFont="1" applyFill="1" applyBorder="1" applyAlignment="1">
      <alignment horizontal="left" vertical="justify" indent="1"/>
    </xf>
    <xf numFmtId="0" fontId="56" fillId="0" borderId="8" xfId="0" applyFont="1" applyFill="1" applyBorder="1" applyAlignment="1">
      <alignment horizontal="left" indent="2"/>
    </xf>
    <xf numFmtId="0" fontId="55" fillId="0" borderId="9" xfId="2" applyFont="1" applyFill="1" applyBorder="1" applyAlignment="1">
      <alignment horizontal="left" indent="1"/>
    </xf>
    <xf numFmtId="164" fontId="47" fillId="0" borderId="9" xfId="1" applyNumberFormat="1" applyFont="1" applyFill="1" applyBorder="1"/>
    <xf numFmtId="164" fontId="8" fillId="0" borderId="36" xfId="2" applyNumberFormat="1" applyFont="1" applyFill="1" applyBorder="1"/>
    <xf numFmtId="0" fontId="49" fillId="0" borderId="4" xfId="2" applyFont="1" applyFill="1" applyBorder="1" applyAlignment="1">
      <alignment horizontal="left"/>
    </xf>
    <xf numFmtId="164" fontId="47" fillId="0" borderId="4" xfId="1" applyNumberFormat="1" applyFont="1" applyFill="1" applyBorder="1"/>
    <xf numFmtId="164" fontId="8" fillId="0" borderId="2" xfId="2" applyNumberFormat="1" applyFont="1" applyFill="1" applyBorder="1"/>
    <xf numFmtId="173" fontId="10" fillId="0" borderId="8" xfId="2" applyNumberFormat="1" applyFont="1" applyFill="1" applyBorder="1" applyAlignment="1">
      <alignment horizontal="center"/>
    </xf>
    <xf numFmtId="0" fontId="10" fillId="0" borderId="8" xfId="2" applyFont="1" applyFill="1" applyBorder="1" applyAlignment="1">
      <alignment horizontal="center"/>
    </xf>
    <xf numFmtId="164" fontId="6" fillId="0" borderId="9" xfId="2" applyNumberFormat="1" applyFont="1" applyFill="1" applyBorder="1" applyAlignment="1">
      <alignment horizontal="center"/>
    </xf>
    <xf numFmtId="169" fontId="18" fillId="0" borderId="8" xfId="2" applyNumberFormat="1" applyFont="1" applyFill="1" applyBorder="1"/>
    <xf numFmtId="164" fontId="8" fillId="0" borderId="42" xfId="2" applyNumberFormat="1" applyFont="1" applyFill="1" applyBorder="1" applyAlignment="1">
      <alignment horizontal="center"/>
    </xf>
    <xf numFmtId="168" fontId="8" fillId="0" borderId="1" xfId="1" applyNumberFormat="1" applyFont="1" applyFill="1" applyBorder="1" applyAlignment="1">
      <alignment horizontal="center"/>
    </xf>
    <xf numFmtId="175" fontId="6" fillId="0" borderId="8" xfId="14" applyNumberFormat="1" applyFont="1" applyFill="1" applyBorder="1" applyAlignment="1">
      <alignment horizontal="right"/>
    </xf>
    <xf numFmtId="3" fontId="6" fillId="0" borderId="8" xfId="2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wrapText="1"/>
    </xf>
    <xf numFmtId="168" fontId="8" fillId="0" borderId="8" xfId="1" applyNumberFormat="1" applyFont="1" applyFill="1" applyBorder="1" applyAlignment="1">
      <alignment horizontal="left" indent="2"/>
    </xf>
    <xf numFmtId="164" fontId="6" fillId="0" borderId="19" xfId="2" applyNumberFormat="1" applyFont="1" applyFill="1" applyBorder="1"/>
    <xf numFmtId="164" fontId="8" fillId="0" borderId="19" xfId="2" applyNumberFormat="1" applyFont="1" applyFill="1" applyBorder="1" applyAlignment="1">
      <alignment horizontal="right"/>
    </xf>
    <xf numFmtId="164" fontId="6" fillId="0" borderId="24" xfId="2" applyNumberFormat="1" applyFont="1" applyFill="1" applyBorder="1"/>
    <xf numFmtId="168" fontId="6" fillId="0" borderId="27" xfId="1" applyNumberFormat="1" applyFont="1" applyFill="1" applyBorder="1" applyAlignment="1">
      <alignment horizontal="center"/>
    </xf>
    <xf numFmtId="168" fontId="8" fillId="0" borderId="27" xfId="1" applyNumberFormat="1" applyFont="1" applyFill="1" applyBorder="1" applyAlignment="1">
      <alignment horizontal="left" indent="2"/>
    </xf>
    <xf numFmtId="0" fontId="6" fillId="0" borderId="8" xfId="0" applyFont="1" applyFill="1" applyBorder="1" applyAlignment="1">
      <alignment horizontal="left" indent="1"/>
    </xf>
    <xf numFmtId="164" fontId="6" fillId="0" borderId="19" xfId="2" applyNumberFormat="1" applyFont="1" applyFill="1" applyBorder="1" applyAlignment="1">
      <alignment horizontal="right"/>
    </xf>
    <xf numFmtId="0" fontId="6" fillId="0" borderId="9" xfId="2" applyFont="1" applyFill="1" applyBorder="1" applyAlignment="1">
      <alignment horizontal="left" indent="1"/>
    </xf>
    <xf numFmtId="0" fontId="35" fillId="0" borderId="8" xfId="0" applyFont="1" applyFill="1" applyBorder="1" applyAlignment="1">
      <alignment horizontal="left" indent="2"/>
    </xf>
    <xf numFmtId="164" fontId="6" fillId="0" borderId="1" xfId="1" applyNumberFormat="1" applyFont="1" applyFill="1" applyBorder="1"/>
    <xf numFmtId="0" fontId="24" fillId="0" borderId="19" xfId="2" applyFont="1" applyFill="1" applyBorder="1" applyAlignment="1">
      <alignment horizontal="left" wrapText="1" indent="2"/>
    </xf>
    <xf numFmtId="0" fontId="8" fillId="0" borderId="36" xfId="2" applyFont="1" applyFill="1" applyBorder="1"/>
    <xf numFmtId="0" fontId="6" fillId="0" borderId="4" xfId="2" applyFont="1" applyFill="1" applyBorder="1"/>
    <xf numFmtId="0" fontId="10" fillId="0" borderId="8" xfId="0" applyFont="1" applyFill="1" applyBorder="1" applyAlignment="1">
      <alignment horizontal="left" vertical="top" indent="1"/>
    </xf>
    <xf numFmtId="0" fontId="14" fillId="0" borderId="8" xfId="15" applyFont="1" applyFill="1" applyBorder="1" applyAlignment="1" applyProtection="1">
      <alignment horizontal="left" indent="2"/>
    </xf>
    <xf numFmtId="0" fontId="14" fillId="0" borderId="8" xfId="15" applyFont="1" applyFill="1" applyBorder="1" applyAlignment="1" applyProtection="1">
      <alignment horizontal="left" wrapText="1" indent="2"/>
    </xf>
    <xf numFmtId="0" fontId="15" fillId="0" borderId="8" xfId="15" applyFont="1" applyFill="1" applyBorder="1" applyAlignment="1" applyProtection="1">
      <alignment horizontal="left" vertical="center" wrapText="1"/>
    </xf>
    <xf numFmtId="2" fontId="15" fillId="0" borderId="8" xfId="2" applyNumberFormat="1" applyFont="1" applyFill="1" applyBorder="1" applyAlignment="1">
      <alignment wrapText="1"/>
    </xf>
    <xf numFmtId="0" fontId="4" fillId="0" borderId="8" xfId="0" applyFont="1" applyFill="1" applyBorder="1" applyAlignment="1">
      <alignment horizontal="left" vertical="top" wrapText="1" indent="2"/>
    </xf>
    <xf numFmtId="164" fontId="6" fillId="0" borderId="35" xfId="2" applyNumberFormat="1" applyFont="1" applyFill="1" applyBorder="1"/>
    <xf numFmtId="0" fontId="5" fillId="0" borderId="5" xfId="2" applyFont="1" applyFill="1" applyBorder="1"/>
    <xf numFmtId="0" fontId="14" fillId="0" borderId="5" xfId="0" applyFont="1" applyFill="1" applyBorder="1" applyAlignment="1">
      <alignment horizontal="left" indent="2"/>
    </xf>
    <xf numFmtId="0" fontId="6" fillId="0" borderId="5" xfId="2" applyFont="1" applyFill="1" applyBorder="1" applyAlignment="1">
      <alignment horizontal="left" wrapText="1" indent="2"/>
    </xf>
    <xf numFmtId="0" fontId="21" fillId="0" borderId="8" xfId="0" applyFont="1" applyFill="1" applyBorder="1" applyAlignment="1">
      <alignment horizontal="left" wrapText="1" indent="2"/>
    </xf>
    <xf numFmtId="0" fontId="15" fillId="0" borderId="0" xfId="2" applyFont="1" applyFill="1" applyBorder="1" applyAlignment="1">
      <alignment horizontal="left"/>
    </xf>
    <xf numFmtId="0" fontId="3" fillId="0" borderId="0" xfId="23" applyFont="1" applyFill="1" applyAlignment="1">
      <alignment wrapText="1"/>
    </xf>
    <xf numFmtId="0" fontId="3" fillId="0" borderId="0" xfId="23" applyFont="1" applyFill="1" applyAlignment="1">
      <alignment horizontal="center" wrapText="1"/>
    </xf>
    <xf numFmtId="0" fontId="3" fillId="0" borderId="0" xfId="0" applyFont="1" applyFill="1" applyAlignment="1">
      <alignment horizontal="right" wrapText="1"/>
    </xf>
    <xf numFmtId="0" fontId="3" fillId="0" borderId="0" xfId="23" applyFont="1" applyFill="1"/>
    <xf numFmtId="0" fontId="3" fillId="0" borderId="0" xfId="23" applyFont="1" applyFill="1" applyAlignment="1">
      <alignment horizontal="right"/>
    </xf>
    <xf numFmtId="0" fontId="3" fillId="0" borderId="20" xfId="2" applyFont="1" applyFill="1" applyBorder="1" applyAlignment="1">
      <alignment horizontal="center" vertical="center"/>
    </xf>
    <xf numFmtId="0" fontId="3" fillId="0" borderId="0" xfId="23" applyFont="1" applyFill="1" applyAlignment="1">
      <alignment horizontal="center"/>
    </xf>
    <xf numFmtId="0" fontId="3" fillId="0" borderId="51" xfId="2" applyFont="1" applyFill="1" applyBorder="1" applyAlignment="1">
      <alignment horizontal="center" vertical="center"/>
    </xf>
    <xf numFmtId="0" fontId="3" fillId="0" borderId="53" xfId="2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20" xfId="23" applyFont="1" applyFill="1" applyBorder="1"/>
    <xf numFmtId="0" fontId="3" fillId="0" borderId="20" xfId="2" applyFont="1" applyFill="1" applyBorder="1" applyAlignment="1">
      <alignment wrapText="1"/>
    </xf>
    <xf numFmtId="0" fontId="3" fillId="0" borderId="20" xfId="2" applyNumberFormat="1" applyFont="1" applyFill="1" applyBorder="1" applyAlignment="1">
      <alignment wrapText="1"/>
    </xf>
    <xf numFmtId="165" fontId="3" fillId="0" borderId="20" xfId="1" applyNumberFormat="1" applyFont="1" applyFill="1" applyBorder="1"/>
    <xf numFmtId="165" fontId="5" fillId="0" borderId="20" xfId="1" applyNumberFormat="1" applyFont="1" applyFill="1" applyBorder="1"/>
    <xf numFmtId="0" fontId="3" fillId="0" borderId="20" xfId="2" applyFont="1" applyFill="1" applyBorder="1" applyAlignment="1">
      <alignment horizontal="left" wrapText="1"/>
    </xf>
    <xf numFmtId="0" fontId="3" fillId="0" borderId="20" xfId="2" applyNumberFormat="1" applyFont="1" applyFill="1" applyBorder="1" applyAlignment="1">
      <alignment horizontal="left" wrapText="1"/>
    </xf>
    <xf numFmtId="0" fontId="3" fillId="0" borderId="20" xfId="2" applyFont="1" applyFill="1" applyBorder="1" applyAlignment="1">
      <alignment vertical="justify" wrapText="1"/>
    </xf>
    <xf numFmtId="0" fontId="3" fillId="0" borderId="20" xfId="2" applyNumberFormat="1" applyFont="1" applyFill="1" applyBorder="1" applyAlignment="1">
      <alignment vertical="justify" wrapText="1"/>
    </xf>
    <xf numFmtId="0" fontId="3" fillId="0" borderId="20" xfId="23" applyFont="1" applyFill="1" applyBorder="1" applyAlignment="1">
      <alignment horizontal="left" wrapText="1"/>
    </xf>
    <xf numFmtId="165" fontId="3" fillId="0" borderId="20" xfId="40" applyNumberFormat="1" applyFont="1" applyFill="1" applyBorder="1"/>
    <xf numFmtId="0" fontId="5" fillId="0" borderId="20" xfId="23" applyFont="1" applyFill="1" applyBorder="1"/>
    <xf numFmtId="0" fontId="5" fillId="0" borderId="20" xfId="2" applyFont="1" applyFill="1" applyBorder="1" applyAlignment="1">
      <alignment wrapText="1"/>
    </xf>
    <xf numFmtId="0" fontId="5" fillId="0" borderId="0" xfId="23" applyFont="1" applyFill="1"/>
    <xf numFmtId="4" fontId="3" fillId="0" borderId="0" xfId="23" applyNumberFormat="1" applyFont="1" applyFill="1"/>
    <xf numFmtId="4" fontId="3" fillId="0" borderId="0" xfId="23" applyNumberFormat="1" applyFont="1" applyFill="1" applyAlignment="1">
      <alignment horizontal="center"/>
    </xf>
    <xf numFmtId="43" fontId="3" fillId="0" borderId="0" xfId="23" applyNumberFormat="1" applyFont="1" applyFill="1"/>
    <xf numFmtId="0" fontId="3" fillId="0" borderId="0" xfId="2" applyFont="1" applyFill="1" applyAlignment="1">
      <alignment horizontal="center"/>
    </xf>
    <xf numFmtId="0" fontId="6" fillId="0" borderId="29" xfId="2" applyFont="1" applyFill="1" applyBorder="1" applyAlignment="1">
      <alignment horizontal="center"/>
    </xf>
    <xf numFmtId="0" fontId="52" fillId="0" borderId="13" xfId="2" applyFont="1" applyFill="1" applyBorder="1" applyAlignment="1">
      <alignment wrapText="1"/>
    </xf>
    <xf numFmtId="0" fontId="6" fillId="0" borderId="0" xfId="23" applyFont="1" applyFill="1" applyAlignment="1">
      <alignment horizontal="right" wrapText="1"/>
    </xf>
    <xf numFmtId="0" fontId="6" fillId="0" borderId="0" xfId="23" applyFont="1" applyFill="1" applyAlignment="1">
      <alignment horizontal="center" wrapText="1"/>
    </xf>
    <xf numFmtId="0" fontId="3" fillId="0" borderId="48" xfId="2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8" xfId="2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6" fillId="0" borderId="0" xfId="23" applyFont="1" applyFill="1" applyAlignment="1">
      <alignment horizontal="center" wrapText="1"/>
    </xf>
    <xf numFmtId="0" fontId="3" fillId="0" borderId="38" xfId="23" applyFont="1" applyFill="1" applyBorder="1" applyAlignment="1">
      <alignment horizontal="center" vertical="center" wrapText="1"/>
    </xf>
    <xf numFmtId="0" fontId="3" fillId="0" borderId="51" xfId="23" applyFont="1" applyFill="1" applyBorder="1" applyAlignment="1">
      <alignment horizontal="center" vertical="center" wrapText="1"/>
    </xf>
    <xf numFmtId="0" fontId="3" fillId="0" borderId="47" xfId="2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5" fillId="0" borderId="38" xfId="2" applyFont="1" applyFill="1" applyBorder="1" applyAlignment="1">
      <alignment horizontal="center" vertical="center" wrapText="1"/>
    </xf>
    <xf numFmtId="0" fontId="5" fillId="0" borderId="51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right" wrapText="1"/>
    </xf>
    <xf numFmtId="0" fontId="19" fillId="0" borderId="0" xfId="2" applyFont="1" applyFill="1" applyAlignment="1">
      <alignment horizontal="center" wrapText="1"/>
    </xf>
    <xf numFmtId="0" fontId="0" fillId="0" borderId="0" xfId="0" applyFill="1" applyAlignment="1">
      <alignment wrapText="1"/>
    </xf>
    <xf numFmtId="3" fontId="7" fillId="0" borderId="25" xfId="2" applyNumberFormat="1" applyFont="1" applyFill="1" applyBorder="1" applyAlignment="1">
      <alignment horizontal="center" vertical="center" wrapText="1"/>
    </xf>
    <xf numFmtId="3" fontId="7" fillId="0" borderId="23" xfId="2" applyNumberFormat="1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13" fillId="0" borderId="6" xfId="2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center" vertical="center" wrapText="1"/>
    </xf>
    <xf numFmtId="0" fontId="32" fillId="0" borderId="5" xfId="2" applyFont="1" applyFill="1" applyBorder="1" applyAlignment="1">
      <alignment horizontal="center" vertical="center" wrapText="1"/>
    </xf>
    <xf numFmtId="0" fontId="32" fillId="0" borderId="6" xfId="2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justify" wrapText="1"/>
    </xf>
    <xf numFmtId="0" fontId="0" fillId="0" borderId="0" xfId="0" applyFill="1" applyAlignment="1">
      <alignment horizontal="center" vertical="justify" wrapText="1"/>
    </xf>
    <xf numFmtId="0" fontId="0" fillId="0" borderId="37" xfId="0" applyFill="1" applyBorder="1" applyAlignment="1">
      <alignment horizontal="center" vertical="justify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14" fillId="0" borderId="35" xfId="2" applyFont="1" applyFill="1" applyBorder="1" applyAlignment="1">
      <alignment horizontal="center" wrapText="1"/>
    </xf>
    <xf numFmtId="0" fontId="14" fillId="0" borderId="0" xfId="2" applyFont="1" applyFill="1" applyBorder="1" applyAlignment="1">
      <alignment horizontal="center" wrapText="1"/>
    </xf>
    <xf numFmtId="0" fontId="13" fillId="0" borderId="45" xfId="2" applyFont="1" applyFill="1" applyBorder="1" applyAlignment="1">
      <alignment horizontal="center" vertical="center" wrapText="1"/>
    </xf>
    <xf numFmtId="0" fontId="19" fillId="0" borderId="37" xfId="2" applyFont="1" applyFill="1" applyBorder="1" applyAlignment="1">
      <alignment horizontal="center" vertical="justify" wrapText="1"/>
    </xf>
    <xf numFmtId="0" fontId="14" fillId="0" borderId="20" xfId="2" applyFont="1" applyFill="1" applyBorder="1" applyAlignment="1">
      <alignment horizont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37" xfId="0" applyFill="1" applyBorder="1" applyAlignment="1">
      <alignment vertical="center" wrapText="1"/>
    </xf>
    <xf numFmtId="0" fontId="19" fillId="0" borderId="37" xfId="2" applyFont="1" applyFill="1" applyBorder="1" applyAlignment="1">
      <alignment horizontal="center" vertical="center" wrapText="1"/>
    </xf>
  </cellXfs>
  <cellStyles count="48">
    <cellStyle name="Excel Built-in Normal" xfId="18"/>
    <cellStyle name="Обычный" xfId="0" builtinId="0"/>
    <cellStyle name="Обычный 2" xfId="4"/>
    <cellStyle name="Обычный 2 2" xfId="19"/>
    <cellStyle name="Обычный 2 3" xfId="20"/>
    <cellStyle name="Обычный 2_Fin край 2012" xfId="21"/>
    <cellStyle name="Обычный 3" xfId="22"/>
    <cellStyle name="Обычный 3 2" xfId="23"/>
    <cellStyle name="Обычный 3 2 2" xfId="24"/>
    <cellStyle name="Обычный 3 2 3" xfId="25"/>
    <cellStyle name="Обычный 3 3" xfId="26"/>
    <cellStyle name="Обычный 3 3 2" xfId="27"/>
    <cellStyle name="Обычный 3 4" xfId="28"/>
    <cellStyle name="Обычный 3 5" xfId="29"/>
    <cellStyle name="Обычный 3 6" xfId="30"/>
    <cellStyle name="Обычный 3 6 2" xfId="31"/>
    <cellStyle name="Обычный 3 7" xfId="32"/>
    <cellStyle name="Обычный 3 8" xfId="33"/>
    <cellStyle name="Обычный 4" xfId="34"/>
    <cellStyle name="Обычный 4 2" xfId="35"/>
    <cellStyle name="Обычный 5" xfId="36"/>
    <cellStyle name="Обычный 6" xfId="37"/>
    <cellStyle name="Обычный 7" xfId="38"/>
    <cellStyle name="Обычный Лена" xfId="15"/>
    <cellStyle name="Обычный_Таблицы Мун.заказ Стационар" xfId="2"/>
    <cellStyle name="Примечание 2" xfId="39"/>
    <cellStyle name="Процентный 2" xfId="16"/>
    <cellStyle name="Финансовый" xfId="1" builtinId="3"/>
    <cellStyle name="Финансовый [0]_Таблицы Мун.заказ Стационар" xfId="3"/>
    <cellStyle name="Финансовый [0]_Таблицы Мун.заказ Стационар 2" xfId="6"/>
    <cellStyle name="Финансовый [0]_Таблицы Мун.заказ Стационар 3" xfId="7"/>
    <cellStyle name="Финансовый [0]_Таблицы Мун.заказ Стационар 5" xfId="9"/>
    <cellStyle name="Финансовый [0]_Таблицы Мун.заказ Стационар 7" xfId="10"/>
    <cellStyle name="Финансовый [0]_Таблицы Мун.заказ Стационар 8" xfId="11"/>
    <cellStyle name="Финансовый 10" xfId="17"/>
    <cellStyle name="Финансовый 2" xfId="5"/>
    <cellStyle name="Финансовый 2 2" xfId="40"/>
    <cellStyle name="Финансовый 2 3" xfId="41"/>
    <cellStyle name="Финансовый 3" xfId="42"/>
    <cellStyle name="Финансовый 3 2" xfId="43"/>
    <cellStyle name="Финансовый 3 2 2" xfId="44"/>
    <cellStyle name="Финансовый 3 3" xfId="45"/>
    <cellStyle name="Финансовый 3 4" xfId="46"/>
    <cellStyle name="Финансовый 4" xfId="47"/>
    <cellStyle name="Финансовый_Таблицы Мун.заказ Стационар" xfId="8"/>
    <cellStyle name="Финансовый_Таблицы Мун.заказ Стационар 4" xfId="12"/>
    <cellStyle name="Финансовый_Таблицы Мун.заказ Стационар 5" xfId="13"/>
    <cellStyle name="Финансовый_Таблицы Мун.заказ Стационар 6" xfId="14"/>
  </cellStyles>
  <dxfs count="0"/>
  <tableStyles count="0" defaultTableStyle="TableStyleMedium9" defaultPivotStyle="PivotStyleLight16"/>
  <colors>
    <mruColors>
      <color rgb="FFFFFFFF"/>
      <color rgb="FFFFCCFF"/>
      <color rgb="FFCC66FF"/>
      <color rgb="FF99FF33"/>
      <color rgb="FFCCFF66"/>
      <color rgb="FFFF66FF"/>
      <color rgb="FFFFCC00"/>
      <color rgb="FF00CCFF"/>
      <color rgb="FFFF9933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206</xdr:row>
      <xdr:rowOff>188357</xdr:rowOff>
    </xdr:from>
    <xdr:ext cx="45719" cy="45719"/>
    <xdr:sp macro="" textlink="">
      <xdr:nvSpPr>
        <xdr:cNvPr id="2" name="TextBox 1"/>
        <xdr:cNvSpPr txBox="1"/>
      </xdr:nvSpPr>
      <xdr:spPr>
        <a:xfrm flipV="1">
          <a:off x="4038600" y="4970883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206</xdr:row>
      <xdr:rowOff>188357</xdr:rowOff>
    </xdr:from>
    <xdr:ext cx="45719" cy="45719"/>
    <xdr:sp macro="" textlink="">
      <xdr:nvSpPr>
        <xdr:cNvPr id="3" name="TextBox 2"/>
        <xdr:cNvSpPr txBox="1"/>
      </xdr:nvSpPr>
      <xdr:spPr>
        <a:xfrm flipV="1">
          <a:off x="4038600" y="4970883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258</xdr:row>
      <xdr:rowOff>188357</xdr:rowOff>
    </xdr:from>
    <xdr:ext cx="45719" cy="45719"/>
    <xdr:sp macro="" textlink="">
      <xdr:nvSpPr>
        <xdr:cNvPr id="4" name="TextBox 3"/>
        <xdr:cNvSpPr txBox="1"/>
      </xdr:nvSpPr>
      <xdr:spPr>
        <a:xfrm flipV="1">
          <a:off x="3820583" y="2145241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258</xdr:row>
      <xdr:rowOff>188357</xdr:rowOff>
    </xdr:from>
    <xdr:ext cx="45719" cy="45719"/>
    <xdr:sp macro="" textlink="">
      <xdr:nvSpPr>
        <xdr:cNvPr id="5" name="TextBox 4"/>
        <xdr:cNvSpPr txBox="1"/>
      </xdr:nvSpPr>
      <xdr:spPr>
        <a:xfrm flipV="1">
          <a:off x="3820583" y="2145241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206</xdr:row>
      <xdr:rowOff>188357</xdr:rowOff>
    </xdr:from>
    <xdr:ext cx="45719" cy="45719"/>
    <xdr:sp macro="" textlink="">
      <xdr:nvSpPr>
        <xdr:cNvPr id="6" name="TextBox 5"/>
        <xdr:cNvSpPr txBox="1"/>
      </xdr:nvSpPr>
      <xdr:spPr>
        <a:xfrm flipV="1">
          <a:off x="5915025" y="360783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206</xdr:row>
      <xdr:rowOff>188357</xdr:rowOff>
    </xdr:from>
    <xdr:ext cx="45719" cy="45719"/>
    <xdr:sp macro="" textlink="">
      <xdr:nvSpPr>
        <xdr:cNvPr id="7" name="TextBox 6"/>
        <xdr:cNvSpPr txBox="1"/>
      </xdr:nvSpPr>
      <xdr:spPr>
        <a:xfrm flipV="1">
          <a:off x="5915025" y="3607832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206</xdr:row>
      <xdr:rowOff>188357</xdr:rowOff>
    </xdr:from>
    <xdr:ext cx="45719" cy="45719"/>
    <xdr:sp macro="" textlink="">
      <xdr:nvSpPr>
        <xdr:cNvPr id="8" name="TextBox 7"/>
        <xdr:cNvSpPr txBox="1"/>
      </xdr:nvSpPr>
      <xdr:spPr>
        <a:xfrm flipV="1">
          <a:off x="4699000" y="55073524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206</xdr:row>
      <xdr:rowOff>188357</xdr:rowOff>
    </xdr:from>
    <xdr:ext cx="45719" cy="45719"/>
    <xdr:sp macro="" textlink="">
      <xdr:nvSpPr>
        <xdr:cNvPr id="9" name="TextBox 8"/>
        <xdr:cNvSpPr txBox="1"/>
      </xdr:nvSpPr>
      <xdr:spPr>
        <a:xfrm flipV="1">
          <a:off x="4699000" y="55073524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258</xdr:row>
      <xdr:rowOff>188357</xdr:rowOff>
    </xdr:from>
    <xdr:ext cx="45719" cy="45719"/>
    <xdr:sp macro="" textlink="">
      <xdr:nvSpPr>
        <xdr:cNvPr id="10" name="TextBox 9"/>
        <xdr:cNvSpPr txBox="1"/>
      </xdr:nvSpPr>
      <xdr:spPr>
        <a:xfrm flipV="1">
          <a:off x="4699000" y="7404944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258</xdr:row>
      <xdr:rowOff>188357</xdr:rowOff>
    </xdr:from>
    <xdr:ext cx="45719" cy="45719"/>
    <xdr:sp macro="" textlink="">
      <xdr:nvSpPr>
        <xdr:cNvPr id="11" name="TextBox 10"/>
        <xdr:cNvSpPr txBox="1"/>
      </xdr:nvSpPr>
      <xdr:spPr>
        <a:xfrm flipV="1">
          <a:off x="4699000" y="7404944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206</xdr:row>
      <xdr:rowOff>188357</xdr:rowOff>
    </xdr:from>
    <xdr:ext cx="45719" cy="45719"/>
    <xdr:sp macro="" textlink="">
      <xdr:nvSpPr>
        <xdr:cNvPr id="12" name="TextBox 11"/>
        <xdr:cNvSpPr txBox="1"/>
      </xdr:nvSpPr>
      <xdr:spPr>
        <a:xfrm flipV="1">
          <a:off x="8710083" y="2690069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206</xdr:row>
      <xdr:rowOff>188357</xdr:rowOff>
    </xdr:from>
    <xdr:ext cx="45719" cy="45719"/>
    <xdr:sp macro="" textlink="">
      <xdr:nvSpPr>
        <xdr:cNvPr id="13" name="TextBox 12"/>
        <xdr:cNvSpPr txBox="1"/>
      </xdr:nvSpPr>
      <xdr:spPr>
        <a:xfrm flipV="1">
          <a:off x="8710083" y="2690069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347</xdr:row>
      <xdr:rowOff>0</xdr:rowOff>
    </xdr:from>
    <xdr:ext cx="45719" cy="45719"/>
    <xdr:sp macro="" textlink="">
      <xdr:nvSpPr>
        <xdr:cNvPr id="14" name="TextBox 13"/>
        <xdr:cNvSpPr txBox="1"/>
      </xdr:nvSpPr>
      <xdr:spPr>
        <a:xfrm flipV="1">
          <a:off x="4695825" y="3525940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347</xdr:row>
      <xdr:rowOff>0</xdr:rowOff>
    </xdr:from>
    <xdr:ext cx="45719" cy="45719"/>
    <xdr:sp macro="" textlink="">
      <xdr:nvSpPr>
        <xdr:cNvPr id="15" name="TextBox 14"/>
        <xdr:cNvSpPr txBox="1"/>
      </xdr:nvSpPr>
      <xdr:spPr>
        <a:xfrm flipV="1">
          <a:off x="4695825" y="3525940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347</xdr:row>
      <xdr:rowOff>0</xdr:rowOff>
    </xdr:from>
    <xdr:ext cx="45719" cy="45719"/>
    <xdr:sp macro="" textlink="">
      <xdr:nvSpPr>
        <xdr:cNvPr id="16" name="TextBox 15"/>
        <xdr:cNvSpPr txBox="1"/>
      </xdr:nvSpPr>
      <xdr:spPr>
        <a:xfrm flipV="1">
          <a:off x="4695825" y="3525940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347</xdr:row>
      <xdr:rowOff>0</xdr:rowOff>
    </xdr:from>
    <xdr:ext cx="45719" cy="45719"/>
    <xdr:sp macro="" textlink="">
      <xdr:nvSpPr>
        <xdr:cNvPr id="17" name="TextBox 16"/>
        <xdr:cNvSpPr txBox="1"/>
      </xdr:nvSpPr>
      <xdr:spPr>
        <a:xfrm flipV="1">
          <a:off x="4695825" y="3525940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206</xdr:row>
      <xdr:rowOff>188357</xdr:rowOff>
    </xdr:from>
    <xdr:ext cx="45719" cy="45719"/>
    <xdr:sp macro="" textlink="">
      <xdr:nvSpPr>
        <xdr:cNvPr id="18" name="TextBox 17"/>
        <xdr:cNvSpPr txBox="1"/>
      </xdr:nvSpPr>
      <xdr:spPr>
        <a:xfrm flipV="1">
          <a:off x="5471583" y="3960069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206</xdr:row>
      <xdr:rowOff>188357</xdr:rowOff>
    </xdr:from>
    <xdr:ext cx="45719" cy="45719"/>
    <xdr:sp macro="" textlink="">
      <xdr:nvSpPr>
        <xdr:cNvPr id="19" name="TextBox 18"/>
        <xdr:cNvSpPr txBox="1"/>
      </xdr:nvSpPr>
      <xdr:spPr>
        <a:xfrm flipV="1">
          <a:off x="5471583" y="3960069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258</xdr:row>
      <xdr:rowOff>188357</xdr:rowOff>
    </xdr:from>
    <xdr:ext cx="45719" cy="45719"/>
    <xdr:sp macro="" textlink="">
      <xdr:nvSpPr>
        <xdr:cNvPr id="20" name="TextBox 19"/>
        <xdr:cNvSpPr txBox="1"/>
      </xdr:nvSpPr>
      <xdr:spPr>
        <a:xfrm flipV="1">
          <a:off x="5471583" y="514963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258</xdr:row>
      <xdr:rowOff>188357</xdr:rowOff>
    </xdr:from>
    <xdr:ext cx="45719" cy="45719"/>
    <xdr:sp macro="" textlink="">
      <xdr:nvSpPr>
        <xdr:cNvPr id="21" name="TextBox 20"/>
        <xdr:cNvSpPr txBox="1"/>
      </xdr:nvSpPr>
      <xdr:spPr>
        <a:xfrm flipV="1">
          <a:off x="5471583" y="514963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45719" cy="45719"/>
    <xdr:sp macro="" textlink="">
      <xdr:nvSpPr>
        <xdr:cNvPr id="22" name="TextBox 21"/>
        <xdr:cNvSpPr txBox="1"/>
      </xdr:nvSpPr>
      <xdr:spPr>
        <a:xfrm flipV="1">
          <a:off x="5471583" y="722312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347</xdr:row>
      <xdr:rowOff>0</xdr:rowOff>
    </xdr:from>
    <xdr:ext cx="45719" cy="45719"/>
    <xdr:sp macro="" textlink="">
      <xdr:nvSpPr>
        <xdr:cNvPr id="23" name="TextBox 22"/>
        <xdr:cNvSpPr txBox="1"/>
      </xdr:nvSpPr>
      <xdr:spPr>
        <a:xfrm flipV="1">
          <a:off x="5471583" y="72231250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6700" y="289302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567</xdr:row>
      <xdr:rowOff>0</xdr:rowOff>
    </xdr:from>
    <xdr:ext cx="104775" cy="16341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6700" y="2902553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206</xdr:row>
      <xdr:rowOff>188357</xdr:rowOff>
    </xdr:from>
    <xdr:ext cx="45719" cy="45719"/>
    <xdr:sp macro="" textlink="">
      <xdr:nvSpPr>
        <xdr:cNvPr id="144" name="TextBox 143"/>
        <xdr:cNvSpPr txBox="1"/>
      </xdr:nvSpPr>
      <xdr:spPr>
        <a:xfrm flipV="1">
          <a:off x="4762500" y="468608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206</xdr:row>
      <xdr:rowOff>188357</xdr:rowOff>
    </xdr:from>
    <xdr:ext cx="45719" cy="45719"/>
    <xdr:sp macro="" textlink="">
      <xdr:nvSpPr>
        <xdr:cNvPr id="145" name="TextBox 144"/>
        <xdr:cNvSpPr txBox="1"/>
      </xdr:nvSpPr>
      <xdr:spPr>
        <a:xfrm flipV="1">
          <a:off x="4762500" y="468608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206</xdr:row>
      <xdr:rowOff>188357</xdr:rowOff>
    </xdr:from>
    <xdr:ext cx="45719" cy="45719"/>
    <xdr:sp macro="" textlink="">
      <xdr:nvSpPr>
        <xdr:cNvPr id="146" name="TextBox 145"/>
        <xdr:cNvSpPr txBox="1"/>
      </xdr:nvSpPr>
      <xdr:spPr>
        <a:xfrm flipV="1">
          <a:off x="4762500" y="468608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0</xdr:colOff>
      <xdr:row>206</xdr:row>
      <xdr:rowOff>188357</xdr:rowOff>
    </xdr:from>
    <xdr:ext cx="45719" cy="45719"/>
    <xdr:sp macro="" textlink="">
      <xdr:nvSpPr>
        <xdr:cNvPr id="147" name="TextBox 146"/>
        <xdr:cNvSpPr txBox="1"/>
      </xdr:nvSpPr>
      <xdr:spPr>
        <a:xfrm flipV="1">
          <a:off x="4762500" y="468608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206</xdr:row>
      <xdr:rowOff>188357</xdr:rowOff>
    </xdr:from>
    <xdr:ext cx="45719" cy="45719"/>
    <xdr:sp macro="" textlink="">
      <xdr:nvSpPr>
        <xdr:cNvPr id="148" name="TextBox 147"/>
        <xdr:cNvSpPr txBox="1"/>
      </xdr:nvSpPr>
      <xdr:spPr>
        <a:xfrm flipV="1">
          <a:off x="3838575" y="468608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0</xdr:colOff>
      <xdr:row>206</xdr:row>
      <xdr:rowOff>188357</xdr:rowOff>
    </xdr:from>
    <xdr:ext cx="45719" cy="45719"/>
    <xdr:sp macro="" textlink="">
      <xdr:nvSpPr>
        <xdr:cNvPr id="149" name="TextBox 148"/>
        <xdr:cNvSpPr txBox="1"/>
      </xdr:nvSpPr>
      <xdr:spPr>
        <a:xfrm flipV="1">
          <a:off x="3838575" y="46860857"/>
          <a:ext cx="45719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1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68</xdr:row>
      <xdr:rowOff>214312</xdr:rowOff>
    </xdr:from>
    <xdr:to>
      <xdr:col>6</xdr:col>
      <xdr:colOff>104775</xdr:colOff>
      <xdr:row>69</xdr:row>
      <xdr:rowOff>129752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192124" y="15871031"/>
          <a:ext cx="104775" cy="1416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104775</xdr:colOff>
      <xdr:row>20</xdr:row>
      <xdr:rowOff>138412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90525" y="14801850"/>
          <a:ext cx="104775" cy="1578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136712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136712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136712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136712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136712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136712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136712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136712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136712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136712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94607" y="4561114"/>
          <a:ext cx="104775" cy="1428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141194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90525" y="5295900"/>
          <a:ext cx="104775" cy="150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90525" y="203168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161304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161304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161304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161304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161304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161304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161304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161304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161304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69</xdr:row>
      <xdr:rowOff>0</xdr:rowOff>
    </xdr:from>
    <xdr:to>
      <xdr:col>0</xdr:col>
      <xdr:colOff>104775</xdr:colOff>
      <xdr:row>69</xdr:row>
      <xdr:rowOff>161304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196596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199167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77</xdr:row>
      <xdr:rowOff>8122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77</xdr:row>
      <xdr:rowOff>8122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77</xdr:row>
      <xdr:rowOff>8122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77</xdr:row>
      <xdr:rowOff>8122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77</xdr:row>
      <xdr:rowOff>8122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77</xdr:row>
      <xdr:rowOff>8122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77</xdr:row>
      <xdr:rowOff>8122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77</xdr:row>
      <xdr:rowOff>8122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77</xdr:row>
      <xdr:rowOff>8122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77</xdr:row>
      <xdr:rowOff>8122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19916775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19916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153101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78</xdr:row>
      <xdr:rowOff>119763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78</xdr:row>
      <xdr:rowOff>119763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78</xdr:row>
      <xdr:rowOff>119763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78</xdr:row>
      <xdr:rowOff>119763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78</xdr:row>
      <xdr:rowOff>119763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78</xdr:row>
      <xdr:rowOff>119763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78</xdr:row>
      <xdr:rowOff>119763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78</xdr:row>
      <xdr:rowOff>119763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78</xdr:row>
      <xdr:rowOff>119763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78</xdr:row>
      <xdr:rowOff>119763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76</xdr:row>
      <xdr:rowOff>0</xdr:rowOff>
    </xdr:from>
    <xdr:to>
      <xdr:col>0</xdr:col>
      <xdr:colOff>104775</xdr:colOff>
      <xdr:row>76</xdr:row>
      <xdr:rowOff>171450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0" y="129444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341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341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341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341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341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341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341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341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341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341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0" y="15106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1304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1304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1304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1304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1304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1304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1304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1304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1304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61304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0" y="151066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53101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0" y="113347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91200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91200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91200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91200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91200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91200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91200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91200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91200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91200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0" y="11334750"/>
          <a:ext cx="104775" cy="191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76</xdr:row>
      <xdr:rowOff>0</xdr:rowOff>
    </xdr:from>
    <xdr:ext cx="104775" cy="171450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0" y="11334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102</xdr:row>
      <xdr:rowOff>122939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102</xdr:row>
      <xdr:rowOff>122939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102</xdr:row>
      <xdr:rowOff>122939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102</xdr:row>
      <xdr:rowOff>122939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102</xdr:row>
      <xdr:rowOff>122939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102</xdr:row>
      <xdr:rowOff>122939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102</xdr:row>
      <xdr:rowOff>122939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102</xdr:row>
      <xdr:rowOff>122939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102</xdr:row>
      <xdr:rowOff>122939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102</xdr:row>
      <xdr:rowOff>122939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6400" y="4965700"/>
          <a:ext cx="104775" cy="12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38150" y="3876675"/>
          <a:ext cx="104775" cy="12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74</xdr:row>
      <xdr:rowOff>0</xdr:rowOff>
    </xdr:from>
    <xdr:ext cx="104775" cy="16341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74</xdr:row>
      <xdr:rowOff>0</xdr:rowOff>
    </xdr:from>
    <xdr:ext cx="104775" cy="16341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74</xdr:row>
      <xdr:rowOff>0</xdr:rowOff>
    </xdr:from>
    <xdr:ext cx="104775" cy="16341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74</xdr:row>
      <xdr:rowOff>0</xdr:rowOff>
    </xdr:from>
    <xdr:ext cx="104775" cy="16341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74</xdr:row>
      <xdr:rowOff>0</xdr:rowOff>
    </xdr:from>
    <xdr:ext cx="104775" cy="16341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74</xdr:row>
      <xdr:rowOff>0</xdr:rowOff>
    </xdr:from>
    <xdr:ext cx="104775" cy="16341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74</xdr:row>
      <xdr:rowOff>0</xdr:rowOff>
    </xdr:from>
    <xdr:ext cx="104775" cy="16341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74</xdr:row>
      <xdr:rowOff>0</xdr:rowOff>
    </xdr:from>
    <xdr:ext cx="104775" cy="16341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74</xdr:row>
      <xdr:rowOff>0</xdr:rowOff>
    </xdr:from>
    <xdr:ext cx="104775" cy="16341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74</xdr:row>
      <xdr:rowOff>0</xdr:rowOff>
    </xdr:from>
    <xdr:ext cx="104775" cy="16341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38150" y="166020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161304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161304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161304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161304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161304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161304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161304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161304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161304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161304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157924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136712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136712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136712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136712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136712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136712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136712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136712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136712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136712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162020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153101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153101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153101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153101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153101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153101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153101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153101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153101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153101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162020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189097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189097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189097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189097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189097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189097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189097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189097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189097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189097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16202025"/>
          <a:ext cx="104775" cy="1986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102</xdr:row>
      <xdr:rowOff>0</xdr:rowOff>
    </xdr:from>
    <xdr:ext cx="104775" cy="17145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71450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7145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71450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7145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7145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71450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71450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71450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7145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102</xdr:row>
      <xdr:rowOff>0</xdr:rowOff>
    </xdr:from>
    <xdr:to>
      <xdr:col>0</xdr:col>
      <xdr:colOff>104775</xdr:colOff>
      <xdr:row>102</xdr:row>
      <xdr:rowOff>171450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102</xdr:row>
      <xdr:rowOff>0</xdr:rowOff>
    </xdr:from>
    <xdr:ext cx="104775" cy="153101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53101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53101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53101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53101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53101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53101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53101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53101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53101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0" y="1682115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0" y="18497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0" y="18497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3419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0" y="196405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102</xdr:row>
      <xdr:rowOff>0</xdr:rowOff>
    </xdr:from>
    <xdr:ext cx="104775" cy="161304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0" y="196405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0" y="39719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0" y="134969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6341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00050" y="181546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161304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0" y="1765935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136712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136712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136712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136712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136712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136712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136712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136712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136712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136712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21183600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153101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153101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153101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153101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153101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153101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153101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153101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153101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153101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21183600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189097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189097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189097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189097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189097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189097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189097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189097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189097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189097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21183600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78</xdr:row>
      <xdr:rowOff>0</xdr:rowOff>
    </xdr:from>
    <xdr:ext cx="104775" cy="17145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78</xdr:row>
      <xdr:rowOff>0</xdr:rowOff>
    </xdr:from>
    <xdr:to>
      <xdr:col>0</xdr:col>
      <xdr:colOff>104775</xdr:colOff>
      <xdr:row>78</xdr:row>
      <xdr:rowOff>171450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211836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122145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5353050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138412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5353050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119764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1487805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60</xdr:row>
      <xdr:rowOff>0</xdr:rowOff>
    </xdr:from>
    <xdr:to>
      <xdr:col>0</xdr:col>
      <xdr:colOff>104775</xdr:colOff>
      <xdr:row>60</xdr:row>
      <xdr:rowOff>141194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1487805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68</xdr:row>
      <xdr:rowOff>0</xdr:rowOff>
    </xdr:from>
    <xdr:ext cx="104775" cy="16341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16341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16341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16341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16341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16341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16341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16341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16341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68</xdr:row>
      <xdr:rowOff>0</xdr:rowOff>
    </xdr:from>
    <xdr:ext cx="104775" cy="16341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2425" y="162020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66</xdr:row>
      <xdr:rowOff>0</xdr:rowOff>
    </xdr:from>
    <xdr:to>
      <xdr:col>0</xdr:col>
      <xdr:colOff>104775</xdr:colOff>
      <xdr:row>66</xdr:row>
      <xdr:rowOff>161304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104775</xdr:colOff>
      <xdr:row>66</xdr:row>
      <xdr:rowOff>161304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104775</xdr:colOff>
      <xdr:row>66</xdr:row>
      <xdr:rowOff>161304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104775</xdr:colOff>
      <xdr:row>66</xdr:row>
      <xdr:rowOff>161304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104775</xdr:colOff>
      <xdr:row>66</xdr:row>
      <xdr:rowOff>161304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104775</xdr:colOff>
      <xdr:row>66</xdr:row>
      <xdr:rowOff>161304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104775</xdr:colOff>
      <xdr:row>66</xdr:row>
      <xdr:rowOff>161304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104775</xdr:colOff>
      <xdr:row>66</xdr:row>
      <xdr:rowOff>161304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104775</xdr:colOff>
      <xdr:row>66</xdr:row>
      <xdr:rowOff>161304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66</xdr:row>
      <xdr:rowOff>0</xdr:rowOff>
    </xdr:from>
    <xdr:to>
      <xdr:col>0</xdr:col>
      <xdr:colOff>104775</xdr:colOff>
      <xdr:row>66</xdr:row>
      <xdr:rowOff>161304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0" y="156305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136712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136712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136712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136712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136712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136712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136712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136712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136712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136712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158781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153101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153101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153101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153101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153101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153101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153101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153101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153101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153101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158781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189097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189097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189097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189097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189097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189097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189097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189097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189097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189097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158781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73</xdr:row>
      <xdr:rowOff>0</xdr:rowOff>
    </xdr:from>
    <xdr:ext cx="104775" cy="171450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71450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71450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71450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71450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71450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71450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71450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71450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73</xdr:row>
      <xdr:rowOff>0</xdr:rowOff>
    </xdr:from>
    <xdr:ext cx="104775" cy="171450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73</xdr:row>
      <xdr:rowOff>0</xdr:rowOff>
    </xdr:from>
    <xdr:to>
      <xdr:col>0</xdr:col>
      <xdr:colOff>104775</xdr:colOff>
      <xdr:row>73</xdr:row>
      <xdr:rowOff>171450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158781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122145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4505325"/>
          <a:ext cx="104775" cy="1221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138412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4505325"/>
          <a:ext cx="104775" cy="1384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119764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119764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119764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119764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119764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119764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119764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119764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119764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119764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14030325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141194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141194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141194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141194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141194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141194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141194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141194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141194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56</xdr:row>
      <xdr:rowOff>0</xdr:rowOff>
    </xdr:from>
    <xdr:to>
      <xdr:col>0</xdr:col>
      <xdr:colOff>104775</xdr:colOff>
      <xdr:row>56</xdr:row>
      <xdr:rowOff>141194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14030325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61</xdr:row>
      <xdr:rowOff>0</xdr:rowOff>
    </xdr:from>
    <xdr:ext cx="104775" cy="16341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16341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16341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16341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16341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16341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16341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16341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16341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61</xdr:row>
      <xdr:rowOff>0</xdr:rowOff>
    </xdr:from>
    <xdr:ext cx="104775" cy="16341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128</xdr:row>
      <xdr:rowOff>0</xdr:rowOff>
    </xdr:from>
    <xdr:ext cx="104775" cy="16341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128</xdr:row>
      <xdr:rowOff>0</xdr:rowOff>
    </xdr:from>
    <xdr:ext cx="104775" cy="16341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128</xdr:row>
      <xdr:rowOff>0</xdr:rowOff>
    </xdr:from>
    <xdr:ext cx="104775" cy="16341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128</xdr:row>
      <xdr:rowOff>0</xdr:rowOff>
    </xdr:from>
    <xdr:ext cx="104775" cy="16341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128</xdr:row>
      <xdr:rowOff>0</xdr:rowOff>
    </xdr:from>
    <xdr:ext cx="104775" cy="16341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128</xdr:row>
      <xdr:rowOff>0</xdr:rowOff>
    </xdr:from>
    <xdr:ext cx="104775" cy="16341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128</xdr:row>
      <xdr:rowOff>0</xdr:rowOff>
    </xdr:from>
    <xdr:ext cx="104775" cy="16341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128</xdr:row>
      <xdr:rowOff>0</xdr:rowOff>
    </xdr:from>
    <xdr:ext cx="104775" cy="16341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128</xdr:row>
      <xdr:rowOff>0</xdr:rowOff>
    </xdr:from>
    <xdr:ext cx="104775" cy="16341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128</xdr:row>
      <xdr:rowOff>0</xdr:rowOff>
    </xdr:from>
    <xdr:ext cx="104775" cy="16341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52425" y="176212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161304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161304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161304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161304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161304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161304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161304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161304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161304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59</xdr:row>
      <xdr:rowOff>0</xdr:rowOff>
    </xdr:from>
    <xdr:to>
      <xdr:col>0</xdr:col>
      <xdr:colOff>104775</xdr:colOff>
      <xdr:row>59</xdr:row>
      <xdr:rowOff>161304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167640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126</xdr:row>
      <xdr:rowOff>0</xdr:rowOff>
    </xdr:from>
    <xdr:ext cx="104775" cy="161304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1304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1304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1304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1304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1304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1304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1304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1304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126</xdr:row>
      <xdr:rowOff>0</xdr:rowOff>
    </xdr:from>
    <xdr:ext cx="104775" cy="161304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16090900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136712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136712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136712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136712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136712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136712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136712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136712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136712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136712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180879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153101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153101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153101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153101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153101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153101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153101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153101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153101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153101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180879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189097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189097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189097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189097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189097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189097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189097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189097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189097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189097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180879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133</xdr:row>
      <xdr:rowOff>0</xdr:rowOff>
    </xdr:from>
    <xdr:ext cx="104775" cy="17145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7145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7145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7145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71450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71450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71450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71450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71450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71450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133</xdr:row>
      <xdr:rowOff>0</xdr:rowOff>
    </xdr:from>
    <xdr:to>
      <xdr:col>0</xdr:col>
      <xdr:colOff>104775</xdr:colOff>
      <xdr:row>133</xdr:row>
      <xdr:rowOff>171450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180879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13525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1304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1304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1304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1304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1304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1304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1304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1304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1304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1304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0" y="13096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119764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119764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119764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119764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119764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119764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119764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119764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119764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119764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141194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141194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141194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141194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141194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141194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141194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141194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141194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49</xdr:row>
      <xdr:rowOff>0</xdr:rowOff>
    </xdr:from>
    <xdr:to>
      <xdr:col>0</xdr:col>
      <xdr:colOff>104775</xdr:colOff>
      <xdr:row>49</xdr:row>
      <xdr:rowOff>141194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119764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119764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119764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119764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119764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119764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119764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119764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119764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119764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0" y="13868400"/>
          <a:ext cx="104775" cy="1197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141194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141194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141194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141194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141194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141194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141194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141194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141194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114</xdr:row>
      <xdr:rowOff>0</xdr:rowOff>
    </xdr:from>
    <xdr:to>
      <xdr:col>0</xdr:col>
      <xdr:colOff>104775</xdr:colOff>
      <xdr:row>114</xdr:row>
      <xdr:rowOff>141194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0" y="13868400"/>
          <a:ext cx="104775" cy="1411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133</xdr:row>
      <xdr:rowOff>0</xdr:rowOff>
    </xdr:from>
    <xdr:ext cx="104775" cy="163419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6700" y="268605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0" y="736282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0" y="736282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736282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7362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136712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17668875"/>
          <a:ext cx="104775" cy="1367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153101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17668875"/>
          <a:ext cx="104775" cy="153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189097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17668875"/>
          <a:ext cx="104775" cy="189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71450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218</xdr:row>
      <xdr:rowOff>0</xdr:rowOff>
    </xdr:from>
    <xdr:to>
      <xdr:col>0</xdr:col>
      <xdr:colOff>104775</xdr:colOff>
      <xdr:row>218</xdr:row>
      <xdr:rowOff>171450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176688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0" y="176688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1304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1304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1304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1304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1304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1304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1304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1304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1304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1304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0" y="176688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218</xdr:row>
      <xdr:rowOff>0</xdr:rowOff>
    </xdr:from>
    <xdr:ext cx="104775" cy="16341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0" y="1824037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1198</xdr:row>
      <xdr:rowOff>0</xdr:rowOff>
    </xdr:from>
    <xdr:ext cx="104775" cy="16341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38125" y="1366837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171450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9575" y="10782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171450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4500" y="13017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104775</xdr:colOff>
      <xdr:row>21</xdr:row>
      <xdr:rowOff>171450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44500" y="13017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171450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44500" y="844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171450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44500" y="844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171450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48235" y="4769224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171450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48235" y="4769224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76225" y="4695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171450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76225" y="46958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95</xdr:row>
      <xdr:rowOff>152400</xdr:rowOff>
    </xdr:from>
    <xdr:to>
      <xdr:col>0</xdr:col>
      <xdr:colOff>104775</xdr:colOff>
      <xdr:row>96</xdr:row>
      <xdr:rowOff>59267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06400" y="50292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95</xdr:row>
      <xdr:rowOff>152400</xdr:rowOff>
    </xdr:from>
    <xdr:to>
      <xdr:col>0</xdr:col>
      <xdr:colOff>104775</xdr:colOff>
      <xdr:row>96</xdr:row>
      <xdr:rowOff>59267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6400" y="50292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104775</xdr:colOff>
      <xdr:row>259</xdr:row>
      <xdr:rowOff>171450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06400" y="10807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104775</xdr:colOff>
      <xdr:row>259</xdr:row>
      <xdr:rowOff>171450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406400" y="10807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104775</xdr:colOff>
      <xdr:row>259</xdr:row>
      <xdr:rowOff>171450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406400" y="148082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104775</xdr:colOff>
      <xdr:row>259</xdr:row>
      <xdr:rowOff>171450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406400" y="148082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171450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447675" y="11534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171450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447675" y="11534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171450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47675" y="11534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65</xdr:row>
      <xdr:rowOff>0</xdr:rowOff>
    </xdr:from>
    <xdr:to>
      <xdr:col>0</xdr:col>
      <xdr:colOff>104775</xdr:colOff>
      <xdr:row>65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47675" y="115347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95</xdr:row>
      <xdr:rowOff>152400</xdr:rowOff>
    </xdr:from>
    <xdr:to>
      <xdr:col>0</xdr:col>
      <xdr:colOff>104775</xdr:colOff>
      <xdr:row>96</xdr:row>
      <xdr:rowOff>59267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12750" y="4840817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95</xdr:row>
      <xdr:rowOff>152400</xdr:rowOff>
    </xdr:from>
    <xdr:to>
      <xdr:col>0</xdr:col>
      <xdr:colOff>104775</xdr:colOff>
      <xdr:row>96</xdr:row>
      <xdr:rowOff>59267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12750" y="4840817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95</xdr:row>
      <xdr:rowOff>152400</xdr:rowOff>
    </xdr:from>
    <xdr:to>
      <xdr:col>0</xdr:col>
      <xdr:colOff>104775</xdr:colOff>
      <xdr:row>96</xdr:row>
      <xdr:rowOff>59267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12750" y="4840817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95</xdr:row>
      <xdr:rowOff>152400</xdr:rowOff>
    </xdr:from>
    <xdr:to>
      <xdr:col>0</xdr:col>
      <xdr:colOff>104775</xdr:colOff>
      <xdr:row>96</xdr:row>
      <xdr:rowOff>59267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12750" y="4840817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95</xdr:row>
      <xdr:rowOff>152400</xdr:rowOff>
    </xdr:from>
    <xdr:to>
      <xdr:col>0</xdr:col>
      <xdr:colOff>104775</xdr:colOff>
      <xdr:row>96</xdr:row>
      <xdr:rowOff>59267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12750" y="4840817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95</xdr:row>
      <xdr:rowOff>152400</xdr:rowOff>
    </xdr:from>
    <xdr:to>
      <xdr:col>0</xdr:col>
      <xdr:colOff>104775</xdr:colOff>
      <xdr:row>96</xdr:row>
      <xdr:rowOff>59267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12750" y="4840817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104775</xdr:colOff>
      <xdr:row>259</xdr:row>
      <xdr:rowOff>171450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0" y="18154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104775</xdr:colOff>
      <xdr:row>259</xdr:row>
      <xdr:rowOff>171450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0" y="18154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104775</xdr:colOff>
      <xdr:row>259</xdr:row>
      <xdr:rowOff>171450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18154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104775</xdr:colOff>
      <xdr:row>259</xdr:row>
      <xdr:rowOff>171450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18154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149</xdr:row>
      <xdr:rowOff>0</xdr:rowOff>
    </xdr:from>
    <xdr:to>
      <xdr:col>0</xdr:col>
      <xdr:colOff>104775</xdr:colOff>
      <xdr:row>259</xdr:row>
      <xdr:rowOff>171450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18154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95</xdr:row>
      <xdr:rowOff>0</xdr:rowOff>
    </xdr:from>
    <xdr:ext cx="104775" cy="17145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4868333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95</xdr:row>
      <xdr:rowOff>0</xdr:rowOff>
    </xdr:from>
    <xdr:ext cx="104775" cy="17145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4868333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49339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3" name="Text Box 19"/>
        <xdr:cNvSpPr txBox="1">
          <a:spLocks noChangeArrowheads="1"/>
        </xdr:cNvSpPr>
      </xdr:nvSpPr>
      <xdr:spPr bwMode="auto">
        <a:xfrm>
          <a:off x="0" y="96964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4" name="Text Box 20"/>
        <xdr:cNvSpPr txBox="1">
          <a:spLocks noChangeArrowheads="1"/>
        </xdr:cNvSpPr>
      </xdr:nvSpPr>
      <xdr:spPr bwMode="auto">
        <a:xfrm>
          <a:off x="0" y="186499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5" name="Text Box 21"/>
        <xdr:cNvSpPr txBox="1">
          <a:spLocks noChangeArrowheads="1"/>
        </xdr:cNvSpPr>
      </xdr:nvSpPr>
      <xdr:spPr bwMode="auto">
        <a:xfrm>
          <a:off x="0" y="2272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6" name="Text Box 22"/>
        <xdr:cNvSpPr txBox="1">
          <a:spLocks noChangeArrowheads="1"/>
        </xdr:cNvSpPr>
      </xdr:nvSpPr>
      <xdr:spPr bwMode="auto">
        <a:xfrm>
          <a:off x="0" y="131254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0" y="163639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8" name="Text Box 20"/>
        <xdr:cNvSpPr txBox="1">
          <a:spLocks noChangeArrowheads="1"/>
        </xdr:cNvSpPr>
      </xdr:nvSpPr>
      <xdr:spPr bwMode="auto">
        <a:xfrm>
          <a:off x="0" y="192214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0" y="232981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0" y="2152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0" y="65246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12" name="Text Box 22"/>
        <xdr:cNvSpPr txBox="1">
          <a:spLocks noChangeArrowheads="1"/>
        </xdr:cNvSpPr>
      </xdr:nvSpPr>
      <xdr:spPr bwMode="auto">
        <a:xfrm>
          <a:off x="0" y="92773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13" name="Text Box 24"/>
        <xdr:cNvSpPr txBox="1">
          <a:spLocks noChangeArrowheads="1"/>
        </xdr:cNvSpPr>
      </xdr:nvSpPr>
      <xdr:spPr bwMode="auto">
        <a:xfrm>
          <a:off x="0" y="1241107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14" name="Text Box 20"/>
        <xdr:cNvSpPr txBox="1">
          <a:spLocks noChangeArrowheads="1"/>
        </xdr:cNvSpPr>
      </xdr:nvSpPr>
      <xdr:spPr bwMode="auto">
        <a:xfrm>
          <a:off x="0" y="1511617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15" name="Text Box 20"/>
        <xdr:cNvSpPr txBox="1">
          <a:spLocks noChangeArrowheads="1"/>
        </xdr:cNvSpPr>
      </xdr:nvSpPr>
      <xdr:spPr bwMode="auto">
        <a:xfrm>
          <a:off x="0" y="1568767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0" y="1802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0" y="185928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0" y="1859280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19" name="Text Box 20"/>
        <xdr:cNvSpPr txBox="1">
          <a:spLocks noChangeArrowheads="1"/>
        </xdr:cNvSpPr>
      </xdr:nvSpPr>
      <xdr:spPr bwMode="auto">
        <a:xfrm>
          <a:off x="0" y="1859280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81000" y="48863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81000" y="48863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22" name="Text Box 19"/>
        <xdr:cNvSpPr txBox="1">
          <a:spLocks noChangeArrowheads="1"/>
        </xdr:cNvSpPr>
      </xdr:nvSpPr>
      <xdr:spPr bwMode="auto">
        <a:xfrm>
          <a:off x="381000" y="8963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23" name="Text Box 19"/>
        <xdr:cNvSpPr txBox="1">
          <a:spLocks noChangeArrowheads="1"/>
        </xdr:cNvSpPr>
      </xdr:nvSpPr>
      <xdr:spPr bwMode="auto">
        <a:xfrm>
          <a:off x="381000" y="8963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81000" y="8963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81000" y="8963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26" name="Text Box 22"/>
        <xdr:cNvSpPr txBox="1">
          <a:spLocks noChangeArrowheads="1"/>
        </xdr:cNvSpPr>
      </xdr:nvSpPr>
      <xdr:spPr bwMode="auto">
        <a:xfrm>
          <a:off x="381000" y="129635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27" name="Text Box 22"/>
        <xdr:cNvSpPr txBox="1">
          <a:spLocks noChangeArrowheads="1"/>
        </xdr:cNvSpPr>
      </xdr:nvSpPr>
      <xdr:spPr bwMode="auto">
        <a:xfrm>
          <a:off x="381000" y="129635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28" name="Text Box 19"/>
        <xdr:cNvSpPr txBox="1">
          <a:spLocks noChangeArrowheads="1"/>
        </xdr:cNvSpPr>
      </xdr:nvSpPr>
      <xdr:spPr bwMode="auto">
        <a:xfrm>
          <a:off x="381000" y="129635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29" name="Text Box 19"/>
        <xdr:cNvSpPr txBox="1">
          <a:spLocks noChangeArrowheads="1"/>
        </xdr:cNvSpPr>
      </xdr:nvSpPr>
      <xdr:spPr bwMode="auto">
        <a:xfrm>
          <a:off x="381000" y="129635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81000" y="129635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81000" y="129635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32" name="Text Box 24"/>
        <xdr:cNvSpPr txBox="1">
          <a:spLocks noChangeArrowheads="1"/>
        </xdr:cNvSpPr>
      </xdr:nvSpPr>
      <xdr:spPr bwMode="auto">
        <a:xfrm>
          <a:off x="381000" y="16202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33" name="Text Box 24"/>
        <xdr:cNvSpPr txBox="1">
          <a:spLocks noChangeArrowheads="1"/>
        </xdr:cNvSpPr>
      </xdr:nvSpPr>
      <xdr:spPr bwMode="auto">
        <a:xfrm>
          <a:off x="381000" y="16202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34" name="Text Box 22"/>
        <xdr:cNvSpPr txBox="1">
          <a:spLocks noChangeArrowheads="1"/>
        </xdr:cNvSpPr>
      </xdr:nvSpPr>
      <xdr:spPr bwMode="auto">
        <a:xfrm>
          <a:off x="381000" y="16202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35" name="Text Box 22"/>
        <xdr:cNvSpPr txBox="1">
          <a:spLocks noChangeArrowheads="1"/>
        </xdr:cNvSpPr>
      </xdr:nvSpPr>
      <xdr:spPr bwMode="auto">
        <a:xfrm>
          <a:off x="381000" y="16202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36" name="Text Box 19"/>
        <xdr:cNvSpPr txBox="1">
          <a:spLocks noChangeArrowheads="1"/>
        </xdr:cNvSpPr>
      </xdr:nvSpPr>
      <xdr:spPr bwMode="auto">
        <a:xfrm>
          <a:off x="381000" y="16202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37" name="Text Box 19"/>
        <xdr:cNvSpPr txBox="1">
          <a:spLocks noChangeArrowheads="1"/>
        </xdr:cNvSpPr>
      </xdr:nvSpPr>
      <xdr:spPr bwMode="auto">
        <a:xfrm>
          <a:off x="381000" y="16202025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8100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81000" y="1620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40" name="Text Box 20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41" name="Text Box 20"/>
        <xdr:cNvSpPr txBox="1">
          <a:spLocks noChangeArrowheads="1"/>
        </xdr:cNvSpPr>
      </xdr:nvSpPr>
      <xdr:spPr bwMode="auto">
        <a:xfrm>
          <a:off x="381000" y="192595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42" name="Text Box 20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43" name="Text Box 20"/>
        <xdr:cNvSpPr txBox="1">
          <a:spLocks noChangeArrowheads="1"/>
        </xdr:cNvSpPr>
      </xdr:nvSpPr>
      <xdr:spPr bwMode="auto">
        <a:xfrm>
          <a:off x="381000" y="192595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44" name="Text Box 24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45" name="Text Box 24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46" name="Text Box 22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47" name="Text Box 22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71</xdr:row>
      <xdr:rowOff>28575</xdr:rowOff>
    </xdr:to>
    <xdr:sp macro="" textlink="">
      <xdr:nvSpPr>
        <xdr:cNvPr id="49" name="Text Box 19"/>
        <xdr:cNvSpPr txBox="1">
          <a:spLocks noChangeArrowheads="1"/>
        </xdr:cNvSpPr>
      </xdr:nvSpPr>
      <xdr:spPr bwMode="auto">
        <a:xfrm>
          <a:off x="381000" y="18688050"/>
          <a:ext cx="10477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81000" y="186880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70</xdr:row>
      <xdr:rowOff>0</xdr:rowOff>
    </xdr:from>
    <xdr:to>
      <xdr:col>0</xdr:col>
      <xdr:colOff>104775</xdr:colOff>
      <xdr:row>70</xdr:row>
      <xdr:rowOff>171450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81000" y="186880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09575" y="13744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75</xdr:row>
      <xdr:rowOff>0</xdr:rowOff>
    </xdr:from>
    <xdr:to>
      <xdr:col>0</xdr:col>
      <xdr:colOff>104775</xdr:colOff>
      <xdr:row>75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282225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4857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104775</xdr:colOff>
      <xdr:row>17</xdr:row>
      <xdr:rowOff>171450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48577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6</xdr:row>
      <xdr:rowOff>510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0" y="6248400"/>
          <a:ext cx="85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6</xdr:row>
      <xdr:rowOff>510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0" y="1981200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6</xdr:row>
      <xdr:rowOff>510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368300" y="4876800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85725</xdr:colOff>
      <xdr:row>6</xdr:row>
      <xdr:rowOff>510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368300" y="4876800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76225" y="45624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104775</xdr:colOff>
      <xdr:row>6</xdr:row>
      <xdr:rowOff>171450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69794" y="11907371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9794" y="9598959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85725" cy="510"/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369794" y="4504765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85725" cy="510"/>
    <xdr:sp macro="" textlink="">
      <xdr:nvSpPr>
        <xdr:cNvPr id="47" name="Text Box 9"/>
        <xdr:cNvSpPr txBox="1">
          <a:spLocks noChangeArrowheads="1"/>
        </xdr:cNvSpPr>
      </xdr:nvSpPr>
      <xdr:spPr bwMode="auto">
        <a:xfrm>
          <a:off x="369794" y="4504765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19</xdr:row>
      <xdr:rowOff>0</xdr:rowOff>
    </xdr:from>
    <xdr:ext cx="104775" cy="171450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69794" y="465716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79</xdr:row>
      <xdr:rowOff>0</xdr:rowOff>
    </xdr:from>
    <xdr:to>
      <xdr:col>0</xdr:col>
      <xdr:colOff>104775</xdr:colOff>
      <xdr:row>79</xdr:row>
      <xdr:rowOff>171450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73355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19</xdr:row>
      <xdr:rowOff>171450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42291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71450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6700" y="1208913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79</xdr:row>
      <xdr:rowOff>0</xdr:rowOff>
    </xdr:from>
    <xdr:ext cx="104775" cy="163419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6700" y="1205103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152400</xdr:rowOff>
    </xdr:from>
    <xdr:to>
      <xdr:col>0</xdr:col>
      <xdr:colOff>104775</xdr:colOff>
      <xdr:row>15</xdr:row>
      <xdr:rowOff>50707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71475" y="17192625"/>
          <a:ext cx="104775" cy="1697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17773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14</xdr:row>
      <xdr:rowOff>0</xdr:rowOff>
    </xdr:from>
    <xdr:ext cx="85725" cy="510"/>
    <xdr:sp macro="" textlink="">
      <xdr:nvSpPr>
        <xdr:cNvPr id="41" name="Text Box 9"/>
        <xdr:cNvSpPr txBox="1">
          <a:spLocks noChangeArrowheads="1"/>
        </xdr:cNvSpPr>
      </xdr:nvSpPr>
      <xdr:spPr bwMode="auto">
        <a:xfrm>
          <a:off x="0" y="4076700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85725" cy="510"/>
    <xdr:sp macro="" textlink="">
      <xdr:nvSpPr>
        <xdr:cNvPr id="42" name="Text Box 9"/>
        <xdr:cNvSpPr txBox="1">
          <a:spLocks noChangeArrowheads="1"/>
        </xdr:cNvSpPr>
      </xdr:nvSpPr>
      <xdr:spPr bwMode="auto">
        <a:xfrm>
          <a:off x="0" y="4076700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14</xdr:row>
      <xdr:rowOff>0</xdr:rowOff>
    </xdr:from>
    <xdr:ext cx="104775" cy="171450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104775</xdr:colOff>
      <xdr:row>14</xdr:row>
      <xdr:rowOff>171450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407670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72</xdr:row>
      <xdr:rowOff>0</xdr:rowOff>
    </xdr:from>
    <xdr:ext cx="104775" cy="17145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104775</xdr:colOff>
      <xdr:row>72</xdr:row>
      <xdr:rowOff>171450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1987867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2167" y="48302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104775</xdr:colOff>
      <xdr:row>7</xdr:row>
      <xdr:rowOff>163419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402167" y="14164733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161304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161304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161304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161304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161304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161304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161304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161304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161304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80</xdr:row>
      <xdr:rowOff>0</xdr:rowOff>
    </xdr:from>
    <xdr:to>
      <xdr:col>0</xdr:col>
      <xdr:colOff>104775</xdr:colOff>
      <xdr:row>80</xdr:row>
      <xdr:rowOff>161304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402167" y="22917150"/>
          <a:ext cx="104775" cy="161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82</xdr:row>
      <xdr:rowOff>0</xdr:rowOff>
    </xdr:from>
    <xdr:ext cx="104775" cy="163419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82</xdr:row>
      <xdr:rowOff>0</xdr:rowOff>
    </xdr:from>
    <xdr:ext cx="104775" cy="163419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82</xdr:row>
      <xdr:rowOff>0</xdr:rowOff>
    </xdr:from>
    <xdr:ext cx="104775" cy="163419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82</xdr:row>
      <xdr:rowOff>0</xdr:rowOff>
    </xdr:from>
    <xdr:ext cx="104775" cy="163419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82</xdr:row>
      <xdr:rowOff>0</xdr:rowOff>
    </xdr:from>
    <xdr:ext cx="104775" cy="163419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82</xdr:row>
      <xdr:rowOff>0</xdr:rowOff>
    </xdr:from>
    <xdr:ext cx="104775" cy="163419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82</xdr:row>
      <xdr:rowOff>0</xdr:rowOff>
    </xdr:from>
    <xdr:ext cx="104775" cy="163419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82</xdr:row>
      <xdr:rowOff>0</xdr:rowOff>
    </xdr:from>
    <xdr:ext cx="104775" cy="163419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82</xdr:row>
      <xdr:rowOff>0</xdr:rowOff>
    </xdr:from>
    <xdr:ext cx="104775" cy="163419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82</xdr:row>
      <xdr:rowOff>0</xdr:rowOff>
    </xdr:from>
    <xdr:ext cx="104775" cy="16341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21</xdr:row>
      <xdr:rowOff>152400</xdr:rowOff>
    </xdr:from>
    <xdr:ext cx="104775" cy="163419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406400" y="50165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87</xdr:row>
      <xdr:rowOff>0</xdr:rowOff>
    </xdr:from>
    <xdr:ext cx="104775" cy="171450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71450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71450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71450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71450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71450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71450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71450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71450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71450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171450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0" y="173831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152400</xdr:rowOff>
    </xdr:from>
    <xdr:to>
      <xdr:col>0</xdr:col>
      <xdr:colOff>104775</xdr:colOff>
      <xdr:row>23</xdr:row>
      <xdr:rowOff>50707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3829050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22</xdr:row>
      <xdr:rowOff>0</xdr:rowOff>
    </xdr:from>
    <xdr:ext cx="85725" cy="510"/>
    <xdr:sp macro="" textlink="">
      <xdr:nvSpPr>
        <xdr:cNvPr id="130" name="Text Box 9"/>
        <xdr:cNvSpPr txBox="1">
          <a:spLocks noChangeArrowheads="1"/>
        </xdr:cNvSpPr>
      </xdr:nvSpPr>
      <xdr:spPr bwMode="auto">
        <a:xfrm>
          <a:off x="0" y="3676650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85725" cy="510"/>
    <xdr:sp macro="" textlink="">
      <xdr:nvSpPr>
        <xdr:cNvPr id="131" name="Text Box 9"/>
        <xdr:cNvSpPr txBox="1">
          <a:spLocks noChangeArrowheads="1"/>
        </xdr:cNvSpPr>
      </xdr:nvSpPr>
      <xdr:spPr bwMode="auto">
        <a:xfrm>
          <a:off x="0" y="3676650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22</xdr:row>
      <xdr:rowOff>0</xdr:rowOff>
    </xdr:from>
    <xdr:ext cx="104775" cy="171450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104775</xdr:colOff>
      <xdr:row>22</xdr:row>
      <xdr:rowOff>171450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0" y="3676650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1304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1304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1304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1304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1304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1304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1304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1304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1304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1304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66700" y="150647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87</xdr:row>
      <xdr:rowOff>0</xdr:rowOff>
    </xdr:from>
    <xdr:to>
      <xdr:col>0</xdr:col>
      <xdr:colOff>104775</xdr:colOff>
      <xdr:row>87</xdr:row>
      <xdr:rowOff>161304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66700" y="1631156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66700" y="16350615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87</xdr:row>
      <xdr:rowOff>0</xdr:rowOff>
    </xdr:from>
    <xdr:ext cx="104775" cy="163419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66700" y="1504569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162625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333375" y="3400425"/>
          <a:ext cx="104775" cy="1602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66</xdr:row>
      <xdr:rowOff>0</xdr:rowOff>
    </xdr:from>
    <xdr:ext cx="104775" cy="163419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163419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163419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163419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163419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163419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163419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163419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163419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66</xdr:row>
      <xdr:rowOff>0</xdr:rowOff>
    </xdr:from>
    <xdr:ext cx="104775" cy="163419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400050" y="243840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161304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161304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161304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161304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161304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161304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161304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161304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161304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104775</xdr:colOff>
      <xdr:row>64</xdr:row>
      <xdr:rowOff>161304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0" y="1966912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71450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71</xdr:row>
      <xdr:rowOff>0</xdr:rowOff>
    </xdr:from>
    <xdr:to>
      <xdr:col>0</xdr:col>
      <xdr:colOff>104775</xdr:colOff>
      <xdr:row>71</xdr:row>
      <xdr:rowOff>171450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0" y="194786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17</xdr:row>
      <xdr:rowOff>152400</xdr:rowOff>
    </xdr:from>
    <xdr:ext cx="104775" cy="163419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0" y="47244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152400</xdr:rowOff>
    </xdr:from>
    <xdr:to>
      <xdr:col>0</xdr:col>
      <xdr:colOff>104775</xdr:colOff>
      <xdr:row>19</xdr:row>
      <xdr:rowOff>98332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0" y="4924425"/>
          <a:ext cx="104775" cy="165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18</xdr:row>
      <xdr:rowOff>0</xdr:rowOff>
    </xdr:from>
    <xdr:ext cx="85725" cy="510"/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0" y="4772025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85725" cy="510"/>
    <xdr:sp macro="" textlink="">
      <xdr:nvSpPr>
        <xdr:cNvPr id="82" name="Text Box 9"/>
        <xdr:cNvSpPr txBox="1">
          <a:spLocks noChangeArrowheads="1"/>
        </xdr:cNvSpPr>
      </xdr:nvSpPr>
      <xdr:spPr bwMode="auto">
        <a:xfrm>
          <a:off x="0" y="4772025"/>
          <a:ext cx="85725" cy="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18</xdr:row>
      <xdr:rowOff>0</xdr:rowOff>
    </xdr:from>
    <xdr:ext cx="104775" cy="171450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104775</xdr:colOff>
      <xdr:row>18</xdr:row>
      <xdr:rowOff>171450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0" y="4772025"/>
          <a:ext cx="10477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6700" y="1652111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6700" y="177393600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1304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6700" y="177003075"/>
          <a:ext cx="104775" cy="161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0</xdr:colOff>
      <xdr:row>71</xdr:row>
      <xdr:rowOff>0</xdr:rowOff>
    </xdr:from>
    <xdr:ext cx="104775" cy="163419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6700" y="165363525"/>
          <a:ext cx="104775" cy="1634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tmanov\&#1084;&#1086;&#1080;%20&#1076;&#1086;&#1082;&#1091;&#1084;&#1077;&#1085;&#1090;\&#1052;&#1086;&#1080;%20&#1076;&#1086;&#1082;&#1091;&#1084;&#1077;&#1085;&#1090;&#1099;\Reports\Territoriol%20program\Archive%20of%20Program\&#1058;&#1055;&#1043;&#1043;%20&#1042;&#1072;&#1088;&#1080;&#1072;&#1085;&#1090;%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k-popova\Doc\TMP\Rar$DI00.152\_LPU_F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Параметры"/>
      <sheetName val="Настройка"/>
      <sheetName val="Ст_ВедСеть"/>
      <sheetName val="Ам_ВедСеть"/>
      <sheetName val="Ст_Пок_Рос"/>
      <sheetName val="Ст_КД_Рос"/>
      <sheetName val="Ст_КДЖ_Нор"/>
      <sheetName val="Ст_КД_Нор"/>
      <sheetName val="Ст_Ур_Сл"/>
      <sheetName val="Ст_Ур_УрК"/>
      <sheetName val="Ст_Ур_УрГ"/>
      <sheetName val="Ст_Ур_УрС"/>
      <sheetName val="Ст_СУр_УрК"/>
      <sheetName val="Ст_СУр_УрГ"/>
      <sheetName val="Ст_СУр_УрС"/>
      <sheetName val="Ст_СДл_УрК"/>
      <sheetName val="Ст_СДл_УрГ"/>
      <sheetName val="Ст_СДл_УрС"/>
      <sheetName val="Ст_Дл_Пл"/>
      <sheetName val="Ст_КД_Пл"/>
      <sheetName val="Ст_КД_Деф"/>
      <sheetName val="Ст_КД_Пер"/>
      <sheetName val="Ам_Пос_Нов"/>
      <sheetName val="Амб_Пос_Рос"/>
      <sheetName val="Амб_Пос_Суб"/>
      <sheetName val="Амб_Пос_Фак"/>
      <sheetName val="Амб_Пос_Пл"/>
      <sheetName val="СЗТ_Пок_Рос"/>
      <sheetName val="СЗТ_Об_Фак"/>
      <sheetName val="СЗТ_Об_Пл"/>
      <sheetName val="СМП_Пок_Рос"/>
      <sheetName val="СМП_Об_Фак"/>
      <sheetName val="СМП_Об_Пл"/>
      <sheetName val="Cost_Ratio_R"/>
      <sheetName val="Cost_Ratio_S"/>
      <sheetName val="Cost_Ratio_C"/>
      <sheetName val="Hosp_Cost"/>
      <sheetName val="Cost_OP_Rat_R"/>
      <sheetName val="Cost_OP_Rat_S"/>
      <sheetName val="Cost_OP_Rat_C"/>
      <sheetName val="OP_Cost"/>
      <sheetName val="Bud_Code"/>
      <sheetName val="Bud_Pie"/>
      <sheetName val="Prof_Dist"/>
      <sheetName val="Vis_Dist"/>
      <sheetName val="IPRep_Dist"/>
      <sheetName val="ACare_Dist"/>
      <sheetName val="Tot_Calc"/>
      <sheetName val="Ratify_Prg"/>
    </sheetNames>
    <sheetDataSet>
      <sheetData sheetId="0">
        <row r="8">
          <cell r="A8" t="str">
            <v>Хабаровский край</v>
          </cell>
        </row>
        <row r="18">
          <cell r="K18" t="str">
            <v>края</v>
          </cell>
        </row>
        <row r="70">
          <cell r="S70">
            <v>2002</v>
          </cell>
        </row>
      </sheetData>
      <sheetData sheetId="1">
        <row r="10">
          <cell r="C10">
            <v>1495</v>
          </cell>
        </row>
        <row r="17">
          <cell r="C17">
            <v>1495</v>
          </cell>
        </row>
        <row r="18">
          <cell r="C18">
            <v>1495</v>
          </cell>
        </row>
        <row r="19">
          <cell r="C19">
            <v>1495</v>
          </cell>
        </row>
        <row r="20">
          <cell r="C20">
            <v>1495</v>
          </cell>
        </row>
        <row r="37">
          <cell r="C37">
            <v>92.8</v>
          </cell>
        </row>
        <row r="38">
          <cell r="C38">
            <v>26.725490196078432</v>
          </cell>
        </row>
        <row r="39">
          <cell r="C39">
            <v>137.15294117647056</v>
          </cell>
        </row>
        <row r="40">
          <cell r="C40">
            <v>408.1</v>
          </cell>
        </row>
        <row r="42">
          <cell r="C42">
            <v>1.778</v>
          </cell>
        </row>
        <row r="51">
          <cell r="C51">
            <v>1.0189999999999999</v>
          </cell>
        </row>
        <row r="52">
          <cell r="C52">
            <v>0.997</v>
          </cell>
        </row>
        <row r="53">
          <cell r="C53">
            <v>0.98899999999999999</v>
          </cell>
        </row>
        <row r="54">
          <cell r="C54">
            <v>1</v>
          </cell>
        </row>
        <row r="55">
          <cell r="C55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D_ Sol"/>
      <sheetName val="2D_Sol"/>
      <sheetName val="3D- SOL"/>
      <sheetName val="1D_Gorin"/>
      <sheetName val="2D-Gorin"/>
      <sheetName val="3D_ Gorin"/>
      <sheetName val="AMULAT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  <pageSetUpPr fitToPage="1"/>
  </sheetPr>
  <dimension ref="A1:T92"/>
  <sheetViews>
    <sheetView workbookViewId="0">
      <pane xSplit="3" ySplit="9" topLeftCell="D25" activePane="bottomRight" state="frozen"/>
      <selection activeCell="B1" sqref="B1"/>
      <selection pane="topRight" activeCell="D1" sqref="D1"/>
      <selection pane="bottomLeft" activeCell="B10" sqref="B10"/>
      <selection pane="bottomRight" activeCell="B52" sqref="B52"/>
    </sheetView>
  </sheetViews>
  <sheetFormatPr defaultColWidth="9.42578125" defaultRowHeight="15.75" x14ac:dyDescent="0.25"/>
  <cols>
    <col min="1" max="1" width="5.85546875" style="825" customWidth="1"/>
    <col min="2" max="2" width="38.28515625" style="822" customWidth="1"/>
    <col min="3" max="3" width="8" style="822" hidden="1" customWidth="1"/>
    <col min="4" max="4" width="21" style="825" customWidth="1"/>
    <col min="5" max="5" width="20" style="825" customWidth="1"/>
    <col min="6" max="6" width="19.5703125" style="825" customWidth="1"/>
    <col min="7" max="7" width="18.140625" style="825" customWidth="1"/>
    <col min="8" max="8" width="25.140625" style="825" hidden="1" customWidth="1"/>
    <col min="9" max="9" width="23.42578125" style="825" hidden="1" customWidth="1"/>
    <col min="10" max="10" width="20.85546875" style="825" hidden="1" customWidth="1"/>
    <col min="11" max="11" width="22.5703125" style="825" hidden="1" customWidth="1"/>
    <col min="12" max="12" width="22.140625" style="825" hidden="1" customWidth="1"/>
    <col min="13" max="13" width="20.28515625" style="825" customWidth="1"/>
    <col min="14" max="15" width="18.28515625" style="825" customWidth="1"/>
    <col min="16" max="16" width="17.85546875" style="825" customWidth="1"/>
    <col min="17" max="17" width="18.42578125" style="825" customWidth="1"/>
    <col min="18" max="18" width="25.7109375" style="825" hidden="1" customWidth="1"/>
    <col min="19" max="19" width="21.140625" style="825" hidden="1" customWidth="1"/>
    <col min="20" max="20" width="22" style="825" customWidth="1"/>
    <col min="21" max="256" width="9.42578125" style="825"/>
    <col min="257" max="257" width="0" style="825" hidden="1" customWidth="1"/>
    <col min="258" max="258" width="52" style="825" customWidth="1"/>
    <col min="259" max="259" width="0" style="825" hidden="1" customWidth="1"/>
    <col min="260" max="260" width="21" style="825" customWidth="1"/>
    <col min="261" max="261" width="20" style="825" customWidth="1"/>
    <col min="262" max="262" width="19.5703125" style="825" customWidth="1"/>
    <col min="263" max="263" width="18.140625" style="825" customWidth="1"/>
    <col min="264" max="268" width="0" style="825" hidden="1" customWidth="1"/>
    <col min="269" max="269" width="20.28515625" style="825" customWidth="1"/>
    <col min="270" max="271" width="18.28515625" style="825" customWidth="1"/>
    <col min="272" max="272" width="17.85546875" style="825" customWidth="1"/>
    <col min="273" max="273" width="18.42578125" style="825" customWidth="1"/>
    <col min="274" max="275" width="0" style="825" hidden="1" customWidth="1"/>
    <col min="276" max="276" width="22" style="825" customWidth="1"/>
    <col min="277" max="512" width="9.42578125" style="825"/>
    <col min="513" max="513" width="0" style="825" hidden="1" customWidth="1"/>
    <col min="514" max="514" width="52" style="825" customWidth="1"/>
    <col min="515" max="515" width="0" style="825" hidden="1" customWidth="1"/>
    <col min="516" max="516" width="21" style="825" customWidth="1"/>
    <col min="517" max="517" width="20" style="825" customWidth="1"/>
    <col min="518" max="518" width="19.5703125" style="825" customWidth="1"/>
    <col min="519" max="519" width="18.140625" style="825" customWidth="1"/>
    <col min="520" max="524" width="0" style="825" hidden="1" customWidth="1"/>
    <col min="525" max="525" width="20.28515625" style="825" customWidth="1"/>
    <col min="526" max="527" width="18.28515625" style="825" customWidth="1"/>
    <col min="528" max="528" width="17.85546875" style="825" customWidth="1"/>
    <col min="529" max="529" width="18.42578125" style="825" customWidth="1"/>
    <col min="530" max="531" width="0" style="825" hidden="1" customWidth="1"/>
    <col min="532" max="532" width="22" style="825" customWidth="1"/>
    <col min="533" max="768" width="9.42578125" style="825"/>
    <col min="769" max="769" width="0" style="825" hidden="1" customWidth="1"/>
    <col min="770" max="770" width="52" style="825" customWidth="1"/>
    <col min="771" max="771" width="0" style="825" hidden="1" customWidth="1"/>
    <col min="772" max="772" width="21" style="825" customWidth="1"/>
    <col min="773" max="773" width="20" style="825" customWidth="1"/>
    <col min="774" max="774" width="19.5703125" style="825" customWidth="1"/>
    <col min="775" max="775" width="18.140625" style="825" customWidth="1"/>
    <col min="776" max="780" width="0" style="825" hidden="1" customWidth="1"/>
    <col min="781" max="781" width="20.28515625" style="825" customWidth="1"/>
    <col min="782" max="783" width="18.28515625" style="825" customWidth="1"/>
    <col min="784" max="784" width="17.85546875" style="825" customWidth="1"/>
    <col min="785" max="785" width="18.42578125" style="825" customWidth="1"/>
    <col min="786" max="787" width="0" style="825" hidden="1" customWidth="1"/>
    <col min="788" max="788" width="22" style="825" customWidth="1"/>
    <col min="789" max="1024" width="9.42578125" style="825"/>
    <col min="1025" max="1025" width="0" style="825" hidden="1" customWidth="1"/>
    <col min="1026" max="1026" width="52" style="825" customWidth="1"/>
    <col min="1027" max="1027" width="0" style="825" hidden="1" customWidth="1"/>
    <col min="1028" max="1028" width="21" style="825" customWidth="1"/>
    <col min="1029" max="1029" width="20" style="825" customWidth="1"/>
    <col min="1030" max="1030" width="19.5703125" style="825" customWidth="1"/>
    <col min="1031" max="1031" width="18.140625" style="825" customWidth="1"/>
    <col min="1032" max="1036" width="0" style="825" hidden="1" customWidth="1"/>
    <col min="1037" max="1037" width="20.28515625" style="825" customWidth="1"/>
    <col min="1038" max="1039" width="18.28515625" style="825" customWidth="1"/>
    <col min="1040" max="1040" width="17.85546875" style="825" customWidth="1"/>
    <col min="1041" max="1041" width="18.42578125" style="825" customWidth="1"/>
    <col min="1042" max="1043" width="0" style="825" hidden="1" customWidth="1"/>
    <col min="1044" max="1044" width="22" style="825" customWidth="1"/>
    <col min="1045" max="1280" width="9.42578125" style="825"/>
    <col min="1281" max="1281" width="0" style="825" hidden="1" customWidth="1"/>
    <col min="1282" max="1282" width="52" style="825" customWidth="1"/>
    <col min="1283" max="1283" width="0" style="825" hidden="1" customWidth="1"/>
    <col min="1284" max="1284" width="21" style="825" customWidth="1"/>
    <col min="1285" max="1285" width="20" style="825" customWidth="1"/>
    <col min="1286" max="1286" width="19.5703125" style="825" customWidth="1"/>
    <col min="1287" max="1287" width="18.140625" style="825" customWidth="1"/>
    <col min="1288" max="1292" width="0" style="825" hidden="1" customWidth="1"/>
    <col min="1293" max="1293" width="20.28515625" style="825" customWidth="1"/>
    <col min="1294" max="1295" width="18.28515625" style="825" customWidth="1"/>
    <col min="1296" max="1296" width="17.85546875" style="825" customWidth="1"/>
    <col min="1297" max="1297" width="18.42578125" style="825" customWidth="1"/>
    <col min="1298" max="1299" width="0" style="825" hidden="1" customWidth="1"/>
    <col min="1300" max="1300" width="22" style="825" customWidth="1"/>
    <col min="1301" max="1536" width="9.42578125" style="825"/>
    <col min="1537" max="1537" width="0" style="825" hidden="1" customWidth="1"/>
    <col min="1538" max="1538" width="52" style="825" customWidth="1"/>
    <col min="1539" max="1539" width="0" style="825" hidden="1" customWidth="1"/>
    <col min="1540" max="1540" width="21" style="825" customWidth="1"/>
    <col min="1541" max="1541" width="20" style="825" customWidth="1"/>
    <col min="1542" max="1542" width="19.5703125" style="825" customWidth="1"/>
    <col min="1543" max="1543" width="18.140625" style="825" customWidth="1"/>
    <col min="1544" max="1548" width="0" style="825" hidden="1" customWidth="1"/>
    <col min="1549" max="1549" width="20.28515625" style="825" customWidth="1"/>
    <col min="1550" max="1551" width="18.28515625" style="825" customWidth="1"/>
    <col min="1552" max="1552" width="17.85546875" style="825" customWidth="1"/>
    <col min="1553" max="1553" width="18.42578125" style="825" customWidth="1"/>
    <col min="1554" max="1555" width="0" style="825" hidden="1" customWidth="1"/>
    <col min="1556" max="1556" width="22" style="825" customWidth="1"/>
    <col min="1557" max="1792" width="9.42578125" style="825"/>
    <col min="1793" max="1793" width="0" style="825" hidden="1" customWidth="1"/>
    <col min="1794" max="1794" width="52" style="825" customWidth="1"/>
    <col min="1795" max="1795" width="0" style="825" hidden="1" customWidth="1"/>
    <col min="1796" max="1796" width="21" style="825" customWidth="1"/>
    <col min="1797" max="1797" width="20" style="825" customWidth="1"/>
    <col min="1798" max="1798" width="19.5703125" style="825" customWidth="1"/>
    <col min="1799" max="1799" width="18.140625" style="825" customWidth="1"/>
    <col min="1800" max="1804" width="0" style="825" hidden="1" customWidth="1"/>
    <col min="1805" max="1805" width="20.28515625" style="825" customWidth="1"/>
    <col min="1806" max="1807" width="18.28515625" style="825" customWidth="1"/>
    <col min="1808" max="1808" width="17.85546875" style="825" customWidth="1"/>
    <col min="1809" max="1809" width="18.42578125" style="825" customWidth="1"/>
    <col min="1810" max="1811" width="0" style="825" hidden="1" customWidth="1"/>
    <col min="1812" max="1812" width="22" style="825" customWidth="1"/>
    <col min="1813" max="2048" width="9.42578125" style="825"/>
    <col min="2049" max="2049" width="0" style="825" hidden="1" customWidth="1"/>
    <col min="2050" max="2050" width="52" style="825" customWidth="1"/>
    <col min="2051" max="2051" width="0" style="825" hidden="1" customWidth="1"/>
    <col min="2052" max="2052" width="21" style="825" customWidth="1"/>
    <col min="2053" max="2053" width="20" style="825" customWidth="1"/>
    <col min="2054" max="2054" width="19.5703125" style="825" customWidth="1"/>
    <col min="2055" max="2055" width="18.140625" style="825" customWidth="1"/>
    <col min="2056" max="2060" width="0" style="825" hidden="1" customWidth="1"/>
    <col min="2061" max="2061" width="20.28515625" style="825" customWidth="1"/>
    <col min="2062" max="2063" width="18.28515625" style="825" customWidth="1"/>
    <col min="2064" max="2064" width="17.85546875" style="825" customWidth="1"/>
    <col min="2065" max="2065" width="18.42578125" style="825" customWidth="1"/>
    <col min="2066" max="2067" width="0" style="825" hidden="1" customWidth="1"/>
    <col min="2068" max="2068" width="22" style="825" customWidth="1"/>
    <col min="2069" max="2304" width="9.42578125" style="825"/>
    <col min="2305" max="2305" width="0" style="825" hidden="1" customWidth="1"/>
    <col min="2306" max="2306" width="52" style="825" customWidth="1"/>
    <col min="2307" max="2307" width="0" style="825" hidden="1" customWidth="1"/>
    <col min="2308" max="2308" width="21" style="825" customWidth="1"/>
    <col min="2309" max="2309" width="20" style="825" customWidth="1"/>
    <col min="2310" max="2310" width="19.5703125" style="825" customWidth="1"/>
    <col min="2311" max="2311" width="18.140625" style="825" customWidth="1"/>
    <col min="2312" max="2316" width="0" style="825" hidden="1" customWidth="1"/>
    <col min="2317" max="2317" width="20.28515625" style="825" customWidth="1"/>
    <col min="2318" max="2319" width="18.28515625" style="825" customWidth="1"/>
    <col min="2320" max="2320" width="17.85546875" style="825" customWidth="1"/>
    <col min="2321" max="2321" width="18.42578125" style="825" customWidth="1"/>
    <col min="2322" max="2323" width="0" style="825" hidden="1" customWidth="1"/>
    <col min="2324" max="2324" width="22" style="825" customWidth="1"/>
    <col min="2325" max="2560" width="9.42578125" style="825"/>
    <col min="2561" max="2561" width="0" style="825" hidden="1" customWidth="1"/>
    <col min="2562" max="2562" width="52" style="825" customWidth="1"/>
    <col min="2563" max="2563" width="0" style="825" hidden="1" customWidth="1"/>
    <col min="2564" max="2564" width="21" style="825" customWidth="1"/>
    <col min="2565" max="2565" width="20" style="825" customWidth="1"/>
    <col min="2566" max="2566" width="19.5703125" style="825" customWidth="1"/>
    <col min="2567" max="2567" width="18.140625" style="825" customWidth="1"/>
    <col min="2568" max="2572" width="0" style="825" hidden="1" customWidth="1"/>
    <col min="2573" max="2573" width="20.28515625" style="825" customWidth="1"/>
    <col min="2574" max="2575" width="18.28515625" style="825" customWidth="1"/>
    <col min="2576" max="2576" width="17.85546875" style="825" customWidth="1"/>
    <col min="2577" max="2577" width="18.42578125" style="825" customWidth="1"/>
    <col min="2578" max="2579" width="0" style="825" hidden="1" customWidth="1"/>
    <col min="2580" max="2580" width="22" style="825" customWidth="1"/>
    <col min="2581" max="2816" width="9.42578125" style="825"/>
    <col min="2817" max="2817" width="0" style="825" hidden="1" customWidth="1"/>
    <col min="2818" max="2818" width="52" style="825" customWidth="1"/>
    <col min="2819" max="2819" width="0" style="825" hidden="1" customWidth="1"/>
    <col min="2820" max="2820" width="21" style="825" customWidth="1"/>
    <col min="2821" max="2821" width="20" style="825" customWidth="1"/>
    <col min="2822" max="2822" width="19.5703125" style="825" customWidth="1"/>
    <col min="2823" max="2823" width="18.140625" style="825" customWidth="1"/>
    <col min="2824" max="2828" width="0" style="825" hidden="1" customWidth="1"/>
    <col min="2829" max="2829" width="20.28515625" style="825" customWidth="1"/>
    <col min="2830" max="2831" width="18.28515625" style="825" customWidth="1"/>
    <col min="2832" max="2832" width="17.85546875" style="825" customWidth="1"/>
    <col min="2833" max="2833" width="18.42578125" style="825" customWidth="1"/>
    <col min="2834" max="2835" width="0" style="825" hidden="1" customWidth="1"/>
    <col min="2836" max="2836" width="22" style="825" customWidth="1"/>
    <col min="2837" max="3072" width="9.42578125" style="825"/>
    <col min="3073" max="3073" width="0" style="825" hidden="1" customWidth="1"/>
    <col min="3074" max="3074" width="52" style="825" customWidth="1"/>
    <col min="3075" max="3075" width="0" style="825" hidden="1" customWidth="1"/>
    <col min="3076" max="3076" width="21" style="825" customWidth="1"/>
    <col min="3077" max="3077" width="20" style="825" customWidth="1"/>
    <col min="3078" max="3078" width="19.5703125" style="825" customWidth="1"/>
    <col min="3079" max="3079" width="18.140625" style="825" customWidth="1"/>
    <col min="3080" max="3084" width="0" style="825" hidden="1" customWidth="1"/>
    <col min="3085" max="3085" width="20.28515625" style="825" customWidth="1"/>
    <col min="3086" max="3087" width="18.28515625" style="825" customWidth="1"/>
    <col min="3088" max="3088" width="17.85546875" style="825" customWidth="1"/>
    <col min="3089" max="3089" width="18.42578125" style="825" customWidth="1"/>
    <col min="3090" max="3091" width="0" style="825" hidden="1" customWidth="1"/>
    <col min="3092" max="3092" width="22" style="825" customWidth="1"/>
    <col min="3093" max="3328" width="9.42578125" style="825"/>
    <col min="3329" max="3329" width="0" style="825" hidden="1" customWidth="1"/>
    <col min="3330" max="3330" width="52" style="825" customWidth="1"/>
    <col min="3331" max="3331" width="0" style="825" hidden="1" customWidth="1"/>
    <col min="3332" max="3332" width="21" style="825" customWidth="1"/>
    <col min="3333" max="3333" width="20" style="825" customWidth="1"/>
    <col min="3334" max="3334" width="19.5703125" style="825" customWidth="1"/>
    <col min="3335" max="3335" width="18.140625" style="825" customWidth="1"/>
    <col min="3336" max="3340" width="0" style="825" hidden="1" customWidth="1"/>
    <col min="3341" max="3341" width="20.28515625" style="825" customWidth="1"/>
    <col min="3342" max="3343" width="18.28515625" style="825" customWidth="1"/>
    <col min="3344" max="3344" width="17.85546875" style="825" customWidth="1"/>
    <col min="3345" max="3345" width="18.42578125" style="825" customWidth="1"/>
    <col min="3346" max="3347" width="0" style="825" hidden="1" customWidth="1"/>
    <col min="3348" max="3348" width="22" style="825" customWidth="1"/>
    <col min="3349" max="3584" width="9.42578125" style="825"/>
    <col min="3585" max="3585" width="0" style="825" hidden="1" customWidth="1"/>
    <col min="3586" max="3586" width="52" style="825" customWidth="1"/>
    <col min="3587" max="3587" width="0" style="825" hidden="1" customWidth="1"/>
    <col min="3588" max="3588" width="21" style="825" customWidth="1"/>
    <col min="3589" max="3589" width="20" style="825" customWidth="1"/>
    <col min="3590" max="3590" width="19.5703125" style="825" customWidth="1"/>
    <col min="3591" max="3591" width="18.140625" style="825" customWidth="1"/>
    <col min="3592" max="3596" width="0" style="825" hidden="1" customWidth="1"/>
    <col min="3597" max="3597" width="20.28515625" style="825" customWidth="1"/>
    <col min="3598" max="3599" width="18.28515625" style="825" customWidth="1"/>
    <col min="3600" max="3600" width="17.85546875" style="825" customWidth="1"/>
    <col min="3601" max="3601" width="18.42578125" style="825" customWidth="1"/>
    <col min="3602" max="3603" width="0" style="825" hidden="1" customWidth="1"/>
    <col min="3604" max="3604" width="22" style="825" customWidth="1"/>
    <col min="3605" max="3840" width="9.42578125" style="825"/>
    <col min="3841" max="3841" width="0" style="825" hidden="1" customWidth="1"/>
    <col min="3842" max="3842" width="52" style="825" customWidth="1"/>
    <col min="3843" max="3843" width="0" style="825" hidden="1" customWidth="1"/>
    <col min="3844" max="3844" width="21" style="825" customWidth="1"/>
    <col min="3845" max="3845" width="20" style="825" customWidth="1"/>
    <col min="3846" max="3846" width="19.5703125" style="825" customWidth="1"/>
    <col min="3847" max="3847" width="18.140625" style="825" customWidth="1"/>
    <col min="3848" max="3852" width="0" style="825" hidden="1" customWidth="1"/>
    <col min="3853" max="3853" width="20.28515625" style="825" customWidth="1"/>
    <col min="3854" max="3855" width="18.28515625" style="825" customWidth="1"/>
    <col min="3856" max="3856" width="17.85546875" style="825" customWidth="1"/>
    <col min="3857" max="3857" width="18.42578125" style="825" customWidth="1"/>
    <col min="3858" max="3859" width="0" style="825" hidden="1" customWidth="1"/>
    <col min="3860" max="3860" width="22" style="825" customWidth="1"/>
    <col min="3861" max="4096" width="9.42578125" style="825"/>
    <col min="4097" max="4097" width="0" style="825" hidden="1" customWidth="1"/>
    <col min="4098" max="4098" width="52" style="825" customWidth="1"/>
    <col min="4099" max="4099" width="0" style="825" hidden="1" customWidth="1"/>
    <col min="4100" max="4100" width="21" style="825" customWidth="1"/>
    <col min="4101" max="4101" width="20" style="825" customWidth="1"/>
    <col min="4102" max="4102" width="19.5703125" style="825" customWidth="1"/>
    <col min="4103" max="4103" width="18.140625" style="825" customWidth="1"/>
    <col min="4104" max="4108" width="0" style="825" hidden="1" customWidth="1"/>
    <col min="4109" max="4109" width="20.28515625" style="825" customWidth="1"/>
    <col min="4110" max="4111" width="18.28515625" style="825" customWidth="1"/>
    <col min="4112" max="4112" width="17.85546875" style="825" customWidth="1"/>
    <col min="4113" max="4113" width="18.42578125" style="825" customWidth="1"/>
    <col min="4114" max="4115" width="0" style="825" hidden="1" customWidth="1"/>
    <col min="4116" max="4116" width="22" style="825" customWidth="1"/>
    <col min="4117" max="4352" width="9.42578125" style="825"/>
    <col min="4353" max="4353" width="0" style="825" hidden="1" customWidth="1"/>
    <col min="4354" max="4354" width="52" style="825" customWidth="1"/>
    <col min="4355" max="4355" width="0" style="825" hidden="1" customWidth="1"/>
    <col min="4356" max="4356" width="21" style="825" customWidth="1"/>
    <col min="4357" max="4357" width="20" style="825" customWidth="1"/>
    <col min="4358" max="4358" width="19.5703125" style="825" customWidth="1"/>
    <col min="4359" max="4359" width="18.140625" style="825" customWidth="1"/>
    <col min="4360" max="4364" width="0" style="825" hidden="1" customWidth="1"/>
    <col min="4365" max="4365" width="20.28515625" style="825" customWidth="1"/>
    <col min="4366" max="4367" width="18.28515625" style="825" customWidth="1"/>
    <col min="4368" max="4368" width="17.85546875" style="825" customWidth="1"/>
    <col min="4369" max="4369" width="18.42578125" style="825" customWidth="1"/>
    <col min="4370" max="4371" width="0" style="825" hidden="1" customWidth="1"/>
    <col min="4372" max="4372" width="22" style="825" customWidth="1"/>
    <col min="4373" max="4608" width="9.42578125" style="825"/>
    <col min="4609" max="4609" width="0" style="825" hidden="1" customWidth="1"/>
    <col min="4610" max="4610" width="52" style="825" customWidth="1"/>
    <col min="4611" max="4611" width="0" style="825" hidden="1" customWidth="1"/>
    <col min="4612" max="4612" width="21" style="825" customWidth="1"/>
    <col min="4613" max="4613" width="20" style="825" customWidth="1"/>
    <col min="4614" max="4614" width="19.5703125" style="825" customWidth="1"/>
    <col min="4615" max="4615" width="18.140625" style="825" customWidth="1"/>
    <col min="4616" max="4620" width="0" style="825" hidden="1" customWidth="1"/>
    <col min="4621" max="4621" width="20.28515625" style="825" customWidth="1"/>
    <col min="4622" max="4623" width="18.28515625" style="825" customWidth="1"/>
    <col min="4624" max="4624" width="17.85546875" style="825" customWidth="1"/>
    <col min="4625" max="4625" width="18.42578125" style="825" customWidth="1"/>
    <col min="4626" max="4627" width="0" style="825" hidden="1" customWidth="1"/>
    <col min="4628" max="4628" width="22" style="825" customWidth="1"/>
    <col min="4629" max="4864" width="9.42578125" style="825"/>
    <col min="4865" max="4865" width="0" style="825" hidden="1" customWidth="1"/>
    <col min="4866" max="4866" width="52" style="825" customWidth="1"/>
    <col min="4867" max="4867" width="0" style="825" hidden="1" customWidth="1"/>
    <col min="4868" max="4868" width="21" style="825" customWidth="1"/>
    <col min="4869" max="4869" width="20" style="825" customWidth="1"/>
    <col min="4870" max="4870" width="19.5703125" style="825" customWidth="1"/>
    <col min="4871" max="4871" width="18.140625" style="825" customWidth="1"/>
    <col min="4872" max="4876" width="0" style="825" hidden="1" customWidth="1"/>
    <col min="4877" max="4877" width="20.28515625" style="825" customWidth="1"/>
    <col min="4878" max="4879" width="18.28515625" style="825" customWidth="1"/>
    <col min="4880" max="4880" width="17.85546875" style="825" customWidth="1"/>
    <col min="4881" max="4881" width="18.42578125" style="825" customWidth="1"/>
    <col min="4882" max="4883" width="0" style="825" hidden="1" customWidth="1"/>
    <col min="4884" max="4884" width="22" style="825" customWidth="1"/>
    <col min="4885" max="5120" width="9.42578125" style="825"/>
    <col min="5121" max="5121" width="0" style="825" hidden="1" customWidth="1"/>
    <col min="5122" max="5122" width="52" style="825" customWidth="1"/>
    <col min="5123" max="5123" width="0" style="825" hidden="1" customWidth="1"/>
    <col min="5124" max="5124" width="21" style="825" customWidth="1"/>
    <col min="5125" max="5125" width="20" style="825" customWidth="1"/>
    <col min="5126" max="5126" width="19.5703125" style="825" customWidth="1"/>
    <col min="5127" max="5127" width="18.140625" style="825" customWidth="1"/>
    <col min="5128" max="5132" width="0" style="825" hidden="1" customWidth="1"/>
    <col min="5133" max="5133" width="20.28515625" style="825" customWidth="1"/>
    <col min="5134" max="5135" width="18.28515625" style="825" customWidth="1"/>
    <col min="5136" max="5136" width="17.85546875" style="825" customWidth="1"/>
    <col min="5137" max="5137" width="18.42578125" style="825" customWidth="1"/>
    <col min="5138" max="5139" width="0" style="825" hidden="1" customWidth="1"/>
    <col min="5140" max="5140" width="22" style="825" customWidth="1"/>
    <col min="5141" max="5376" width="9.42578125" style="825"/>
    <col min="5377" max="5377" width="0" style="825" hidden="1" customWidth="1"/>
    <col min="5378" max="5378" width="52" style="825" customWidth="1"/>
    <col min="5379" max="5379" width="0" style="825" hidden="1" customWidth="1"/>
    <col min="5380" max="5380" width="21" style="825" customWidth="1"/>
    <col min="5381" max="5381" width="20" style="825" customWidth="1"/>
    <col min="5382" max="5382" width="19.5703125" style="825" customWidth="1"/>
    <col min="5383" max="5383" width="18.140625" style="825" customWidth="1"/>
    <col min="5384" max="5388" width="0" style="825" hidden="1" customWidth="1"/>
    <col min="5389" max="5389" width="20.28515625" style="825" customWidth="1"/>
    <col min="5390" max="5391" width="18.28515625" style="825" customWidth="1"/>
    <col min="5392" max="5392" width="17.85546875" style="825" customWidth="1"/>
    <col min="5393" max="5393" width="18.42578125" style="825" customWidth="1"/>
    <col min="5394" max="5395" width="0" style="825" hidden="1" customWidth="1"/>
    <col min="5396" max="5396" width="22" style="825" customWidth="1"/>
    <col min="5397" max="5632" width="9.42578125" style="825"/>
    <col min="5633" max="5633" width="0" style="825" hidden="1" customWidth="1"/>
    <col min="5634" max="5634" width="52" style="825" customWidth="1"/>
    <col min="5635" max="5635" width="0" style="825" hidden="1" customWidth="1"/>
    <col min="5636" max="5636" width="21" style="825" customWidth="1"/>
    <col min="5637" max="5637" width="20" style="825" customWidth="1"/>
    <col min="5638" max="5638" width="19.5703125" style="825" customWidth="1"/>
    <col min="5639" max="5639" width="18.140625" style="825" customWidth="1"/>
    <col min="5640" max="5644" width="0" style="825" hidden="1" customWidth="1"/>
    <col min="5645" max="5645" width="20.28515625" style="825" customWidth="1"/>
    <col min="5646" max="5647" width="18.28515625" style="825" customWidth="1"/>
    <col min="5648" max="5648" width="17.85546875" style="825" customWidth="1"/>
    <col min="5649" max="5649" width="18.42578125" style="825" customWidth="1"/>
    <col min="5650" max="5651" width="0" style="825" hidden="1" customWidth="1"/>
    <col min="5652" max="5652" width="22" style="825" customWidth="1"/>
    <col min="5653" max="5888" width="9.42578125" style="825"/>
    <col min="5889" max="5889" width="0" style="825" hidden="1" customWidth="1"/>
    <col min="5890" max="5890" width="52" style="825" customWidth="1"/>
    <col min="5891" max="5891" width="0" style="825" hidden="1" customWidth="1"/>
    <col min="5892" max="5892" width="21" style="825" customWidth="1"/>
    <col min="5893" max="5893" width="20" style="825" customWidth="1"/>
    <col min="5894" max="5894" width="19.5703125" style="825" customWidth="1"/>
    <col min="5895" max="5895" width="18.140625" style="825" customWidth="1"/>
    <col min="5896" max="5900" width="0" style="825" hidden="1" customWidth="1"/>
    <col min="5901" max="5901" width="20.28515625" style="825" customWidth="1"/>
    <col min="5902" max="5903" width="18.28515625" style="825" customWidth="1"/>
    <col min="5904" max="5904" width="17.85546875" style="825" customWidth="1"/>
    <col min="5905" max="5905" width="18.42578125" style="825" customWidth="1"/>
    <col min="5906" max="5907" width="0" style="825" hidden="1" customWidth="1"/>
    <col min="5908" max="5908" width="22" style="825" customWidth="1"/>
    <col min="5909" max="6144" width="9.42578125" style="825"/>
    <col min="6145" max="6145" width="0" style="825" hidden="1" customWidth="1"/>
    <col min="6146" max="6146" width="52" style="825" customWidth="1"/>
    <col min="6147" max="6147" width="0" style="825" hidden="1" customWidth="1"/>
    <col min="6148" max="6148" width="21" style="825" customWidth="1"/>
    <col min="6149" max="6149" width="20" style="825" customWidth="1"/>
    <col min="6150" max="6150" width="19.5703125" style="825" customWidth="1"/>
    <col min="6151" max="6151" width="18.140625" style="825" customWidth="1"/>
    <col min="6152" max="6156" width="0" style="825" hidden="1" customWidth="1"/>
    <col min="6157" max="6157" width="20.28515625" style="825" customWidth="1"/>
    <col min="6158" max="6159" width="18.28515625" style="825" customWidth="1"/>
    <col min="6160" max="6160" width="17.85546875" style="825" customWidth="1"/>
    <col min="6161" max="6161" width="18.42578125" style="825" customWidth="1"/>
    <col min="6162" max="6163" width="0" style="825" hidden="1" customWidth="1"/>
    <col min="6164" max="6164" width="22" style="825" customWidth="1"/>
    <col min="6165" max="6400" width="9.42578125" style="825"/>
    <col min="6401" max="6401" width="0" style="825" hidden="1" customWidth="1"/>
    <col min="6402" max="6402" width="52" style="825" customWidth="1"/>
    <col min="6403" max="6403" width="0" style="825" hidden="1" customWidth="1"/>
    <col min="6404" max="6404" width="21" style="825" customWidth="1"/>
    <col min="6405" max="6405" width="20" style="825" customWidth="1"/>
    <col min="6406" max="6406" width="19.5703125" style="825" customWidth="1"/>
    <col min="6407" max="6407" width="18.140625" style="825" customWidth="1"/>
    <col min="6408" max="6412" width="0" style="825" hidden="1" customWidth="1"/>
    <col min="6413" max="6413" width="20.28515625" style="825" customWidth="1"/>
    <col min="6414" max="6415" width="18.28515625" style="825" customWidth="1"/>
    <col min="6416" max="6416" width="17.85546875" style="825" customWidth="1"/>
    <col min="6417" max="6417" width="18.42578125" style="825" customWidth="1"/>
    <col min="6418" max="6419" width="0" style="825" hidden="1" customWidth="1"/>
    <col min="6420" max="6420" width="22" style="825" customWidth="1"/>
    <col min="6421" max="6656" width="9.42578125" style="825"/>
    <col min="6657" max="6657" width="0" style="825" hidden="1" customWidth="1"/>
    <col min="6658" max="6658" width="52" style="825" customWidth="1"/>
    <col min="6659" max="6659" width="0" style="825" hidden="1" customWidth="1"/>
    <col min="6660" max="6660" width="21" style="825" customWidth="1"/>
    <col min="6661" max="6661" width="20" style="825" customWidth="1"/>
    <col min="6662" max="6662" width="19.5703125" style="825" customWidth="1"/>
    <col min="6663" max="6663" width="18.140625" style="825" customWidth="1"/>
    <col min="6664" max="6668" width="0" style="825" hidden="1" customWidth="1"/>
    <col min="6669" max="6669" width="20.28515625" style="825" customWidth="1"/>
    <col min="6670" max="6671" width="18.28515625" style="825" customWidth="1"/>
    <col min="6672" max="6672" width="17.85546875" style="825" customWidth="1"/>
    <col min="6673" max="6673" width="18.42578125" style="825" customWidth="1"/>
    <col min="6674" max="6675" width="0" style="825" hidden="1" customWidth="1"/>
    <col min="6676" max="6676" width="22" style="825" customWidth="1"/>
    <col min="6677" max="6912" width="9.42578125" style="825"/>
    <col min="6913" max="6913" width="0" style="825" hidden="1" customWidth="1"/>
    <col min="6914" max="6914" width="52" style="825" customWidth="1"/>
    <col min="6915" max="6915" width="0" style="825" hidden="1" customWidth="1"/>
    <col min="6916" max="6916" width="21" style="825" customWidth="1"/>
    <col min="6917" max="6917" width="20" style="825" customWidth="1"/>
    <col min="6918" max="6918" width="19.5703125" style="825" customWidth="1"/>
    <col min="6919" max="6919" width="18.140625" style="825" customWidth="1"/>
    <col min="6920" max="6924" width="0" style="825" hidden="1" customWidth="1"/>
    <col min="6925" max="6925" width="20.28515625" style="825" customWidth="1"/>
    <col min="6926" max="6927" width="18.28515625" style="825" customWidth="1"/>
    <col min="6928" max="6928" width="17.85546875" style="825" customWidth="1"/>
    <col min="6929" max="6929" width="18.42578125" style="825" customWidth="1"/>
    <col min="6930" max="6931" width="0" style="825" hidden="1" customWidth="1"/>
    <col min="6932" max="6932" width="22" style="825" customWidth="1"/>
    <col min="6933" max="7168" width="9.42578125" style="825"/>
    <col min="7169" max="7169" width="0" style="825" hidden="1" customWidth="1"/>
    <col min="7170" max="7170" width="52" style="825" customWidth="1"/>
    <col min="7171" max="7171" width="0" style="825" hidden="1" customWidth="1"/>
    <col min="7172" max="7172" width="21" style="825" customWidth="1"/>
    <col min="7173" max="7173" width="20" style="825" customWidth="1"/>
    <col min="7174" max="7174" width="19.5703125" style="825" customWidth="1"/>
    <col min="7175" max="7175" width="18.140625" style="825" customWidth="1"/>
    <col min="7176" max="7180" width="0" style="825" hidden="1" customWidth="1"/>
    <col min="7181" max="7181" width="20.28515625" style="825" customWidth="1"/>
    <col min="7182" max="7183" width="18.28515625" style="825" customWidth="1"/>
    <col min="7184" max="7184" width="17.85546875" style="825" customWidth="1"/>
    <col min="7185" max="7185" width="18.42578125" style="825" customWidth="1"/>
    <col min="7186" max="7187" width="0" style="825" hidden="1" customWidth="1"/>
    <col min="7188" max="7188" width="22" style="825" customWidth="1"/>
    <col min="7189" max="7424" width="9.42578125" style="825"/>
    <col min="7425" max="7425" width="0" style="825" hidden="1" customWidth="1"/>
    <col min="7426" max="7426" width="52" style="825" customWidth="1"/>
    <col min="7427" max="7427" width="0" style="825" hidden="1" customWidth="1"/>
    <col min="7428" max="7428" width="21" style="825" customWidth="1"/>
    <col min="7429" max="7429" width="20" style="825" customWidth="1"/>
    <col min="7430" max="7430" width="19.5703125" style="825" customWidth="1"/>
    <col min="7431" max="7431" width="18.140625" style="825" customWidth="1"/>
    <col min="7432" max="7436" width="0" style="825" hidden="1" customWidth="1"/>
    <col min="7437" max="7437" width="20.28515625" style="825" customWidth="1"/>
    <col min="7438" max="7439" width="18.28515625" style="825" customWidth="1"/>
    <col min="7440" max="7440" width="17.85546875" style="825" customWidth="1"/>
    <col min="7441" max="7441" width="18.42578125" style="825" customWidth="1"/>
    <col min="7442" max="7443" width="0" style="825" hidden="1" customWidth="1"/>
    <col min="7444" max="7444" width="22" style="825" customWidth="1"/>
    <col min="7445" max="7680" width="9.42578125" style="825"/>
    <col min="7681" max="7681" width="0" style="825" hidden="1" customWidth="1"/>
    <col min="7682" max="7682" width="52" style="825" customWidth="1"/>
    <col min="7683" max="7683" width="0" style="825" hidden="1" customWidth="1"/>
    <col min="7684" max="7684" width="21" style="825" customWidth="1"/>
    <col min="7685" max="7685" width="20" style="825" customWidth="1"/>
    <col min="7686" max="7686" width="19.5703125" style="825" customWidth="1"/>
    <col min="7687" max="7687" width="18.140625" style="825" customWidth="1"/>
    <col min="7688" max="7692" width="0" style="825" hidden="1" customWidth="1"/>
    <col min="7693" max="7693" width="20.28515625" style="825" customWidth="1"/>
    <col min="7694" max="7695" width="18.28515625" style="825" customWidth="1"/>
    <col min="7696" max="7696" width="17.85546875" style="825" customWidth="1"/>
    <col min="7697" max="7697" width="18.42578125" style="825" customWidth="1"/>
    <col min="7698" max="7699" width="0" style="825" hidden="1" customWidth="1"/>
    <col min="7700" max="7700" width="22" style="825" customWidth="1"/>
    <col min="7701" max="7936" width="9.42578125" style="825"/>
    <col min="7937" max="7937" width="0" style="825" hidden="1" customWidth="1"/>
    <col min="7938" max="7938" width="52" style="825" customWidth="1"/>
    <col min="7939" max="7939" width="0" style="825" hidden="1" customWidth="1"/>
    <col min="7940" max="7940" width="21" style="825" customWidth="1"/>
    <col min="7941" max="7941" width="20" style="825" customWidth="1"/>
    <col min="7942" max="7942" width="19.5703125" style="825" customWidth="1"/>
    <col min="7943" max="7943" width="18.140625" style="825" customWidth="1"/>
    <col min="7944" max="7948" width="0" style="825" hidden="1" customWidth="1"/>
    <col min="7949" max="7949" width="20.28515625" style="825" customWidth="1"/>
    <col min="7950" max="7951" width="18.28515625" style="825" customWidth="1"/>
    <col min="7952" max="7952" width="17.85546875" style="825" customWidth="1"/>
    <col min="7953" max="7953" width="18.42578125" style="825" customWidth="1"/>
    <col min="7954" max="7955" width="0" style="825" hidden="1" customWidth="1"/>
    <col min="7956" max="7956" width="22" style="825" customWidth="1"/>
    <col min="7957" max="8192" width="9.42578125" style="825"/>
    <col min="8193" max="8193" width="0" style="825" hidden="1" customWidth="1"/>
    <col min="8194" max="8194" width="52" style="825" customWidth="1"/>
    <col min="8195" max="8195" width="0" style="825" hidden="1" customWidth="1"/>
    <col min="8196" max="8196" width="21" style="825" customWidth="1"/>
    <col min="8197" max="8197" width="20" style="825" customWidth="1"/>
    <col min="8198" max="8198" width="19.5703125" style="825" customWidth="1"/>
    <col min="8199" max="8199" width="18.140625" style="825" customWidth="1"/>
    <col min="8200" max="8204" width="0" style="825" hidden="1" customWidth="1"/>
    <col min="8205" max="8205" width="20.28515625" style="825" customWidth="1"/>
    <col min="8206" max="8207" width="18.28515625" style="825" customWidth="1"/>
    <col min="8208" max="8208" width="17.85546875" style="825" customWidth="1"/>
    <col min="8209" max="8209" width="18.42578125" style="825" customWidth="1"/>
    <col min="8210" max="8211" width="0" style="825" hidden="1" customWidth="1"/>
    <col min="8212" max="8212" width="22" style="825" customWidth="1"/>
    <col min="8213" max="8448" width="9.42578125" style="825"/>
    <col min="8449" max="8449" width="0" style="825" hidden="1" customWidth="1"/>
    <col min="8450" max="8450" width="52" style="825" customWidth="1"/>
    <col min="8451" max="8451" width="0" style="825" hidden="1" customWidth="1"/>
    <col min="8452" max="8452" width="21" style="825" customWidth="1"/>
    <col min="8453" max="8453" width="20" style="825" customWidth="1"/>
    <col min="8454" max="8454" width="19.5703125" style="825" customWidth="1"/>
    <col min="8455" max="8455" width="18.140625" style="825" customWidth="1"/>
    <col min="8456" max="8460" width="0" style="825" hidden="1" customWidth="1"/>
    <col min="8461" max="8461" width="20.28515625" style="825" customWidth="1"/>
    <col min="8462" max="8463" width="18.28515625" style="825" customWidth="1"/>
    <col min="8464" max="8464" width="17.85546875" style="825" customWidth="1"/>
    <col min="8465" max="8465" width="18.42578125" style="825" customWidth="1"/>
    <col min="8466" max="8467" width="0" style="825" hidden="1" customWidth="1"/>
    <col min="8468" max="8468" width="22" style="825" customWidth="1"/>
    <col min="8469" max="8704" width="9.42578125" style="825"/>
    <col min="8705" max="8705" width="0" style="825" hidden="1" customWidth="1"/>
    <col min="8706" max="8706" width="52" style="825" customWidth="1"/>
    <col min="8707" max="8707" width="0" style="825" hidden="1" customWidth="1"/>
    <col min="8708" max="8708" width="21" style="825" customWidth="1"/>
    <col min="8709" max="8709" width="20" style="825" customWidth="1"/>
    <col min="8710" max="8710" width="19.5703125" style="825" customWidth="1"/>
    <col min="8711" max="8711" width="18.140625" style="825" customWidth="1"/>
    <col min="8712" max="8716" width="0" style="825" hidden="1" customWidth="1"/>
    <col min="8717" max="8717" width="20.28515625" style="825" customWidth="1"/>
    <col min="8718" max="8719" width="18.28515625" style="825" customWidth="1"/>
    <col min="8720" max="8720" width="17.85546875" style="825" customWidth="1"/>
    <col min="8721" max="8721" width="18.42578125" style="825" customWidth="1"/>
    <col min="8722" max="8723" width="0" style="825" hidden="1" customWidth="1"/>
    <col min="8724" max="8724" width="22" style="825" customWidth="1"/>
    <col min="8725" max="8960" width="9.42578125" style="825"/>
    <col min="8961" max="8961" width="0" style="825" hidden="1" customWidth="1"/>
    <col min="8962" max="8962" width="52" style="825" customWidth="1"/>
    <col min="8963" max="8963" width="0" style="825" hidden="1" customWidth="1"/>
    <col min="8964" max="8964" width="21" style="825" customWidth="1"/>
    <col min="8965" max="8965" width="20" style="825" customWidth="1"/>
    <col min="8966" max="8966" width="19.5703125" style="825" customWidth="1"/>
    <col min="8967" max="8967" width="18.140625" style="825" customWidth="1"/>
    <col min="8968" max="8972" width="0" style="825" hidden="1" customWidth="1"/>
    <col min="8973" max="8973" width="20.28515625" style="825" customWidth="1"/>
    <col min="8974" max="8975" width="18.28515625" style="825" customWidth="1"/>
    <col min="8976" max="8976" width="17.85546875" style="825" customWidth="1"/>
    <col min="8977" max="8977" width="18.42578125" style="825" customWidth="1"/>
    <col min="8978" max="8979" width="0" style="825" hidden="1" customWidth="1"/>
    <col min="8980" max="8980" width="22" style="825" customWidth="1"/>
    <col min="8981" max="9216" width="9.42578125" style="825"/>
    <col min="9217" max="9217" width="0" style="825" hidden="1" customWidth="1"/>
    <col min="9218" max="9218" width="52" style="825" customWidth="1"/>
    <col min="9219" max="9219" width="0" style="825" hidden="1" customWidth="1"/>
    <col min="9220" max="9220" width="21" style="825" customWidth="1"/>
    <col min="9221" max="9221" width="20" style="825" customWidth="1"/>
    <col min="9222" max="9222" width="19.5703125" style="825" customWidth="1"/>
    <col min="9223" max="9223" width="18.140625" style="825" customWidth="1"/>
    <col min="9224" max="9228" width="0" style="825" hidden="1" customWidth="1"/>
    <col min="9229" max="9229" width="20.28515625" style="825" customWidth="1"/>
    <col min="9230" max="9231" width="18.28515625" style="825" customWidth="1"/>
    <col min="9232" max="9232" width="17.85546875" style="825" customWidth="1"/>
    <col min="9233" max="9233" width="18.42578125" style="825" customWidth="1"/>
    <col min="9234" max="9235" width="0" style="825" hidden="1" customWidth="1"/>
    <col min="9236" max="9236" width="22" style="825" customWidth="1"/>
    <col min="9237" max="9472" width="9.42578125" style="825"/>
    <col min="9473" max="9473" width="0" style="825" hidden="1" customWidth="1"/>
    <col min="9474" max="9474" width="52" style="825" customWidth="1"/>
    <col min="9475" max="9475" width="0" style="825" hidden="1" customWidth="1"/>
    <col min="9476" max="9476" width="21" style="825" customWidth="1"/>
    <col min="9477" max="9477" width="20" style="825" customWidth="1"/>
    <col min="9478" max="9478" width="19.5703125" style="825" customWidth="1"/>
    <col min="9479" max="9479" width="18.140625" style="825" customWidth="1"/>
    <col min="9480" max="9484" width="0" style="825" hidden="1" customWidth="1"/>
    <col min="9485" max="9485" width="20.28515625" style="825" customWidth="1"/>
    <col min="9486" max="9487" width="18.28515625" style="825" customWidth="1"/>
    <col min="9488" max="9488" width="17.85546875" style="825" customWidth="1"/>
    <col min="9489" max="9489" width="18.42578125" style="825" customWidth="1"/>
    <col min="9490" max="9491" width="0" style="825" hidden="1" customWidth="1"/>
    <col min="9492" max="9492" width="22" style="825" customWidth="1"/>
    <col min="9493" max="9728" width="9.42578125" style="825"/>
    <col min="9729" max="9729" width="0" style="825" hidden="1" customWidth="1"/>
    <col min="9730" max="9730" width="52" style="825" customWidth="1"/>
    <col min="9731" max="9731" width="0" style="825" hidden="1" customWidth="1"/>
    <col min="9732" max="9732" width="21" style="825" customWidth="1"/>
    <col min="9733" max="9733" width="20" style="825" customWidth="1"/>
    <col min="9734" max="9734" width="19.5703125" style="825" customWidth="1"/>
    <col min="9735" max="9735" width="18.140625" style="825" customWidth="1"/>
    <col min="9736" max="9740" width="0" style="825" hidden="1" customWidth="1"/>
    <col min="9741" max="9741" width="20.28515625" style="825" customWidth="1"/>
    <col min="9742" max="9743" width="18.28515625" style="825" customWidth="1"/>
    <col min="9744" max="9744" width="17.85546875" style="825" customWidth="1"/>
    <col min="9745" max="9745" width="18.42578125" style="825" customWidth="1"/>
    <col min="9746" max="9747" width="0" style="825" hidden="1" customWidth="1"/>
    <col min="9748" max="9748" width="22" style="825" customWidth="1"/>
    <col min="9749" max="9984" width="9.42578125" style="825"/>
    <col min="9985" max="9985" width="0" style="825" hidden="1" customWidth="1"/>
    <col min="9986" max="9986" width="52" style="825" customWidth="1"/>
    <col min="9987" max="9987" width="0" style="825" hidden="1" customWidth="1"/>
    <col min="9988" max="9988" width="21" style="825" customWidth="1"/>
    <col min="9989" max="9989" width="20" style="825" customWidth="1"/>
    <col min="9990" max="9990" width="19.5703125" style="825" customWidth="1"/>
    <col min="9991" max="9991" width="18.140625" style="825" customWidth="1"/>
    <col min="9992" max="9996" width="0" style="825" hidden="1" customWidth="1"/>
    <col min="9997" max="9997" width="20.28515625" style="825" customWidth="1"/>
    <col min="9998" max="9999" width="18.28515625" style="825" customWidth="1"/>
    <col min="10000" max="10000" width="17.85546875" style="825" customWidth="1"/>
    <col min="10001" max="10001" width="18.42578125" style="825" customWidth="1"/>
    <col min="10002" max="10003" width="0" style="825" hidden="1" customWidth="1"/>
    <col min="10004" max="10004" width="22" style="825" customWidth="1"/>
    <col min="10005" max="10240" width="9.42578125" style="825"/>
    <col min="10241" max="10241" width="0" style="825" hidden="1" customWidth="1"/>
    <col min="10242" max="10242" width="52" style="825" customWidth="1"/>
    <col min="10243" max="10243" width="0" style="825" hidden="1" customWidth="1"/>
    <col min="10244" max="10244" width="21" style="825" customWidth="1"/>
    <col min="10245" max="10245" width="20" style="825" customWidth="1"/>
    <col min="10246" max="10246" width="19.5703125" style="825" customWidth="1"/>
    <col min="10247" max="10247" width="18.140625" style="825" customWidth="1"/>
    <col min="10248" max="10252" width="0" style="825" hidden="1" customWidth="1"/>
    <col min="10253" max="10253" width="20.28515625" style="825" customWidth="1"/>
    <col min="10254" max="10255" width="18.28515625" style="825" customWidth="1"/>
    <col min="10256" max="10256" width="17.85546875" style="825" customWidth="1"/>
    <col min="10257" max="10257" width="18.42578125" style="825" customWidth="1"/>
    <col min="10258" max="10259" width="0" style="825" hidden="1" customWidth="1"/>
    <col min="10260" max="10260" width="22" style="825" customWidth="1"/>
    <col min="10261" max="10496" width="9.42578125" style="825"/>
    <col min="10497" max="10497" width="0" style="825" hidden="1" customWidth="1"/>
    <col min="10498" max="10498" width="52" style="825" customWidth="1"/>
    <col min="10499" max="10499" width="0" style="825" hidden="1" customWidth="1"/>
    <col min="10500" max="10500" width="21" style="825" customWidth="1"/>
    <col min="10501" max="10501" width="20" style="825" customWidth="1"/>
    <col min="10502" max="10502" width="19.5703125" style="825" customWidth="1"/>
    <col min="10503" max="10503" width="18.140625" style="825" customWidth="1"/>
    <col min="10504" max="10508" width="0" style="825" hidden="1" customWidth="1"/>
    <col min="10509" max="10509" width="20.28515625" style="825" customWidth="1"/>
    <col min="10510" max="10511" width="18.28515625" style="825" customWidth="1"/>
    <col min="10512" max="10512" width="17.85546875" style="825" customWidth="1"/>
    <col min="10513" max="10513" width="18.42578125" style="825" customWidth="1"/>
    <col min="10514" max="10515" width="0" style="825" hidden="1" customWidth="1"/>
    <col min="10516" max="10516" width="22" style="825" customWidth="1"/>
    <col min="10517" max="10752" width="9.42578125" style="825"/>
    <col min="10753" max="10753" width="0" style="825" hidden="1" customWidth="1"/>
    <col min="10754" max="10754" width="52" style="825" customWidth="1"/>
    <col min="10755" max="10755" width="0" style="825" hidden="1" customWidth="1"/>
    <col min="10756" max="10756" width="21" style="825" customWidth="1"/>
    <col min="10757" max="10757" width="20" style="825" customWidth="1"/>
    <col min="10758" max="10758" width="19.5703125" style="825" customWidth="1"/>
    <col min="10759" max="10759" width="18.140625" style="825" customWidth="1"/>
    <col min="10760" max="10764" width="0" style="825" hidden="1" customWidth="1"/>
    <col min="10765" max="10765" width="20.28515625" style="825" customWidth="1"/>
    <col min="10766" max="10767" width="18.28515625" style="825" customWidth="1"/>
    <col min="10768" max="10768" width="17.85546875" style="825" customWidth="1"/>
    <col min="10769" max="10769" width="18.42578125" style="825" customWidth="1"/>
    <col min="10770" max="10771" width="0" style="825" hidden="1" customWidth="1"/>
    <col min="10772" max="10772" width="22" style="825" customWidth="1"/>
    <col min="10773" max="11008" width="9.42578125" style="825"/>
    <col min="11009" max="11009" width="0" style="825" hidden="1" customWidth="1"/>
    <col min="11010" max="11010" width="52" style="825" customWidth="1"/>
    <col min="11011" max="11011" width="0" style="825" hidden="1" customWidth="1"/>
    <col min="11012" max="11012" width="21" style="825" customWidth="1"/>
    <col min="11013" max="11013" width="20" style="825" customWidth="1"/>
    <col min="11014" max="11014" width="19.5703125" style="825" customWidth="1"/>
    <col min="11015" max="11015" width="18.140625" style="825" customWidth="1"/>
    <col min="11016" max="11020" width="0" style="825" hidden="1" customWidth="1"/>
    <col min="11021" max="11021" width="20.28515625" style="825" customWidth="1"/>
    <col min="11022" max="11023" width="18.28515625" style="825" customWidth="1"/>
    <col min="11024" max="11024" width="17.85546875" style="825" customWidth="1"/>
    <col min="11025" max="11025" width="18.42578125" style="825" customWidth="1"/>
    <col min="11026" max="11027" width="0" style="825" hidden="1" customWidth="1"/>
    <col min="11028" max="11028" width="22" style="825" customWidth="1"/>
    <col min="11029" max="11264" width="9.42578125" style="825"/>
    <col min="11265" max="11265" width="0" style="825" hidden="1" customWidth="1"/>
    <col min="11266" max="11266" width="52" style="825" customWidth="1"/>
    <col min="11267" max="11267" width="0" style="825" hidden="1" customWidth="1"/>
    <col min="11268" max="11268" width="21" style="825" customWidth="1"/>
    <col min="11269" max="11269" width="20" style="825" customWidth="1"/>
    <col min="11270" max="11270" width="19.5703125" style="825" customWidth="1"/>
    <col min="11271" max="11271" width="18.140625" style="825" customWidth="1"/>
    <col min="11272" max="11276" width="0" style="825" hidden="1" customWidth="1"/>
    <col min="11277" max="11277" width="20.28515625" style="825" customWidth="1"/>
    <col min="11278" max="11279" width="18.28515625" style="825" customWidth="1"/>
    <col min="11280" max="11280" width="17.85546875" style="825" customWidth="1"/>
    <col min="11281" max="11281" width="18.42578125" style="825" customWidth="1"/>
    <col min="11282" max="11283" width="0" style="825" hidden="1" customWidth="1"/>
    <col min="11284" max="11284" width="22" style="825" customWidth="1"/>
    <col min="11285" max="11520" width="9.42578125" style="825"/>
    <col min="11521" max="11521" width="0" style="825" hidden="1" customWidth="1"/>
    <col min="11522" max="11522" width="52" style="825" customWidth="1"/>
    <col min="11523" max="11523" width="0" style="825" hidden="1" customWidth="1"/>
    <col min="11524" max="11524" width="21" style="825" customWidth="1"/>
    <col min="11525" max="11525" width="20" style="825" customWidth="1"/>
    <col min="11526" max="11526" width="19.5703125" style="825" customWidth="1"/>
    <col min="11527" max="11527" width="18.140625" style="825" customWidth="1"/>
    <col min="11528" max="11532" width="0" style="825" hidden="1" customWidth="1"/>
    <col min="11533" max="11533" width="20.28515625" style="825" customWidth="1"/>
    <col min="11534" max="11535" width="18.28515625" style="825" customWidth="1"/>
    <col min="11536" max="11536" width="17.85546875" style="825" customWidth="1"/>
    <col min="11537" max="11537" width="18.42578125" style="825" customWidth="1"/>
    <col min="11538" max="11539" width="0" style="825" hidden="1" customWidth="1"/>
    <col min="11540" max="11540" width="22" style="825" customWidth="1"/>
    <col min="11541" max="11776" width="9.42578125" style="825"/>
    <col min="11777" max="11777" width="0" style="825" hidden="1" customWidth="1"/>
    <col min="11778" max="11778" width="52" style="825" customWidth="1"/>
    <col min="11779" max="11779" width="0" style="825" hidden="1" customWidth="1"/>
    <col min="11780" max="11780" width="21" style="825" customWidth="1"/>
    <col min="11781" max="11781" width="20" style="825" customWidth="1"/>
    <col min="11782" max="11782" width="19.5703125" style="825" customWidth="1"/>
    <col min="11783" max="11783" width="18.140625" style="825" customWidth="1"/>
    <col min="11784" max="11788" width="0" style="825" hidden="1" customWidth="1"/>
    <col min="11789" max="11789" width="20.28515625" style="825" customWidth="1"/>
    <col min="11790" max="11791" width="18.28515625" style="825" customWidth="1"/>
    <col min="11792" max="11792" width="17.85546875" style="825" customWidth="1"/>
    <col min="11793" max="11793" width="18.42578125" style="825" customWidth="1"/>
    <col min="11794" max="11795" width="0" style="825" hidden="1" customWidth="1"/>
    <col min="11796" max="11796" width="22" style="825" customWidth="1"/>
    <col min="11797" max="12032" width="9.42578125" style="825"/>
    <col min="12033" max="12033" width="0" style="825" hidden="1" customWidth="1"/>
    <col min="12034" max="12034" width="52" style="825" customWidth="1"/>
    <col min="12035" max="12035" width="0" style="825" hidden="1" customWidth="1"/>
    <col min="12036" max="12036" width="21" style="825" customWidth="1"/>
    <col min="12037" max="12037" width="20" style="825" customWidth="1"/>
    <col min="12038" max="12038" width="19.5703125" style="825" customWidth="1"/>
    <col min="12039" max="12039" width="18.140625" style="825" customWidth="1"/>
    <col min="12040" max="12044" width="0" style="825" hidden="1" customWidth="1"/>
    <col min="12045" max="12045" width="20.28515625" style="825" customWidth="1"/>
    <col min="12046" max="12047" width="18.28515625" style="825" customWidth="1"/>
    <col min="12048" max="12048" width="17.85546875" style="825" customWidth="1"/>
    <col min="12049" max="12049" width="18.42578125" style="825" customWidth="1"/>
    <col min="12050" max="12051" width="0" style="825" hidden="1" customWidth="1"/>
    <col min="12052" max="12052" width="22" style="825" customWidth="1"/>
    <col min="12053" max="12288" width="9.42578125" style="825"/>
    <col min="12289" max="12289" width="0" style="825" hidden="1" customWidth="1"/>
    <col min="12290" max="12290" width="52" style="825" customWidth="1"/>
    <col min="12291" max="12291" width="0" style="825" hidden="1" customWidth="1"/>
    <col min="12292" max="12292" width="21" style="825" customWidth="1"/>
    <col min="12293" max="12293" width="20" style="825" customWidth="1"/>
    <col min="12294" max="12294" width="19.5703125" style="825" customWidth="1"/>
    <col min="12295" max="12295" width="18.140625" style="825" customWidth="1"/>
    <col min="12296" max="12300" width="0" style="825" hidden="1" customWidth="1"/>
    <col min="12301" max="12301" width="20.28515625" style="825" customWidth="1"/>
    <col min="12302" max="12303" width="18.28515625" style="825" customWidth="1"/>
    <col min="12304" max="12304" width="17.85546875" style="825" customWidth="1"/>
    <col min="12305" max="12305" width="18.42578125" style="825" customWidth="1"/>
    <col min="12306" max="12307" width="0" style="825" hidden="1" customWidth="1"/>
    <col min="12308" max="12308" width="22" style="825" customWidth="1"/>
    <col min="12309" max="12544" width="9.42578125" style="825"/>
    <col min="12545" max="12545" width="0" style="825" hidden="1" customWidth="1"/>
    <col min="12546" max="12546" width="52" style="825" customWidth="1"/>
    <col min="12547" max="12547" width="0" style="825" hidden="1" customWidth="1"/>
    <col min="12548" max="12548" width="21" style="825" customWidth="1"/>
    <col min="12549" max="12549" width="20" style="825" customWidth="1"/>
    <col min="12550" max="12550" width="19.5703125" style="825" customWidth="1"/>
    <col min="12551" max="12551" width="18.140625" style="825" customWidth="1"/>
    <col min="12552" max="12556" width="0" style="825" hidden="1" customWidth="1"/>
    <col min="12557" max="12557" width="20.28515625" style="825" customWidth="1"/>
    <col min="12558" max="12559" width="18.28515625" style="825" customWidth="1"/>
    <col min="12560" max="12560" width="17.85546875" style="825" customWidth="1"/>
    <col min="12561" max="12561" width="18.42578125" style="825" customWidth="1"/>
    <col min="12562" max="12563" width="0" style="825" hidden="1" customWidth="1"/>
    <col min="12564" max="12564" width="22" style="825" customWidth="1"/>
    <col min="12565" max="12800" width="9.42578125" style="825"/>
    <col min="12801" max="12801" width="0" style="825" hidden="1" customWidth="1"/>
    <col min="12802" max="12802" width="52" style="825" customWidth="1"/>
    <col min="12803" max="12803" width="0" style="825" hidden="1" customWidth="1"/>
    <col min="12804" max="12804" width="21" style="825" customWidth="1"/>
    <col min="12805" max="12805" width="20" style="825" customWidth="1"/>
    <col min="12806" max="12806" width="19.5703125" style="825" customWidth="1"/>
    <col min="12807" max="12807" width="18.140625" style="825" customWidth="1"/>
    <col min="12808" max="12812" width="0" style="825" hidden="1" customWidth="1"/>
    <col min="12813" max="12813" width="20.28515625" style="825" customWidth="1"/>
    <col min="12814" max="12815" width="18.28515625" style="825" customWidth="1"/>
    <col min="12816" max="12816" width="17.85546875" style="825" customWidth="1"/>
    <col min="12817" max="12817" width="18.42578125" style="825" customWidth="1"/>
    <col min="12818" max="12819" width="0" style="825" hidden="1" customWidth="1"/>
    <col min="12820" max="12820" width="22" style="825" customWidth="1"/>
    <col min="12821" max="13056" width="9.42578125" style="825"/>
    <col min="13057" max="13057" width="0" style="825" hidden="1" customWidth="1"/>
    <col min="13058" max="13058" width="52" style="825" customWidth="1"/>
    <col min="13059" max="13059" width="0" style="825" hidden="1" customWidth="1"/>
    <col min="13060" max="13060" width="21" style="825" customWidth="1"/>
    <col min="13061" max="13061" width="20" style="825" customWidth="1"/>
    <col min="13062" max="13062" width="19.5703125" style="825" customWidth="1"/>
    <col min="13063" max="13063" width="18.140625" style="825" customWidth="1"/>
    <col min="13064" max="13068" width="0" style="825" hidden="1" customWidth="1"/>
    <col min="13069" max="13069" width="20.28515625" style="825" customWidth="1"/>
    <col min="13070" max="13071" width="18.28515625" style="825" customWidth="1"/>
    <col min="13072" max="13072" width="17.85546875" style="825" customWidth="1"/>
    <col min="13073" max="13073" width="18.42578125" style="825" customWidth="1"/>
    <col min="13074" max="13075" width="0" style="825" hidden="1" customWidth="1"/>
    <col min="13076" max="13076" width="22" style="825" customWidth="1"/>
    <col min="13077" max="13312" width="9.42578125" style="825"/>
    <col min="13313" max="13313" width="0" style="825" hidden="1" customWidth="1"/>
    <col min="13314" max="13314" width="52" style="825" customWidth="1"/>
    <col min="13315" max="13315" width="0" style="825" hidden="1" customWidth="1"/>
    <col min="13316" max="13316" width="21" style="825" customWidth="1"/>
    <col min="13317" max="13317" width="20" style="825" customWidth="1"/>
    <col min="13318" max="13318" width="19.5703125" style="825" customWidth="1"/>
    <col min="13319" max="13319" width="18.140625" style="825" customWidth="1"/>
    <col min="13320" max="13324" width="0" style="825" hidden="1" customWidth="1"/>
    <col min="13325" max="13325" width="20.28515625" style="825" customWidth="1"/>
    <col min="13326" max="13327" width="18.28515625" style="825" customWidth="1"/>
    <col min="13328" max="13328" width="17.85546875" style="825" customWidth="1"/>
    <col min="13329" max="13329" width="18.42578125" style="825" customWidth="1"/>
    <col min="13330" max="13331" width="0" style="825" hidden="1" customWidth="1"/>
    <col min="13332" max="13332" width="22" style="825" customWidth="1"/>
    <col min="13333" max="13568" width="9.42578125" style="825"/>
    <col min="13569" max="13569" width="0" style="825" hidden="1" customWidth="1"/>
    <col min="13570" max="13570" width="52" style="825" customWidth="1"/>
    <col min="13571" max="13571" width="0" style="825" hidden="1" customWidth="1"/>
    <col min="13572" max="13572" width="21" style="825" customWidth="1"/>
    <col min="13573" max="13573" width="20" style="825" customWidth="1"/>
    <col min="13574" max="13574" width="19.5703125" style="825" customWidth="1"/>
    <col min="13575" max="13575" width="18.140625" style="825" customWidth="1"/>
    <col min="13576" max="13580" width="0" style="825" hidden="1" customWidth="1"/>
    <col min="13581" max="13581" width="20.28515625" style="825" customWidth="1"/>
    <col min="13582" max="13583" width="18.28515625" style="825" customWidth="1"/>
    <col min="13584" max="13584" width="17.85546875" style="825" customWidth="1"/>
    <col min="13585" max="13585" width="18.42578125" style="825" customWidth="1"/>
    <col min="13586" max="13587" width="0" style="825" hidden="1" customWidth="1"/>
    <col min="13588" max="13588" width="22" style="825" customWidth="1"/>
    <col min="13589" max="13824" width="9.42578125" style="825"/>
    <col min="13825" max="13825" width="0" style="825" hidden="1" customWidth="1"/>
    <col min="13826" max="13826" width="52" style="825" customWidth="1"/>
    <col min="13827" max="13827" width="0" style="825" hidden="1" customWidth="1"/>
    <col min="13828" max="13828" width="21" style="825" customWidth="1"/>
    <col min="13829" max="13829" width="20" style="825" customWidth="1"/>
    <col min="13830" max="13830" width="19.5703125" style="825" customWidth="1"/>
    <col min="13831" max="13831" width="18.140625" style="825" customWidth="1"/>
    <col min="13832" max="13836" width="0" style="825" hidden="1" customWidth="1"/>
    <col min="13837" max="13837" width="20.28515625" style="825" customWidth="1"/>
    <col min="13838" max="13839" width="18.28515625" style="825" customWidth="1"/>
    <col min="13840" max="13840" width="17.85546875" style="825" customWidth="1"/>
    <col min="13841" max="13841" width="18.42578125" style="825" customWidth="1"/>
    <col min="13842" max="13843" width="0" style="825" hidden="1" customWidth="1"/>
    <col min="13844" max="13844" width="22" style="825" customWidth="1"/>
    <col min="13845" max="14080" width="9.42578125" style="825"/>
    <col min="14081" max="14081" width="0" style="825" hidden="1" customWidth="1"/>
    <col min="14082" max="14082" width="52" style="825" customWidth="1"/>
    <col min="14083" max="14083" width="0" style="825" hidden="1" customWidth="1"/>
    <col min="14084" max="14084" width="21" style="825" customWidth="1"/>
    <col min="14085" max="14085" width="20" style="825" customWidth="1"/>
    <col min="14086" max="14086" width="19.5703125" style="825" customWidth="1"/>
    <col min="14087" max="14087" width="18.140625" style="825" customWidth="1"/>
    <col min="14088" max="14092" width="0" style="825" hidden="1" customWidth="1"/>
    <col min="14093" max="14093" width="20.28515625" style="825" customWidth="1"/>
    <col min="14094" max="14095" width="18.28515625" style="825" customWidth="1"/>
    <col min="14096" max="14096" width="17.85546875" style="825" customWidth="1"/>
    <col min="14097" max="14097" width="18.42578125" style="825" customWidth="1"/>
    <col min="14098" max="14099" width="0" style="825" hidden="1" customWidth="1"/>
    <col min="14100" max="14100" width="22" style="825" customWidth="1"/>
    <col min="14101" max="14336" width="9.42578125" style="825"/>
    <col min="14337" max="14337" width="0" style="825" hidden="1" customWidth="1"/>
    <col min="14338" max="14338" width="52" style="825" customWidth="1"/>
    <col min="14339" max="14339" width="0" style="825" hidden="1" customWidth="1"/>
    <col min="14340" max="14340" width="21" style="825" customWidth="1"/>
    <col min="14341" max="14341" width="20" style="825" customWidth="1"/>
    <col min="14342" max="14342" width="19.5703125" style="825" customWidth="1"/>
    <col min="14343" max="14343" width="18.140625" style="825" customWidth="1"/>
    <col min="14344" max="14348" width="0" style="825" hidden="1" customWidth="1"/>
    <col min="14349" max="14349" width="20.28515625" style="825" customWidth="1"/>
    <col min="14350" max="14351" width="18.28515625" style="825" customWidth="1"/>
    <col min="14352" max="14352" width="17.85546875" style="825" customWidth="1"/>
    <col min="14353" max="14353" width="18.42578125" style="825" customWidth="1"/>
    <col min="14354" max="14355" width="0" style="825" hidden="1" customWidth="1"/>
    <col min="14356" max="14356" width="22" style="825" customWidth="1"/>
    <col min="14357" max="14592" width="9.42578125" style="825"/>
    <col min="14593" max="14593" width="0" style="825" hidden="1" customWidth="1"/>
    <col min="14594" max="14594" width="52" style="825" customWidth="1"/>
    <col min="14595" max="14595" width="0" style="825" hidden="1" customWidth="1"/>
    <col min="14596" max="14596" width="21" style="825" customWidth="1"/>
    <col min="14597" max="14597" width="20" style="825" customWidth="1"/>
    <col min="14598" max="14598" width="19.5703125" style="825" customWidth="1"/>
    <col min="14599" max="14599" width="18.140625" style="825" customWidth="1"/>
    <col min="14600" max="14604" width="0" style="825" hidden="1" customWidth="1"/>
    <col min="14605" max="14605" width="20.28515625" style="825" customWidth="1"/>
    <col min="14606" max="14607" width="18.28515625" style="825" customWidth="1"/>
    <col min="14608" max="14608" width="17.85546875" style="825" customWidth="1"/>
    <col min="14609" max="14609" width="18.42578125" style="825" customWidth="1"/>
    <col min="14610" max="14611" width="0" style="825" hidden="1" customWidth="1"/>
    <col min="14612" max="14612" width="22" style="825" customWidth="1"/>
    <col min="14613" max="14848" width="9.42578125" style="825"/>
    <col min="14849" max="14849" width="0" style="825" hidden="1" customWidth="1"/>
    <col min="14850" max="14850" width="52" style="825" customWidth="1"/>
    <col min="14851" max="14851" width="0" style="825" hidden="1" customWidth="1"/>
    <col min="14852" max="14852" width="21" style="825" customWidth="1"/>
    <col min="14853" max="14853" width="20" style="825" customWidth="1"/>
    <col min="14854" max="14854" width="19.5703125" style="825" customWidth="1"/>
    <col min="14855" max="14855" width="18.140625" style="825" customWidth="1"/>
    <col min="14856" max="14860" width="0" style="825" hidden="1" customWidth="1"/>
    <col min="14861" max="14861" width="20.28515625" style="825" customWidth="1"/>
    <col min="14862" max="14863" width="18.28515625" style="825" customWidth="1"/>
    <col min="14864" max="14864" width="17.85546875" style="825" customWidth="1"/>
    <col min="14865" max="14865" width="18.42578125" style="825" customWidth="1"/>
    <col min="14866" max="14867" width="0" style="825" hidden="1" customWidth="1"/>
    <col min="14868" max="14868" width="22" style="825" customWidth="1"/>
    <col min="14869" max="15104" width="9.42578125" style="825"/>
    <col min="15105" max="15105" width="0" style="825" hidden="1" customWidth="1"/>
    <col min="15106" max="15106" width="52" style="825" customWidth="1"/>
    <col min="15107" max="15107" width="0" style="825" hidden="1" customWidth="1"/>
    <col min="15108" max="15108" width="21" style="825" customWidth="1"/>
    <col min="15109" max="15109" width="20" style="825" customWidth="1"/>
    <col min="15110" max="15110" width="19.5703125" style="825" customWidth="1"/>
    <col min="15111" max="15111" width="18.140625" style="825" customWidth="1"/>
    <col min="15112" max="15116" width="0" style="825" hidden="1" customWidth="1"/>
    <col min="15117" max="15117" width="20.28515625" style="825" customWidth="1"/>
    <col min="15118" max="15119" width="18.28515625" style="825" customWidth="1"/>
    <col min="15120" max="15120" width="17.85546875" style="825" customWidth="1"/>
    <col min="15121" max="15121" width="18.42578125" style="825" customWidth="1"/>
    <col min="15122" max="15123" width="0" style="825" hidden="1" customWidth="1"/>
    <col min="15124" max="15124" width="22" style="825" customWidth="1"/>
    <col min="15125" max="15360" width="9.42578125" style="825"/>
    <col min="15361" max="15361" width="0" style="825" hidden="1" customWidth="1"/>
    <col min="15362" max="15362" width="52" style="825" customWidth="1"/>
    <col min="15363" max="15363" width="0" style="825" hidden="1" customWidth="1"/>
    <col min="15364" max="15364" width="21" style="825" customWidth="1"/>
    <col min="15365" max="15365" width="20" style="825" customWidth="1"/>
    <col min="15366" max="15366" width="19.5703125" style="825" customWidth="1"/>
    <col min="15367" max="15367" width="18.140625" style="825" customWidth="1"/>
    <col min="15368" max="15372" width="0" style="825" hidden="1" customWidth="1"/>
    <col min="15373" max="15373" width="20.28515625" style="825" customWidth="1"/>
    <col min="15374" max="15375" width="18.28515625" style="825" customWidth="1"/>
    <col min="15376" max="15376" width="17.85546875" style="825" customWidth="1"/>
    <col min="15377" max="15377" width="18.42578125" style="825" customWidth="1"/>
    <col min="15378" max="15379" width="0" style="825" hidden="1" customWidth="1"/>
    <col min="15380" max="15380" width="22" style="825" customWidth="1"/>
    <col min="15381" max="15616" width="9.42578125" style="825"/>
    <col min="15617" max="15617" width="0" style="825" hidden="1" customWidth="1"/>
    <col min="15618" max="15618" width="52" style="825" customWidth="1"/>
    <col min="15619" max="15619" width="0" style="825" hidden="1" customWidth="1"/>
    <col min="15620" max="15620" width="21" style="825" customWidth="1"/>
    <col min="15621" max="15621" width="20" style="825" customWidth="1"/>
    <col min="15622" max="15622" width="19.5703125" style="825" customWidth="1"/>
    <col min="15623" max="15623" width="18.140625" style="825" customWidth="1"/>
    <col min="15624" max="15628" width="0" style="825" hidden="1" customWidth="1"/>
    <col min="15629" max="15629" width="20.28515625" style="825" customWidth="1"/>
    <col min="15630" max="15631" width="18.28515625" style="825" customWidth="1"/>
    <col min="15632" max="15632" width="17.85546875" style="825" customWidth="1"/>
    <col min="15633" max="15633" width="18.42578125" style="825" customWidth="1"/>
    <col min="15634" max="15635" width="0" style="825" hidden="1" customWidth="1"/>
    <col min="15636" max="15636" width="22" style="825" customWidth="1"/>
    <col min="15637" max="15872" width="9.42578125" style="825"/>
    <col min="15873" max="15873" width="0" style="825" hidden="1" customWidth="1"/>
    <col min="15874" max="15874" width="52" style="825" customWidth="1"/>
    <col min="15875" max="15875" width="0" style="825" hidden="1" customWidth="1"/>
    <col min="15876" max="15876" width="21" style="825" customWidth="1"/>
    <col min="15877" max="15877" width="20" style="825" customWidth="1"/>
    <col min="15878" max="15878" width="19.5703125" style="825" customWidth="1"/>
    <col min="15879" max="15879" width="18.140625" style="825" customWidth="1"/>
    <col min="15880" max="15884" width="0" style="825" hidden="1" customWidth="1"/>
    <col min="15885" max="15885" width="20.28515625" style="825" customWidth="1"/>
    <col min="15886" max="15887" width="18.28515625" style="825" customWidth="1"/>
    <col min="15888" max="15888" width="17.85546875" style="825" customWidth="1"/>
    <col min="15889" max="15889" width="18.42578125" style="825" customWidth="1"/>
    <col min="15890" max="15891" width="0" style="825" hidden="1" customWidth="1"/>
    <col min="15892" max="15892" width="22" style="825" customWidth="1"/>
    <col min="15893" max="16128" width="9.42578125" style="825"/>
    <col min="16129" max="16129" width="0" style="825" hidden="1" customWidth="1"/>
    <col min="16130" max="16130" width="52" style="825" customWidth="1"/>
    <col min="16131" max="16131" width="0" style="825" hidden="1" customWidth="1"/>
    <col min="16132" max="16132" width="21" style="825" customWidth="1"/>
    <col min="16133" max="16133" width="20" style="825" customWidth="1"/>
    <col min="16134" max="16134" width="19.5703125" style="825" customWidth="1"/>
    <col min="16135" max="16135" width="18.140625" style="825" customWidth="1"/>
    <col min="16136" max="16140" width="0" style="825" hidden="1" customWidth="1"/>
    <col min="16141" max="16141" width="20.28515625" style="825" customWidth="1"/>
    <col min="16142" max="16143" width="18.28515625" style="825" customWidth="1"/>
    <col min="16144" max="16144" width="17.85546875" style="825" customWidth="1"/>
    <col min="16145" max="16145" width="18.42578125" style="825" customWidth="1"/>
    <col min="16146" max="16147" width="0" style="825" hidden="1" customWidth="1"/>
    <col min="16148" max="16148" width="22" style="825" customWidth="1"/>
    <col min="16149" max="16384" width="9.42578125" style="825"/>
  </cols>
  <sheetData>
    <row r="1" spans="1:20" s="822" customFormat="1" ht="16.5" customHeight="1" x14ac:dyDescent="0.25">
      <c r="E1" s="823"/>
      <c r="F1" s="823"/>
      <c r="Q1" s="853" t="s">
        <v>512</v>
      </c>
      <c r="R1" s="853"/>
      <c r="S1" s="853"/>
      <c r="T1" s="853"/>
    </row>
    <row r="2" spans="1:20" s="822" customFormat="1" ht="26.25" customHeight="1" x14ac:dyDescent="0.25">
      <c r="E2" s="823"/>
      <c r="F2" s="823"/>
      <c r="Q2" s="852" t="s">
        <v>511</v>
      </c>
      <c r="R2" s="852"/>
      <c r="S2" s="852"/>
      <c r="T2" s="852"/>
    </row>
    <row r="3" spans="1:20" s="822" customFormat="1" x14ac:dyDescent="0.25">
      <c r="E3" s="823"/>
      <c r="F3" s="823"/>
      <c r="S3" s="824"/>
      <c r="T3" s="824" t="s">
        <v>513</v>
      </c>
    </row>
    <row r="4" spans="1:20" ht="19.899999999999999" customHeight="1" x14ac:dyDescent="0.25">
      <c r="B4" s="864" t="s">
        <v>371</v>
      </c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64"/>
      <c r="N4" s="864"/>
      <c r="O4" s="864"/>
      <c r="P4" s="864"/>
      <c r="Q4" s="864"/>
      <c r="R4" s="864"/>
      <c r="S4" s="864"/>
      <c r="T4" s="864"/>
    </row>
    <row r="5" spans="1:20" ht="13.5" customHeight="1" x14ac:dyDescent="0.25">
      <c r="T5" s="826" t="s">
        <v>372</v>
      </c>
    </row>
    <row r="6" spans="1:20" s="828" customFormat="1" ht="27" customHeight="1" x14ac:dyDescent="0.25">
      <c r="A6" s="857" t="s">
        <v>373</v>
      </c>
      <c r="B6" s="865" t="s">
        <v>374</v>
      </c>
      <c r="C6" s="865" t="s">
        <v>375</v>
      </c>
      <c r="D6" s="867" t="s">
        <v>4</v>
      </c>
      <c r="E6" s="868"/>
      <c r="F6" s="869"/>
      <c r="G6" s="867" t="s">
        <v>376</v>
      </c>
      <c r="H6" s="868"/>
      <c r="I6" s="868"/>
      <c r="J6" s="868"/>
      <c r="K6" s="868"/>
      <c r="L6" s="869"/>
      <c r="M6" s="867" t="s">
        <v>145</v>
      </c>
      <c r="N6" s="868"/>
      <c r="O6" s="869"/>
      <c r="P6" s="827" t="s">
        <v>333</v>
      </c>
      <c r="Q6" s="854" t="s">
        <v>377</v>
      </c>
      <c r="R6" s="870"/>
      <c r="S6" s="871"/>
      <c r="T6" s="872" t="s">
        <v>378</v>
      </c>
    </row>
    <row r="7" spans="1:20" s="828" customFormat="1" ht="26.25" customHeight="1" x14ac:dyDescent="0.25">
      <c r="A7" s="859"/>
      <c r="B7" s="866"/>
      <c r="C7" s="866"/>
      <c r="D7" s="854" t="s">
        <v>379</v>
      </c>
      <c r="E7" s="857" t="s">
        <v>380</v>
      </c>
      <c r="F7" s="857" t="s">
        <v>381</v>
      </c>
      <c r="G7" s="854" t="s">
        <v>379</v>
      </c>
      <c r="H7" s="857" t="s">
        <v>382</v>
      </c>
      <c r="I7" s="857" t="s">
        <v>383</v>
      </c>
      <c r="J7" s="857" t="s">
        <v>384</v>
      </c>
      <c r="K7" s="857" t="s">
        <v>385</v>
      </c>
      <c r="L7" s="857" t="s">
        <v>386</v>
      </c>
      <c r="M7" s="857" t="s">
        <v>379</v>
      </c>
      <c r="N7" s="857" t="s">
        <v>387</v>
      </c>
      <c r="O7" s="862" t="s">
        <v>388</v>
      </c>
      <c r="P7" s="829"/>
      <c r="Q7" s="854" t="s">
        <v>379</v>
      </c>
      <c r="R7" s="859" t="s">
        <v>389</v>
      </c>
      <c r="S7" s="859" t="s">
        <v>181</v>
      </c>
      <c r="T7" s="873"/>
    </row>
    <row r="8" spans="1:20" s="828" customFormat="1" ht="34.5" customHeight="1" x14ac:dyDescent="0.25">
      <c r="A8" s="859"/>
      <c r="B8" s="866"/>
      <c r="C8" s="860"/>
      <c r="D8" s="855"/>
      <c r="E8" s="858"/>
      <c r="F8" s="858"/>
      <c r="G8" s="855"/>
      <c r="H8" s="858"/>
      <c r="I8" s="858"/>
      <c r="J8" s="858"/>
      <c r="K8" s="858"/>
      <c r="L8" s="858"/>
      <c r="M8" s="858"/>
      <c r="N8" s="858"/>
      <c r="O8" s="863"/>
      <c r="P8" s="829"/>
      <c r="Q8" s="855"/>
      <c r="R8" s="860"/>
      <c r="S8" s="860"/>
      <c r="T8" s="873"/>
    </row>
    <row r="9" spans="1:20" s="828" customFormat="1" ht="13.5" customHeight="1" x14ac:dyDescent="0.25">
      <c r="A9" s="830"/>
      <c r="B9" s="861"/>
      <c r="C9" s="861"/>
      <c r="D9" s="856"/>
      <c r="E9" s="858"/>
      <c r="F9" s="858"/>
      <c r="G9" s="856"/>
      <c r="H9" s="858"/>
      <c r="I9" s="858"/>
      <c r="J9" s="858"/>
      <c r="K9" s="858"/>
      <c r="L9" s="858"/>
      <c r="M9" s="858"/>
      <c r="N9" s="858"/>
      <c r="O9" s="863"/>
      <c r="P9" s="831"/>
      <c r="Q9" s="856"/>
      <c r="R9" s="861"/>
      <c r="S9" s="861"/>
      <c r="T9" s="861"/>
    </row>
    <row r="10" spans="1:20" ht="56.45" customHeight="1" x14ac:dyDescent="0.25">
      <c r="A10" s="832">
        <v>1</v>
      </c>
      <c r="B10" s="833" t="s">
        <v>390</v>
      </c>
      <c r="C10" s="834" t="s">
        <v>391</v>
      </c>
      <c r="D10" s="835">
        <f>ROUND(E10+F10,2)</f>
        <v>58044068.530000001</v>
      </c>
      <c r="E10" s="835">
        <v>40600000</v>
      </c>
      <c r="F10" s="835">
        <v>17444068.527999997</v>
      </c>
      <c r="G10" s="835">
        <v>1400000</v>
      </c>
      <c r="H10" s="835"/>
      <c r="I10" s="835"/>
      <c r="J10" s="835"/>
      <c r="K10" s="835"/>
      <c r="L10" s="835"/>
      <c r="M10" s="835">
        <f>ROUND(N10+O10,2)</f>
        <v>945549.68</v>
      </c>
      <c r="N10" s="835">
        <v>295555.17</v>
      </c>
      <c r="O10" s="835">
        <v>649994.51</v>
      </c>
      <c r="P10" s="835">
        <v>2805000</v>
      </c>
      <c r="Q10" s="835">
        <v>0</v>
      </c>
      <c r="R10" s="835"/>
      <c r="S10" s="835"/>
      <c r="T10" s="836">
        <f>ROUND(D10+G10+M10+P10+Q10,2)</f>
        <v>63194618.210000001</v>
      </c>
    </row>
    <row r="11" spans="1:20" ht="38.1" customHeight="1" x14ac:dyDescent="0.25">
      <c r="A11" s="832">
        <f>A10+1</f>
        <v>2</v>
      </c>
      <c r="B11" s="833" t="s">
        <v>392</v>
      </c>
      <c r="C11" s="834" t="s">
        <v>393</v>
      </c>
      <c r="D11" s="835">
        <f t="shared" ref="D11:D54" si="0">ROUND(E11+F11,2)</f>
        <v>69500000</v>
      </c>
      <c r="E11" s="835">
        <v>47200000</v>
      </c>
      <c r="F11" s="835">
        <v>22300000</v>
      </c>
      <c r="G11" s="835">
        <v>1540254.4600000083</v>
      </c>
      <c r="H11" s="835"/>
      <c r="I11" s="835"/>
      <c r="J11" s="835"/>
      <c r="K11" s="835"/>
      <c r="L11" s="835"/>
      <c r="M11" s="835">
        <f t="shared" ref="M11:M54" si="1">ROUND(N11+O11,2)</f>
        <v>474300</v>
      </c>
      <c r="N11" s="835">
        <v>474300</v>
      </c>
      <c r="O11" s="835"/>
      <c r="P11" s="835"/>
      <c r="Q11" s="835">
        <v>0</v>
      </c>
      <c r="R11" s="835"/>
      <c r="S11" s="835"/>
      <c r="T11" s="836">
        <f t="shared" ref="T11:T54" si="2">ROUND(D11+G11+M11+P11+Q11,2)</f>
        <v>71514554.459999993</v>
      </c>
    </row>
    <row r="12" spans="1:20" ht="38.1" customHeight="1" x14ac:dyDescent="0.25">
      <c r="A12" s="832">
        <f t="shared" ref="A12:A75" si="3">A11+1</f>
        <v>3</v>
      </c>
      <c r="B12" s="833" t="s">
        <v>394</v>
      </c>
      <c r="C12" s="834" t="s">
        <v>395</v>
      </c>
      <c r="D12" s="835">
        <f t="shared" si="0"/>
        <v>18642046.609999999</v>
      </c>
      <c r="E12" s="835">
        <v>18642046.609999999</v>
      </c>
      <c r="F12" s="835"/>
      <c r="G12" s="835">
        <v>2100000</v>
      </c>
      <c r="H12" s="835"/>
      <c r="I12" s="835"/>
      <c r="J12" s="835"/>
      <c r="K12" s="835"/>
      <c r="L12" s="835"/>
      <c r="M12" s="835">
        <f t="shared" si="1"/>
        <v>15838284.619999999</v>
      </c>
      <c r="N12" s="835">
        <v>15808284.621999994</v>
      </c>
      <c r="O12" s="835">
        <v>30000</v>
      </c>
      <c r="P12" s="835"/>
      <c r="Q12" s="835">
        <v>0</v>
      </c>
      <c r="R12" s="835"/>
      <c r="S12" s="835"/>
      <c r="T12" s="836">
        <f t="shared" si="2"/>
        <v>36580331.229999997</v>
      </c>
    </row>
    <row r="13" spans="1:20" ht="53.45" customHeight="1" x14ac:dyDescent="0.25">
      <c r="A13" s="832">
        <f t="shared" si="3"/>
        <v>4</v>
      </c>
      <c r="B13" s="833" t="s">
        <v>396</v>
      </c>
      <c r="C13" s="834" t="s">
        <v>397</v>
      </c>
      <c r="D13" s="835">
        <f t="shared" si="0"/>
        <v>27359548.68</v>
      </c>
      <c r="E13" s="835">
        <v>26459548.676000003</v>
      </c>
      <c r="F13" s="835">
        <v>900000</v>
      </c>
      <c r="G13" s="835">
        <v>500000</v>
      </c>
      <c r="H13" s="835"/>
      <c r="I13" s="835"/>
      <c r="J13" s="835"/>
      <c r="K13" s="835"/>
      <c r="L13" s="835"/>
      <c r="M13" s="835">
        <f t="shared" si="1"/>
        <v>2223500</v>
      </c>
      <c r="N13" s="835">
        <v>2200000</v>
      </c>
      <c r="O13" s="835">
        <v>23500</v>
      </c>
      <c r="P13" s="835"/>
      <c r="Q13" s="835">
        <v>0</v>
      </c>
      <c r="R13" s="835"/>
      <c r="S13" s="835"/>
      <c r="T13" s="836">
        <f t="shared" si="2"/>
        <v>30083048.68</v>
      </c>
    </row>
    <row r="14" spans="1:20" ht="38.1" customHeight="1" x14ac:dyDescent="0.25">
      <c r="A14" s="832">
        <f t="shared" si="3"/>
        <v>5</v>
      </c>
      <c r="B14" s="837" t="s">
        <v>398</v>
      </c>
      <c r="C14" s="838" t="s">
        <v>399</v>
      </c>
      <c r="D14" s="835">
        <f t="shared" si="0"/>
        <v>7654356.3399999999</v>
      </c>
      <c r="E14" s="835">
        <v>7654356.3360000029</v>
      </c>
      <c r="F14" s="835"/>
      <c r="G14" s="835">
        <v>15600000</v>
      </c>
      <c r="H14" s="835"/>
      <c r="I14" s="835"/>
      <c r="J14" s="835"/>
      <c r="K14" s="835"/>
      <c r="L14" s="835"/>
      <c r="M14" s="835">
        <f t="shared" si="1"/>
        <v>150000</v>
      </c>
      <c r="N14" s="835"/>
      <c r="O14" s="835">
        <v>150000</v>
      </c>
      <c r="P14" s="835"/>
      <c r="Q14" s="835">
        <v>0</v>
      </c>
      <c r="R14" s="835"/>
      <c r="S14" s="835"/>
      <c r="T14" s="836">
        <f t="shared" si="2"/>
        <v>23404356.34</v>
      </c>
    </row>
    <row r="15" spans="1:20" ht="38.1" customHeight="1" x14ac:dyDescent="0.25">
      <c r="A15" s="832">
        <f t="shared" si="3"/>
        <v>6</v>
      </c>
      <c r="B15" s="837" t="s">
        <v>400</v>
      </c>
      <c r="C15" s="838" t="s">
        <v>401</v>
      </c>
      <c r="D15" s="835">
        <f t="shared" si="0"/>
        <v>0</v>
      </c>
      <c r="E15" s="835"/>
      <c r="F15" s="835"/>
      <c r="G15" s="835">
        <v>4800000</v>
      </c>
      <c r="H15" s="835"/>
      <c r="I15" s="835"/>
      <c r="J15" s="835"/>
      <c r="K15" s="835"/>
      <c r="L15" s="835"/>
      <c r="M15" s="835">
        <f t="shared" si="1"/>
        <v>1237576.6200000001</v>
      </c>
      <c r="N15" s="835"/>
      <c r="O15" s="835">
        <v>1237576.6200000001</v>
      </c>
      <c r="P15" s="835"/>
      <c r="Q15" s="835">
        <v>0</v>
      </c>
      <c r="R15" s="835"/>
      <c r="S15" s="835"/>
      <c r="T15" s="836">
        <f t="shared" si="2"/>
        <v>6037576.6200000001</v>
      </c>
    </row>
    <row r="16" spans="1:20" ht="60.75" customHeight="1" x14ac:dyDescent="0.25">
      <c r="A16" s="832">
        <f t="shared" si="3"/>
        <v>7</v>
      </c>
      <c r="B16" s="837" t="s">
        <v>402</v>
      </c>
      <c r="C16" s="838" t="s">
        <v>403</v>
      </c>
      <c r="D16" s="835">
        <f t="shared" si="0"/>
        <v>0</v>
      </c>
      <c r="E16" s="835"/>
      <c r="F16" s="835"/>
      <c r="G16" s="835">
        <v>1306496.67</v>
      </c>
      <c r="H16" s="835"/>
      <c r="I16" s="835"/>
      <c r="J16" s="835"/>
      <c r="K16" s="835"/>
      <c r="L16" s="835"/>
      <c r="M16" s="835">
        <f t="shared" si="1"/>
        <v>173688.4</v>
      </c>
      <c r="N16" s="835"/>
      <c r="O16" s="835">
        <v>173688.4</v>
      </c>
      <c r="P16" s="835"/>
      <c r="Q16" s="835">
        <v>0</v>
      </c>
      <c r="R16" s="835"/>
      <c r="S16" s="835"/>
      <c r="T16" s="836">
        <f t="shared" si="2"/>
        <v>1480185.07</v>
      </c>
    </row>
    <row r="17" spans="1:20" ht="38.1" customHeight="1" x14ac:dyDescent="0.25">
      <c r="A17" s="832">
        <f t="shared" si="3"/>
        <v>8</v>
      </c>
      <c r="B17" s="837" t="s">
        <v>404</v>
      </c>
      <c r="C17" s="838" t="s">
        <v>405</v>
      </c>
      <c r="D17" s="835">
        <f t="shared" si="0"/>
        <v>0</v>
      </c>
      <c r="E17" s="835"/>
      <c r="F17" s="835"/>
      <c r="G17" s="835">
        <v>499441.33199999999</v>
      </c>
      <c r="H17" s="835"/>
      <c r="I17" s="835"/>
      <c r="J17" s="835"/>
      <c r="K17" s="835"/>
      <c r="L17" s="835"/>
      <c r="M17" s="835">
        <f t="shared" si="1"/>
        <v>0</v>
      </c>
      <c r="N17" s="835"/>
      <c r="O17" s="835"/>
      <c r="P17" s="835"/>
      <c r="Q17" s="835">
        <v>0</v>
      </c>
      <c r="R17" s="835"/>
      <c r="S17" s="835"/>
      <c r="T17" s="836">
        <f t="shared" si="2"/>
        <v>499441.33</v>
      </c>
    </row>
    <row r="18" spans="1:20" ht="38.1" customHeight="1" x14ac:dyDescent="0.25">
      <c r="A18" s="832">
        <f t="shared" si="3"/>
        <v>9</v>
      </c>
      <c r="B18" s="837" t="s">
        <v>406</v>
      </c>
      <c r="C18" s="838" t="s">
        <v>407</v>
      </c>
      <c r="D18" s="835">
        <f t="shared" si="0"/>
        <v>0</v>
      </c>
      <c r="E18" s="835"/>
      <c r="F18" s="835"/>
      <c r="G18" s="835">
        <v>196389.82799999998</v>
      </c>
      <c r="H18" s="835"/>
      <c r="I18" s="835"/>
      <c r="J18" s="835"/>
      <c r="K18" s="835"/>
      <c r="L18" s="835"/>
      <c r="M18" s="835">
        <f t="shared" si="1"/>
        <v>0</v>
      </c>
      <c r="N18" s="835"/>
      <c r="O18" s="835"/>
      <c r="P18" s="835"/>
      <c r="Q18" s="835">
        <v>0</v>
      </c>
      <c r="R18" s="835"/>
      <c r="S18" s="835"/>
      <c r="T18" s="836">
        <f t="shared" si="2"/>
        <v>196389.83</v>
      </c>
    </row>
    <row r="19" spans="1:20" ht="38.1" customHeight="1" x14ac:dyDescent="0.25">
      <c r="A19" s="832">
        <f t="shared" si="3"/>
        <v>10</v>
      </c>
      <c r="B19" s="833" t="s">
        <v>408</v>
      </c>
      <c r="C19" s="834" t="s">
        <v>409</v>
      </c>
      <c r="D19" s="835">
        <f t="shared" si="0"/>
        <v>272141816.31999999</v>
      </c>
      <c r="E19" s="835">
        <v>259641816.31999996</v>
      </c>
      <c r="F19" s="835">
        <v>12500000</v>
      </c>
      <c r="G19" s="835">
        <v>2760000</v>
      </c>
      <c r="H19" s="835"/>
      <c r="I19" s="835"/>
      <c r="J19" s="835"/>
      <c r="K19" s="835"/>
      <c r="L19" s="835"/>
      <c r="M19" s="835">
        <f t="shared" si="1"/>
        <v>23050000</v>
      </c>
      <c r="N19" s="835">
        <v>50000</v>
      </c>
      <c r="O19" s="835">
        <v>23000000</v>
      </c>
      <c r="P19" s="835"/>
      <c r="Q19" s="835">
        <v>0</v>
      </c>
      <c r="R19" s="835"/>
      <c r="S19" s="835"/>
      <c r="T19" s="836">
        <f t="shared" si="2"/>
        <v>297951816.31999999</v>
      </c>
    </row>
    <row r="20" spans="1:20" ht="38.1" customHeight="1" x14ac:dyDescent="0.25">
      <c r="A20" s="832">
        <f t="shared" si="3"/>
        <v>11</v>
      </c>
      <c r="B20" s="833" t="s">
        <v>410</v>
      </c>
      <c r="C20" s="834" t="s">
        <v>411</v>
      </c>
      <c r="D20" s="835">
        <f t="shared" si="0"/>
        <v>884586.7</v>
      </c>
      <c r="E20" s="835">
        <v>884586.69600000035</v>
      </c>
      <c r="F20" s="835"/>
      <c r="G20" s="835">
        <v>0</v>
      </c>
      <c r="H20" s="835"/>
      <c r="I20" s="835"/>
      <c r="J20" s="835"/>
      <c r="K20" s="835"/>
      <c r="L20" s="835"/>
      <c r="M20" s="835">
        <f t="shared" si="1"/>
        <v>0</v>
      </c>
      <c r="N20" s="835"/>
      <c r="O20" s="835"/>
      <c r="P20" s="835"/>
      <c r="Q20" s="835">
        <v>0</v>
      </c>
      <c r="R20" s="835"/>
      <c r="S20" s="835"/>
      <c r="T20" s="836">
        <f t="shared" si="2"/>
        <v>884586.7</v>
      </c>
    </row>
    <row r="21" spans="1:20" ht="59.45" customHeight="1" x14ac:dyDescent="0.25">
      <c r="A21" s="832">
        <f t="shared" si="3"/>
        <v>12</v>
      </c>
      <c r="B21" s="833" t="s">
        <v>412</v>
      </c>
      <c r="C21" s="834" t="s">
        <v>413</v>
      </c>
      <c r="D21" s="835">
        <f t="shared" si="0"/>
        <v>111823181.43000001</v>
      </c>
      <c r="E21" s="835">
        <v>75069203</v>
      </c>
      <c r="F21" s="835">
        <v>36753978.431999981</v>
      </c>
      <c r="G21" s="835">
        <v>3958000</v>
      </c>
      <c r="H21" s="835"/>
      <c r="I21" s="835"/>
      <c r="J21" s="835"/>
      <c r="K21" s="835"/>
      <c r="L21" s="835"/>
      <c r="M21" s="835">
        <f t="shared" si="1"/>
        <v>0</v>
      </c>
      <c r="N21" s="835"/>
      <c r="O21" s="835"/>
      <c r="P21" s="835"/>
      <c r="Q21" s="835">
        <v>0</v>
      </c>
      <c r="R21" s="835"/>
      <c r="S21" s="835"/>
      <c r="T21" s="836">
        <f t="shared" si="2"/>
        <v>115781181.43000001</v>
      </c>
    </row>
    <row r="22" spans="1:20" ht="66" customHeight="1" x14ac:dyDescent="0.25">
      <c r="A22" s="832">
        <f t="shared" si="3"/>
        <v>13</v>
      </c>
      <c r="B22" s="839" t="s">
        <v>414</v>
      </c>
      <c r="C22" s="840" t="s">
        <v>415</v>
      </c>
      <c r="D22" s="835">
        <f t="shared" si="0"/>
        <v>600000</v>
      </c>
      <c r="E22" s="835">
        <v>600000</v>
      </c>
      <c r="F22" s="835"/>
      <c r="G22" s="835">
        <v>141314.35999999999</v>
      </c>
      <c r="H22" s="835"/>
      <c r="I22" s="835"/>
      <c r="J22" s="835"/>
      <c r="K22" s="835"/>
      <c r="L22" s="835"/>
      <c r="M22" s="835">
        <f t="shared" si="1"/>
        <v>99252.22</v>
      </c>
      <c r="N22" s="835">
        <v>99252.22</v>
      </c>
      <c r="O22" s="835">
        <v>0</v>
      </c>
      <c r="P22" s="835"/>
      <c r="Q22" s="835">
        <v>0</v>
      </c>
      <c r="R22" s="835"/>
      <c r="S22" s="835"/>
      <c r="T22" s="836">
        <f t="shared" si="2"/>
        <v>840566.58</v>
      </c>
    </row>
    <row r="23" spans="1:20" ht="42" customHeight="1" x14ac:dyDescent="0.25">
      <c r="A23" s="832">
        <f t="shared" si="3"/>
        <v>14</v>
      </c>
      <c r="B23" s="833" t="s">
        <v>416</v>
      </c>
      <c r="C23" s="834" t="s">
        <v>417</v>
      </c>
      <c r="D23" s="835">
        <f t="shared" si="0"/>
        <v>32454743.829999998</v>
      </c>
      <c r="E23" s="835">
        <v>9894000</v>
      </c>
      <c r="F23" s="835">
        <v>22560743.831999995</v>
      </c>
      <c r="G23" s="835">
        <v>0</v>
      </c>
      <c r="H23" s="835"/>
      <c r="I23" s="835"/>
      <c r="J23" s="835"/>
      <c r="K23" s="835"/>
      <c r="L23" s="835"/>
      <c r="M23" s="835">
        <f t="shared" si="1"/>
        <v>0</v>
      </c>
      <c r="N23" s="835"/>
      <c r="O23" s="835"/>
      <c r="P23" s="835"/>
      <c r="Q23" s="835">
        <v>0</v>
      </c>
      <c r="R23" s="835"/>
      <c r="S23" s="835"/>
      <c r="T23" s="836">
        <f t="shared" si="2"/>
        <v>32454743.829999998</v>
      </c>
    </row>
    <row r="24" spans="1:20" ht="38.1" customHeight="1" x14ac:dyDescent="0.25">
      <c r="A24" s="832">
        <f t="shared" si="3"/>
        <v>15</v>
      </c>
      <c r="B24" s="833" t="s">
        <v>418</v>
      </c>
      <c r="C24" s="834" t="s">
        <v>419</v>
      </c>
      <c r="D24" s="835">
        <f t="shared" si="0"/>
        <v>0</v>
      </c>
      <c r="E24" s="835"/>
      <c r="F24" s="835"/>
      <c r="G24" s="835">
        <v>0</v>
      </c>
      <c r="H24" s="835"/>
      <c r="I24" s="835"/>
      <c r="J24" s="835"/>
      <c r="K24" s="835"/>
      <c r="L24" s="835"/>
      <c r="M24" s="835">
        <f t="shared" si="1"/>
        <v>0</v>
      </c>
      <c r="N24" s="835"/>
      <c r="O24" s="835"/>
      <c r="P24" s="835">
        <v>2314489.6560000004</v>
      </c>
      <c r="Q24" s="835">
        <v>0</v>
      </c>
      <c r="R24" s="835"/>
      <c r="S24" s="835"/>
      <c r="T24" s="836">
        <f t="shared" si="2"/>
        <v>2314489.66</v>
      </c>
    </row>
    <row r="25" spans="1:20" ht="38.1" customHeight="1" x14ac:dyDescent="0.25">
      <c r="A25" s="832">
        <f t="shared" si="3"/>
        <v>16</v>
      </c>
      <c r="B25" s="833" t="s">
        <v>420</v>
      </c>
      <c r="C25" s="834" t="s">
        <v>421</v>
      </c>
      <c r="D25" s="835">
        <f t="shared" si="0"/>
        <v>4494910.0999999996</v>
      </c>
      <c r="E25" s="835">
        <v>4494910.0959999999</v>
      </c>
      <c r="F25" s="835"/>
      <c r="G25" s="835">
        <v>23143.68</v>
      </c>
      <c r="H25" s="835"/>
      <c r="I25" s="835"/>
      <c r="J25" s="835"/>
      <c r="K25" s="835"/>
      <c r="L25" s="835"/>
      <c r="M25" s="835">
        <f t="shared" si="1"/>
        <v>279711.98</v>
      </c>
      <c r="N25" s="835">
        <v>279711.98</v>
      </c>
      <c r="O25" s="835"/>
      <c r="P25" s="835"/>
      <c r="Q25" s="835">
        <v>0</v>
      </c>
      <c r="R25" s="835"/>
      <c r="S25" s="835"/>
      <c r="T25" s="836">
        <f t="shared" si="2"/>
        <v>4797765.76</v>
      </c>
    </row>
    <row r="26" spans="1:20" ht="38.1" customHeight="1" x14ac:dyDescent="0.25">
      <c r="A26" s="832">
        <f t="shared" si="3"/>
        <v>17</v>
      </c>
      <c r="B26" s="833" t="s">
        <v>422</v>
      </c>
      <c r="C26" s="834" t="s">
        <v>423</v>
      </c>
      <c r="D26" s="835">
        <f t="shared" si="0"/>
        <v>18774299</v>
      </c>
      <c r="E26" s="835">
        <v>17167428.995999999</v>
      </c>
      <c r="F26" s="835">
        <v>1606870</v>
      </c>
      <c r="G26" s="835">
        <v>200000</v>
      </c>
      <c r="H26" s="835"/>
      <c r="I26" s="835"/>
      <c r="J26" s="835"/>
      <c r="K26" s="835"/>
      <c r="L26" s="835"/>
      <c r="M26" s="835">
        <f t="shared" si="1"/>
        <v>179067.42</v>
      </c>
      <c r="N26" s="835">
        <v>162733.94</v>
      </c>
      <c r="O26" s="835">
        <v>16333.48</v>
      </c>
      <c r="P26" s="835"/>
      <c r="Q26" s="835">
        <v>0</v>
      </c>
      <c r="R26" s="835"/>
      <c r="S26" s="835"/>
      <c r="T26" s="836">
        <f t="shared" si="2"/>
        <v>19153366.420000002</v>
      </c>
    </row>
    <row r="27" spans="1:20" ht="38.1" customHeight="1" x14ac:dyDescent="0.25">
      <c r="A27" s="832">
        <f t="shared" si="3"/>
        <v>18</v>
      </c>
      <c r="B27" s="833" t="s">
        <v>424</v>
      </c>
      <c r="C27" s="834" t="s">
        <v>425</v>
      </c>
      <c r="D27" s="835">
        <f t="shared" si="0"/>
        <v>4704308.17</v>
      </c>
      <c r="E27" s="835">
        <v>4704308.1720000003</v>
      </c>
      <c r="F27" s="835"/>
      <c r="G27" s="835">
        <v>0</v>
      </c>
      <c r="H27" s="835"/>
      <c r="I27" s="835"/>
      <c r="J27" s="835"/>
      <c r="K27" s="835"/>
      <c r="L27" s="835"/>
      <c r="M27" s="835">
        <f t="shared" si="1"/>
        <v>38787.839999999997</v>
      </c>
      <c r="N27" s="835">
        <v>38787.839999999997</v>
      </c>
      <c r="O27" s="835"/>
      <c r="P27" s="835"/>
      <c r="Q27" s="835">
        <v>0</v>
      </c>
      <c r="R27" s="835"/>
      <c r="S27" s="835"/>
      <c r="T27" s="836">
        <f t="shared" si="2"/>
        <v>4743096.01</v>
      </c>
    </row>
    <row r="28" spans="1:20" ht="42.6" customHeight="1" x14ac:dyDescent="0.25">
      <c r="A28" s="832">
        <f t="shared" si="3"/>
        <v>19</v>
      </c>
      <c r="B28" s="833" t="s">
        <v>426</v>
      </c>
      <c r="C28" s="834" t="s">
        <v>427</v>
      </c>
      <c r="D28" s="835">
        <f t="shared" si="0"/>
        <v>526254.14</v>
      </c>
      <c r="E28" s="835">
        <v>526254.14400000009</v>
      </c>
      <c r="F28" s="835"/>
      <c r="G28" s="835">
        <v>101360.35</v>
      </c>
      <c r="H28" s="835"/>
      <c r="I28" s="835"/>
      <c r="J28" s="835"/>
      <c r="K28" s="835"/>
      <c r="L28" s="835"/>
      <c r="M28" s="835">
        <f t="shared" si="1"/>
        <v>16673.75</v>
      </c>
      <c r="N28" s="835"/>
      <c r="O28" s="835">
        <v>16673.75</v>
      </c>
      <c r="P28" s="835"/>
      <c r="Q28" s="835">
        <v>0</v>
      </c>
      <c r="R28" s="835"/>
      <c r="S28" s="835"/>
      <c r="T28" s="836">
        <f t="shared" si="2"/>
        <v>644288.24</v>
      </c>
    </row>
    <row r="29" spans="1:20" ht="38.1" customHeight="1" x14ac:dyDescent="0.25">
      <c r="A29" s="832">
        <f t="shared" si="3"/>
        <v>20</v>
      </c>
      <c r="B29" s="833" t="s">
        <v>428</v>
      </c>
      <c r="C29" s="834" t="s">
        <v>429</v>
      </c>
      <c r="D29" s="835">
        <f t="shared" si="0"/>
        <v>600000</v>
      </c>
      <c r="E29" s="835">
        <v>600000</v>
      </c>
      <c r="F29" s="835"/>
      <c r="G29" s="835">
        <v>45498.780000000144</v>
      </c>
      <c r="H29" s="835"/>
      <c r="I29" s="835"/>
      <c r="J29" s="835"/>
      <c r="K29" s="835"/>
      <c r="L29" s="835"/>
      <c r="M29" s="835">
        <f t="shared" si="1"/>
        <v>0</v>
      </c>
      <c r="N29" s="835"/>
      <c r="O29" s="835"/>
      <c r="P29" s="835"/>
      <c r="Q29" s="835">
        <v>0</v>
      </c>
      <c r="R29" s="835"/>
      <c r="S29" s="835"/>
      <c r="T29" s="836">
        <f t="shared" si="2"/>
        <v>645498.78</v>
      </c>
    </row>
    <row r="30" spans="1:20" ht="38.1" customHeight="1" x14ac:dyDescent="0.25">
      <c r="A30" s="832">
        <f t="shared" si="3"/>
        <v>21</v>
      </c>
      <c r="B30" s="837" t="s">
        <v>430</v>
      </c>
      <c r="C30" s="838" t="s">
        <v>431</v>
      </c>
      <c r="D30" s="835">
        <f t="shared" si="0"/>
        <v>704093.56</v>
      </c>
      <c r="E30" s="835">
        <v>704093.56</v>
      </c>
      <c r="F30" s="835"/>
      <c r="G30" s="835">
        <v>200000</v>
      </c>
      <c r="H30" s="835"/>
      <c r="I30" s="835"/>
      <c r="J30" s="835"/>
      <c r="K30" s="835"/>
      <c r="L30" s="835"/>
      <c r="M30" s="835">
        <f t="shared" si="1"/>
        <v>178111.28</v>
      </c>
      <c r="N30" s="835">
        <v>122489.01999999999</v>
      </c>
      <c r="O30" s="835">
        <v>55622.26</v>
      </c>
      <c r="P30" s="835"/>
      <c r="Q30" s="835">
        <v>0</v>
      </c>
      <c r="R30" s="835"/>
      <c r="S30" s="835"/>
      <c r="T30" s="836">
        <f t="shared" si="2"/>
        <v>1082204.8400000001</v>
      </c>
    </row>
    <row r="31" spans="1:20" ht="38.1" customHeight="1" x14ac:dyDescent="0.25">
      <c r="A31" s="832">
        <f t="shared" si="3"/>
        <v>22</v>
      </c>
      <c r="B31" s="833" t="s">
        <v>432</v>
      </c>
      <c r="C31" s="834" t="s">
        <v>433</v>
      </c>
      <c r="D31" s="835">
        <f t="shared" si="0"/>
        <v>400000</v>
      </c>
      <c r="E31" s="835">
        <v>400000</v>
      </c>
      <c r="F31" s="835"/>
      <c r="G31" s="835">
        <v>147329.87</v>
      </c>
      <c r="H31" s="835"/>
      <c r="I31" s="835"/>
      <c r="J31" s="835"/>
      <c r="K31" s="835"/>
      <c r="L31" s="835"/>
      <c r="M31" s="835">
        <f t="shared" si="1"/>
        <v>27811.13</v>
      </c>
      <c r="N31" s="835"/>
      <c r="O31" s="835">
        <v>27811.13</v>
      </c>
      <c r="P31" s="835"/>
      <c r="Q31" s="835">
        <v>0</v>
      </c>
      <c r="R31" s="835"/>
      <c r="S31" s="835"/>
      <c r="T31" s="836">
        <f t="shared" si="2"/>
        <v>575141</v>
      </c>
    </row>
    <row r="32" spans="1:20" ht="38.1" customHeight="1" x14ac:dyDescent="0.25">
      <c r="A32" s="832">
        <f t="shared" si="3"/>
        <v>23</v>
      </c>
      <c r="B32" s="837" t="s">
        <v>434</v>
      </c>
      <c r="C32" s="838" t="s">
        <v>435</v>
      </c>
      <c r="D32" s="835">
        <f t="shared" si="0"/>
        <v>2493072.2599999998</v>
      </c>
      <c r="E32" s="835">
        <v>2493072.2639999995</v>
      </c>
      <c r="F32" s="835"/>
      <c r="G32" s="835">
        <v>300000</v>
      </c>
      <c r="H32" s="835"/>
      <c r="I32" s="835"/>
      <c r="J32" s="835"/>
      <c r="K32" s="835"/>
      <c r="L32" s="835"/>
      <c r="M32" s="835">
        <f t="shared" si="1"/>
        <v>90000</v>
      </c>
      <c r="N32" s="835"/>
      <c r="O32" s="835">
        <v>90000</v>
      </c>
      <c r="P32" s="835"/>
      <c r="Q32" s="835">
        <v>0</v>
      </c>
      <c r="R32" s="835"/>
      <c r="S32" s="835"/>
      <c r="T32" s="836">
        <f t="shared" si="2"/>
        <v>2883072.26</v>
      </c>
    </row>
    <row r="33" spans="1:20" ht="38.1" customHeight="1" x14ac:dyDescent="0.25">
      <c r="A33" s="832">
        <f t="shared" si="3"/>
        <v>24</v>
      </c>
      <c r="B33" s="837" t="s">
        <v>436</v>
      </c>
      <c r="C33" s="838" t="s">
        <v>437</v>
      </c>
      <c r="D33" s="835">
        <f t="shared" si="0"/>
        <v>0</v>
      </c>
      <c r="E33" s="835"/>
      <c r="F33" s="835"/>
      <c r="G33" s="835">
        <v>76714.644000000029</v>
      </c>
      <c r="H33" s="835"/>
      <c r="I33" s="835"/>
      <c r="J33" s="835"/>
      <c r="K33" s="835"/>
      <c r="L33" s="835"/>
      <c r="M33" s="835">
        <f t="shared" si="1"/>
        <v>114772.44</v>
      </c>
      <c r="N33" s="835"/>
      <c r="O33" s="835">
        <v>114772.44</v>
      </c>
      <c r="P33" s="835"/>
      <c r="Q33" s="835">
        <v>0</v>
      </c>
      <c r="R33" s="835"/>
      <c r="S33" s="835"/>
      <c r="T33" s="836">
        <f t="shared" si="2"/>
        <v>191487.08</v>
      </c>
    </row>
    <row r="34" spans="1:20" ht="38.1" customHeight="1" x14ac:dyDescent="0.25">
      <c r="A34" s="832">
        <f t="shared" si="3"/>
        <v>25</v>
      </c>
      <c r="B34" s="837" t="s">
        <v>438</v>
      </c>
      <c r="C34" s="838" t="s">
        <v>439</v>
      </c>
      <c r="D34" s="835">
        <f t="shared" si="0"/>
        <v>0</v>
      </c>
      <c r="E34" s="835"/>
      <c r="F34" s="835"/>
      <c r="G34" s="835">
        <v>10494.19</v>
      </c>
      <c r="H34" s="835"/>
      <c r="I34" s="835"/>
      <c r="J34" s="835"/>
      <c r="K34" s="835"/>
      <c r="L34" s="835"/>
      <c r="M34" s="835">
        <f t="shared" si="1"/>
        <v>3031.07</v>
      </c>
      <c r="N34" s="835"/>
      <c r="O34" s="835">
        <v>3031.0699999999924</v>
      </c>
      <c r="P34" s="835"/>
      <c r="Q34" s="835">
        <v>0</v>
      </c>
      <c r="R34" s="835"/>
      <c r="S34" s="835"/>
      <c r="T34" s="836">
        <f t="shared" si="2"/>
        <v>13525.26</v>
      </c>
    </row>
    <row r="35" spans="1:20" ht="38.1" customHeight="1" x14ac:dyDescent="0.25">
      <c r="A35" s="832">
        <f t="shared" si="3"/>
        <v>26</v>
      </c>
      <c r="B35" s="833" t="s">
        <v>440</v>
      </c>
      <c r="C35" s="837">
        <v>2101006</v>
      </c>
      <c r="D35" s="835">
        <f t="shared" si="0"/>
        <v>185000</v>
      </c>
      <c r="E35" s="835">
        <v>185000</v>
      </c>
      <c r="F35" s="835"/>
      <c r="G35" s="835">
        <v>39177.960000000006</v>
      </c>
      <c r="H35" s="835"/>
      <c r="I35" s="835"/>
      <c r="J35" s="835"/>
      <c r="K35" s="835"/>
      <c r="L35" s="835"/>
      <c r="M35" s="835">
        <f t="shared" si="1"/>
        <v>13801</v>
      </c>
      <c r="N35" s="835"/>
      <c r="O35" s="835">
        <v>13801</v>
      </c>
      <c r="P35" s="835"/>
      <c r="Q35" s="835">
        <v>0</v>
      </c>
      <c r="R35" s="835"/>
      <c r="S35" s="835"/>
      <c r="T35" s="836">
        <f t="shared" si="2"/>
        <v>237978.96</v>
      </c>
    </row>
    <row r="36" spans="1:20" ht="38.1" customHeight="1" x14ac:dyDescent="0.25">
      <c r="A36" s="832">
        <f t="shared" si="3"/>
        <v>27</v>
      </c>
      <c r="B36" s="837" t="s">
        <v>441</v>
      </c>
      <c r="C36" s="838" t="s">
        <v>442</v>
      </c>
      <c r="D36" s="835">
        <f t="shared" si="0"/>
        <v>0</v>
      </c>
      <c r="E36" s="835"/>
      <c r="F36" s="835"/>
      <c r="G36" s="835">
        <v>179877.57600000003</v>
      </c>
      <c r="H36" s="835"/>
      <c r="I36" s="835"/>
      <c r="J36" s="835"/>
      <c r="K36" s="835"/>
      <c r="L36" s="835"/>
      <c r="M36" s="835">
        <f t="shared" si="1"/>
        <v>0</v>
      </c>
      <c r="N36" s="835"/>
      <c r="O36" s="835"/>
      <c r="P36" s="835"/>
      <c r="Q36" s="835">
        <v>0</v>
      </c>
      <c r="R36" s="835"/>
      <c r="S36" s="835"/>
      <c r="T36" s="836">
        <f t="shared" si="2"/>
        <v>179877.58</v>
      </c>
    </row>
    <row r="37" spans="1:20" ht="38.1" customHeight="1" x14ac:dyDescent="0.25">
      <c r="A37" s="832">
        <f t="shared" si="3"/>
        <v>28</v>
      </c>
      <c r="B37" s="837" t="s">
        <v>443</v>
      </c>
      <c r="C37" s="838" t="s">
        <v>444</v>
      </c>
      <c r="D37" s="835">
        <f t="shared" si="0"/>
        <v>0</v>
      </c>
      <c r="E37" s="835"/>
      <c r="F37" s="835"/>
      <c r="G37" s="835">
        <v>868672.05199999991</v>
      </c>
      <c r="H37" s="835"/>
      <c r="I37" s="835"/>
      <c r="J37" s="835"/>
      <c r="K37" s="835"/>
      <c r="L37" s="835"/>
      <c r="M37" s="835">
        <f t="shared" si="1"/>
        <v>100000</v>
      </c>
      <c r="N37" s="835"/>
      <c r="O37" s="835">
        <v>100000</v>
      </c>
      <c r="P37" s="835"/>
      <c r="Q37" s="835">
        <v>0</v>
      </c>
      <c r="R37" s="835"/>
      <c r="S37" s="835"/>
      <c r="T37" s="836">
        <f t="shared" si="2"/>
        <v>968672.05</v>
      </c>
    </row>
    <row r="38" spans="1:20" ht="38.1" customHeight="1" x14ac:dyDescent="0.25">
      <c r="A38" s="832">
        <f t="shared" si="3"/>
        <v>29</v>
      </c>
      <c r="B38" s="837" t="s">
        <v>445</v>
      </c>
      <c r="C38" s="838" t="s">
        <v>446</v>
      </c>
      <c r="D38" s="835">
        <f t="shared" si="0"/>
        <v>0</v>
      </c>
      <c r="E38" s="835"/>
      <c r="F38" s="835"/>
      <c r="G38" s="835">
        <v>86458.008000000002</v>
      </c>
      <c r="H38" s="835"/>
      <c r="I38" s="835"/>
      <c r="J38" s="835"/>
      <c r="K38" s="835"/>
      <c r="L38" s="835"/>
      <c r="M38" s="835">
        <f t="shared" si="1"/>
        <v>0</v>
      </c>
      <c r="N38" s="835"/>
      <c r="O38" s="835"/>
      <c r="P38" s="835"/>
      <c r="Q38" s="835">
        <v>0</v>
      </c>
      <c r="R38" s="835"/>
      <c r="S38" s="835"/>
      <c r="T38" s="836">
        <f t="shared" si="2"/>
        <v>86458.01</v>
      </c>
    </row>
    <row r="39" spans="1:20" ht="38.1" customHeight="1" x14ac:dyDescent="0.25">
      <c r="A39" s="832">
        <f t="shared" si="3"/>
        <v>30</v>
      </c>
      <c r="B39" s="837" t="s">
        <v>447</v>
      </c>
      <c r="C39" s="838" t="s">
        <v>448</v>
      </c>
      <c r="D39" s="835">
        <f t="shared" si="0"/>
        <v>0</v>
      </c>
      <c r="E39" s="835"/>
      <c r="F39" s="835"/>
      <c r="G39" s="835">
        <v>0</v>
      </c>
      <c r="H39" s="835"/>
      <c r="I39" s="835"/>
      <c r="J39" s="835"/>
      <c r="K39" s="835"/>
      <c r="L39" s="835"/>
      <c r="M39" s="835">
        <f t="shared" si="1"/>
        <v>0</v>
      </c>
      <c r="N39" s="835"/>
      <c r="O39" s="835"/>
      <c r="P39" s="835"/>
      <c r="Q39" s="835">
        <v>0</v>
      </c>
      <c r="R39" s="835"/>
      <c r="S39" s="835"/>
      <c r="T39" s="836">
        <f t="shared" si="2"/>
        <v>0</v>
      </c>
    </row>
    <row r="40" spans="1:20" ht="38.1" customHeight="1" x14ac:dyDescent="0.25">
      <c r="A40" s="832">
        <f t="shared" si="3"/>
        <v>31</v>
      </c>
      <c r="B40" s="833" t="s">
        <v>449</v>
      </c>
      <c r="C40" s="834" t="s">
        <v>450</v>
      </c>
      <c r="D40" s="835">
        <f t="shared" si="0"/>
        <v>0</v>
      </c>
      <c r="E40" s="835"/>
      <c r="F40" s="835"/>
      <c r="G40" s="835">
        <v>3933.8879999999999</v>
      </c>
      <c r="H40" s="835"/>
      <c r="I40" s="835"/>
      <c r="J40" s="835"/>
      <c r="K40" s="835"/>
      <c r="L40" s="835"/>
      <c r="M40" s="835">
        <f t="shared" si="1"/>
        <v>0</v>
      </c>
      <c r="N40" s="835"/>
      <c r="O40" s="835"/>
      <c r="P40" s="835"/>
      <c r="Q40" s="835">
        <v>0</v>
      </c>
      <c r="R40" s="835"/>
      <c r="S40" s="835"/>
      <c r="T40" s="836">
        <f t="shared" si="2"/>
        <v>3933.89</v>
      </c>
    </row>
    <row r="41" spans="1:20" ht="38.1" customHeight="1" x14ac:dyDescent="0.25">
      <c r="A41" s="832">
        <f t="shared" si="3"/>
        <v>32</v>
      </c>
      <c r="B41" s="837" t="s">
        <v>451</v>
      </c>
      <c r="C41" s="838" t="s">
        <v>452</v>
      </c>
      <c r="D41" s="835">
        <f t="shared" si="0"/>
        <v>0</v>
      </c>
      <c r="E41" s="835"/>
      <c r="F41" s="835"/>
      <c r="G41" s="835">
        <v>169676.32800000001</v>
      </c>
      <c r="H41" s="835"/>
      <c r="I41" s="835"/>
      <c r="J41" s="835"/>
      <c r="K41" s="835"/>
      <c r="L41" s="835"/>
      <c r="M41" s="835">
        <f t="shared" si="1"/>
        <v>0</v>
      </c>
      <c r="N41" s="835"/>
      <c r="O41" s="835"/>
      <c r="P41" s="835"/>
      <c r="Q41" s="835">
        <v>0</v>
      </c>
      <c r="R41" s="835"/>
      <c r="S41" s="835"/>
      <c r="T41" s="836">
        <f t="shared" si="2"/>
        <v>169676.33</v>
      </c>
    </row>
    <row r="42" spans="1:20" ht="38.1" customHeight="1" x14ac:dyDescent="0.25">
      <c r="A42" s="832">
        <f t="shared" si="3"/>
        <v>33</v>
      </c>
      <c r="B42" s="837" t="s">
        <v>453</v>
      </c>
      <c r="C42" s="838">
        <v>2107019</v>
      </c>
      <c r="D42" s="835">
        <f t="shared" si="0"/>
        <v>0</v>
      </c>
      <c r="E42" s="835"/>
      <c r="F42" s="835"/>
      <c r="G42" s="835">
        <v>1240477.4160000002</v>
      </c>
      <c r="H42" s="835"/>
      <c r="I42" s="835"/>
      <c r="J42" s="835"/>
      <c r="K42" s="835"/>
      <c r="L42" s="835"/>
      <c r="M42" s="835">
        <f t="shared" si="1"/>
        <v>0</v>
      </c>
      <c r="N42" s="835"/>
      <c r="O42" s="835"/>
      <c r="P42" s="835"/>
      <c r="Q42" s="835">
        <v>0</v>
      </c>
      <c r="R42" s="835"/>
      <c r="S42" s="835"/>
      <c r="T42" s="836">
        <f t="shared" si="2"/>
        <v>1240477.42</v>
      </c>
    </row>
    <row r="43" spans="1:20" ht="38.1" customHeight="1" x14ac:dyDescent="0.25">
      <c r="A43" s="832">
        <f t="shared" si="3"/>
        <v>34</v>
      </c>
      <c r="B43" s="833" t="s">
        <v>454</v>
      </c>
      <c r="C43" s="834" t="s">
        <v>455</v>
      </c>
      <c r="D43" s="835">
        <f t="shared" si="0"/>
        <v>0</v>
      </c>
      <c r="E43" s="835"/>
      <c r="F43" s="835"/>
      <c r="G43" s="835">
        <v>16357.067999999999</v>
      </c>
      <c r="H43" s="835"/>
      <c r="I43" s="835"/>
      <c r="J43" s="835"/>
      <c r="K43" s="835"/>
      <c r="L43" s="835"/>
      <c r="M43" s="835">
        <f t="shared" si="1"/>
        <v>0</v>
      </c>
      <c r="N43" s="835"/>
      <c r="O43" s="835"/>
      <c r="P43" s="835"/>
      <c r="Q43" s="835">
        <v>0</v>
      </c>
      <c r="R43" s="835"/>
      <c r="S43" s="835"/>
      <c r="T43" s="836">
        <f t="shared" si="2"/>
        <v>16357.07</v>
      </c>
    </row>
    <row r="44" spans="1:20" ht="38.1" customHeight="1" x14ac:dyDescent="0.25">
      <c r="A44" s="832">
        <f t="shared" si="3"/>
        <v>35</v>
      </c>
      <c r="B44" s="833" t="s">
        <v>456</v>
      </c>
      <c r="C44" s="834" t="s">
        <v>457</v>
      </c>
      <c r="D44" s="835">
        <f t="shared" si="0"/>
        <v>0</v>
      </c>
      <c r="E44" s="835"/>
      <c r="F44" s="835"/>
      <c r="G44" s="835">
        <v>38676.06</v>
      </c>
      <c r="H44" s="835"/>
      <c r="I44" s="835"/>
      <c r="J44" s="835"/>
      <c r="K44" s="835"/>
      <c r="L44" s="835"/>
      <c r="M44" s="835">
        <f t="shared" si="1"/>
        <v>0</v>
      </c>
      <c r="N44" s="835"/>
      <c r="O44" s="835">
        <v>0</v>
      </c>
      <c r="P44" s="835"/>
      <c r="Q44" s="835">
        <v>0</v>
      </c>
      <c r="R44" s="835"/>
      <c r="S44" s="835"/>
      <c r="T44" s="836">
        <f t="shared" si="2"/>
        <v>38676.06</v>
      </c>
    </row>
    <row r="45" spans="1:20" ht="38.1" customHeight="1" x14ac:dyDescent="0.25">
      <c r="A45" s="832">
        <f t="shared" si="3"/>
        <v>36</v>
      </c>
      <c r="B45" s="833" t="s">
        <v>458</v>
      </c>
      <c r="C45" s="834" t="s">
        <v>459</v>
      </c>
      <c r="D45" s="835">
        <f t="shared" si="0"/>
        <v>0</v>
      </c>
      <c r="E45" s="835"/>
      <c r="F45" s="835"/>
      <c r="G45" s="835">
        <v>160231.30400000003</v>
      </c>
      <c r="H45" s="835"/>
      <c r="I45" s="835"/>
      <c r="J45" s="835"/>
      <c r="K45" s="835"/>
      <c r="L45" s="835"/>
      <c r="M45" s="835">
        <f t="shared" si="1"/>
        <v>28000</v>
      </c>
      <c r="N45" s="835"/>
      <c r="O45" s="835">
        <v>28000</v>
      </c>
      <c r="P45" s="835"/>
      <c r="Q45" s="835">
        <v>0</v>
      </c>
      <c r="R45" s="835"/>
      <c r="S45" s="835"/>
      <c r="T45" s="836">
        <f t="shared" si="2"/>
        <v>188231.3</v>
      </c>
    </row>
    <row r="46" spans="1:20" ht="38.1" customHeight="1" x14ac:dyDescent="0.25">
      <c r="A46" s="832">
        <f t="shared" si="3"/>
        <v>37</v>
      </c>
      <c r="B46" s="833" t="s">
        <v>460</v>
      </c>
      <c r="C46" s="834" t="s">
        <v>461</v>
      </c>
      <c r="D46" s="835">
        <f t="shared" si="0"/>
        <v>0</v>
      </c>
      <c r="E46" s="835"/>
      <c r="F46" s="835"/>
      <c r="G46" s="835">
        <v>119348.55600000001</v>
      </c>
      <c r="H46" s="835"/>
      <c r="I46" s="835"/>
      <c r="J46" s="835"/>
      <c r="K46" s="835"/>
      <c r="L46" s="835"/>
      <c r="M46" s="835">
        <f t="shared" si="1"/>
        <v>0</v>
      </c>
      <c r="N46" s="835"/>
      <c r="O46" s="835"/>
      <c r="P46" s="835"/>
      <c r="Q46" s="835">
        <v>0</v>
      </c>
      <c r="R46" s="835"/>
      <c r="S46" s="835"/>
      <c r="T46" s="836">
        <f t="shared" si="2"/>
        <v>119348.56</v>
      </c>
    </row>
    <row r="47" spans="1:20" ht="38.1" customHeight="1" x14ac:dyDescent="0.25">
      <c r="A47" s="832">
        <f t="shared" si="3"/>
        <v>38</v>
      </c>
      <c r="B47" s="833" t="s">
        <v>462</v>
      </c>
      <c r="C47" s="834" t="s">
        <v>463</v>
      </c>
      <c r="D47" s="835">
        <f t="shared" si="0"/>
        <v>0</v>
      </c>
      <c r="E47" s="835"/>
      <c r="F47" s="835"/>
      <c r="G47" s="835">
        <v>21793.799999999988</v>
      </c>
      <c r="H47" s="835"/>
      <c r="I47" s="835"/>
      <c r="J47" s="835"/>
      <c r="K47" s="835"/>
      <c r="L47" s="835"/>
      <c r="M47" s="835">
        <f t="shared" si="1"/>
        <v>0</v>
      </c>
      <c r="N47" s="835"/>
      <c r="O47" s="835"/>
      <c r="P47" s="835"/>
      <c r="Q47" s="835">
        <v>0</v>
      </c>
      <c r="R47" s="835"/>
      <c r="S47" s="835"/>
      <c r="T47" s="836">
        <f t="shared" si="2"/>
        <v>21793.8</v>
      </c>
    </row>
    <row r="48" spans="1:20" ht="45.6" customHeight="1" x14ac:dyDescent="0.25">
      <c r="A48" s="832">
        <f t="shared" si="3"/>
        <v>39</v>
      </c>
      <c r="B48" s="833" t="s">
        <v>464</v>
      </c>
      <c r="C48" s="834" t="s">
        <v>465</v>
      </c>
      <c r="D48" s="835">
        <f t="shared" si="0"/>
        <v>15747690.029999999</v>
      </c>
      <c r="E48" s="835">
        <v>11547690.026000002</v>
      </c>
      <c r="F48" s="835">
        <v>4200000</v>
      </c>
      <c r="G48" s="835">
        <v>2300000</v>
      </c>
      <c r="H48" s="835"/>
      <c r="I48" s="835"/>
      <c r="J48" s="835"/>
      <c r="K48" s="835"/>
      <c r="L48" s="835"/>
      <c r="M48" s="835">
        <f t="shared" si="1"/>
        <v>162208.19</v>
      </c>
      <c r="N48" s="835">
        <v>69192.460000000006</v>
      </c>
      <c r="O48" s="835">
        <v>93015.73</v>
      </c>
      <c r="P48" s="835">
        <v>30000</v>
      </c>
      <c r="Q48" s="835">
        <v>0</v>
      </c>
      <c r="R48" s="835"/>
      <c r="S48" s="835"/>
      <c r="T48" s="836">
        <f t="shared" si="2"/>
        <v>18239898.219999999</v>
      </c>
    </row>
    <row r="49" spans="1:20" ht="38.1" customHeight="1" x14ac:dyDescent="0.25">
      <c r="A49" s="832">
        <f t="shared" si="3"/>
        <v>40</v>
      </c>
      <c r="B49" s="833" t="s">
        <v>466</v>
      </c>
      <c r="C49" s="834" t="s">
        <v>467</v>
      </c>
      <c r="D49" s="835">
        <f t="shared" si="0"/>
        <v>0</v>
      </c>
      <c r="E49" s="835"/>
      <c r="F49" s="835"/>
      <c r="G49" s="835">
        <v>0</v>
      </c>
      <c r="H49" s="835"/>
      <c r="I49" s="835"/>
      <c r="J49" s="835"/>
      <c r="K49" s="835"/>
      <c r="L49" s="835"/>
      <c r="M49" s="835">
        <f t="shared" si="1"/>
        <v>0</v>
      </c>
      <c r="N49" s="835"/>
      <c r="O49" s="835"/>
      <c r="P49" s="835"/>
      <c r="Q49" s="835">
        <v>9250692.7680000011</v>
      </c>
      <c r="R49" s="835"/>
      <c r="S49" s="835"/>
      <c r="T49" s="836">
        <f t="shared" si="2"/>
        <v>9250692.7699999996</v>
      </c>
    </row>
    <row r="50" spans="1:20" ht="38.1" customHeight="1" x14ac:dyDescent="0.25">
      <c r="A50" s="832">
        <f t="shared" si="3"/>
        <v>41</v>
      </c>
      <c r="B50" s="833" t="s">
        <v>468</v>
      </c>
      <c r="C50" s="834" t="s">
        <v>469</v>
      </c>
      <c r="D50" s="835">
        <f t="shared" si="0"/>
        <v>0</v>
      </c>
      <c r="E50" s="835"/>
      <c r="F50" s="835"/>
      <c r="G50" s="835">
        <v>3254.3160000000003</v>
      </c>
      <c r="H50" s="835"/>
      <c r="I50" s="835"/>
      <c r="J50" s="835"/>
      <c r="K50" s="835"/>
      <c r="L50" s="835"/>
      <c r="M50" s="835">
        <f t="shared" si="1"/>
        <v>0</v>
      </c>
      <c r="N50" s="835"/>
      <c r="O50" s="835"/>
      <c r="P50" s="835"/>
      <c r="Q50" s="835">
        <v>0</v>
      </c>
      <c r="R50" s="835"/>
      <c r="S50" s="835"/>
      <c r="T50" s="836">
        <f t="shared" si="2"/>
        <v>3254.32</v>
      </c>
    </row>
    <row r="51" spans="1:20" ht="51" customHeight="1" x14ac:dyDescent="0.25">
      <c r="A51" s="832">
        <f t="shared" si="3"/>
        <v>42</v>
      </c>
      <c r="B51" s="833" t="s">
        <v>470</v>
      </c>
      <c r="C51" s="834" t="s">
        <v>471</v>
      </c>
      <c r="D51" s="835">
        <f t="shared" si="0"/>
        <v>1783518.93</v>
      </c>
      <c r="E51" s="835">
        <v>1783518.9320000005</v>
      </c>
      <c r="F51" s="835"/>
      <c r="G51" s="835">
        <v>0</v>
      </c>
      <c r="H51" s="835"/>
      <c r="I51" s="835"/>
      <c r="J51" s="835"/>
      <c r="K51" s="835"/>
      <c r="L51" s="835"/>
      <c r="M51" s="835">
        <f t="shared" si="1"/>
        <v>230379.22</v>
      </c>
      <c r="N51" s="835">
        <v>230379.22</v>
      </c>
      <c r="O51" s="835"/>
      <c r="P51" s="835"/>
      <c r="Q51" s="835">
        <v>0</v>
      </c>
      <c r="R51" s="835"/>
      <c r="S51" s="835"/>
      <c r="T51" s="836">
        <f t="shared" si="2"/>
        <v>2013898.15</v>
      </c>
    </row>
    <row r="52" spans="1:20" ht="38.1" customHeight="1" x14ac:dyDescent="0.25">
      <c r="A52" s="832">
        <f t="shared" si="3"/>
        <v>43</v>
      </c>
      <c r="B52" s="851" t="s">
        <v>342</v>
      </c>
      <c r="C52" s="834" t="s">
        <v>472</v>
      </c>
      <c r="D52" s="835">
        <f t="shared" si="0"/>
        <v>0</v>
      </c>
      <c r="E52" s="835"/>
      <c r="F52" s="835"/>
      <c r="G52" s="835">
        <v>12124119.299999999</v>
      </c>
      <c r="H52" s="835"/>
      <c r="I52" s="835"/>
      <c r="J52" s="835"/>
      <c r="K52" s="835"/>
      <c r="L52" s="835"/>
      <c r="M52" s="835">
        <f t="shared" si="1"/>
        <v>0</v>
      </c>
      <c r="N52" s="835"/>
      <c r="O52" s="835"/>
      <c r="P52" s="835"/>
      <c r="Q52" s="835">
        <v>0</v>
      </c>
      <c r="R52" s="835"/>
      <c r="S52" s="835"/>
      <c r="T52" s="836">
        <f t="shared" si="2"/>
        <v>12124119.300000001</v>
      </c>
    </row>
    <row r="53" spans="1:20" ht="38.1" customHeight="1" x14ac:dyDescent="0.25">
      <c r="A53" s="832">
        <f t="shared" si="3"/>
        <v>44</v>
      </c>
      <c r="B53" s="833" t="s">
        <v>473</v>
      </c>
      <c r="C53" s="834" t="s">
        <v>474</v>
      </c>
      <c r="D53" s="835">
        <f t="shared" si="0"/>
        <v>0</v>
      </c>
      <c r="E53" s="835"/>
      <c r="F53" s="835"/>
      <c r="G53" s="835">
        <v>7346.3999999999987</v>
      </c>
      <c r="H53" s="835"/>
      <c r="I53" s="835"/>
      <c r="J53" s="835"/>
      <c r="K53" s="835"/>
      <c r="L53" s="835"/>
      <c r="M53" s="835">
        <f t="shared" si="1"/>
        <v>0</v>
      </c>
      <c r="N53" s="835"/>
      <c r="O53" s="835"/>
      <c r="P53" s="835"/>
      <c r="Q53" s="835">
        <v>0</v>
      </c>
      <c r="R53" s="835"/>
      <c r="S53" s="835"/>
      <c r="T53" s="836">
        <f t="shared" si="2"/>
        <v>7346.4</v>
      </c>
    </row>
    <row r="54" spans="1:20" ht="20.25" customHeight="1" x14ac:dyDescent="0.25">
      <c r="A54" s="832">
        <f t="shared" si="3"/>
        <v>45</v>
      </c>
      <c r="B54" s="833" t="s">
        <v>475</v>
      </c>
      <c r="C54" s="834" t="s">
        <v>476</v>
      </c>
      <c r="D54" s="835">
        <f t="shared" si="0"/>
        <v>0</v>
      </c>
      <c r="E54" s="835"/>
      <c r="F54" s="835"/>
      <c r="G54" s="835">
        <v>36258.432000000001</v>
      </c>
      <c r="H54" s="835"/>
      <c r="I54" s="835"/>
      <c r="J54" s="835"/>
      <c r="K54" s="835"/>
      <c r="L54" s="835"/>
      <c r="M54" s="835">
        <f t="shared" si="1"/>
        <v>0</v>
      </c>
      <c r="N54" s="835"/>
      <c r="O54" s="835"/>
      <c r="P54" s="835"/>
      <c r="Q54" s="835">
        <v>0</v>
      </c>
      <c r="R54" s="835"/>
      <c r="S54" s="835"/>
      <c r="T54" s="836">
        <f t="shared" si="2"/>
        <v>36258.43</v>
      </c>
    </row>
    <row r="55" spans="1:20" ht="38.1" customHeight="1" x14ac:dyDescent="0.25">
      <c r="A55" s="832">
        <f t="shared" si="3"/>
        <v>46</v>
      </c>
      <c r="B55" s="833" t="s">
        <v>477</v>
      </c>
      <c r="C55" s="834">
        <v>3141002</v>
      </c>
      <c r="D55" s="835">
        <f t="shared" ref="D55:D88" si="4">ROUND(E55+F55,2)</f>
        <v>3200000</v>
      </c>
      <c r="E55" s="835">
        <v>3200000</v>
      </c>
      <c r="F55" s="835"/>
      <c r="G55" s="835">
        <v>77286.920000000042</v>
      </c>
      <c r="H55" s="835"/>
      <c r="I55" s="835"/>
      <c r="J55" s="835"/>
      <c r="K55" s="835"/>
      <c r="L55" s="835"/>
      <c r="M55" s="835">
        <f t="shared" ref="M55:M88" si="5">ROUND(N55+O55,2)</f>
        <v>190189.56</v>
      </c>
      <c r="N55" s="835"/>
      <c r="O55" s="835">
        <v>190189.55599999975</v>
      </c>
      <c r="P55" s="835"/>
      <c r="Q55" s="835">
        <v>0</v>
      </c>
      <c r="R55" s="835"/>
      <c r="S55" s="835"/>
      <c r="T55" s="836">
        <f t="shared" ref="T55:T88" si="6">ROUND(D55+G55+M55+P55+Q55,2)</f>
        <v>3467476.48</v>
      </c>
    </row>
    <row r="56" spans="1:20" ht="38.1" customHeight="1" x14ac:dyDescent="0.25">
      <c r="A56" s="832">
        <f t="shared" si="3"/>
        <v>47</v>
      </c>
      <c r="B56" s="833" t="s">
        <v>478</v>
      </c>
      <c r="C56" s="834">
        <v>3141003</v>
      </c>
      <c r="D56" s="835">
        <f t="shared" si="4"/>
        <v>259461.59</v>
      </c>
      <c r="E56" s="835">
        <v>259461.59</v>
      </c>
      <c r="F56" s="835"/>
      <c r="G56" s="835">
        <v>40000</v>
      </c>
      <c r="H56" s="835"/>
      <c r="I56" s="835"/>
      <c r="J56" s="835"/>
      <c r="K56" s="835"/>
      <c r="L56" s="835"/>
      <c r="M56" s="835">
        <f t="shared" si="5"/>
        <v>26500</v>
      </c>
      <c r="N56" s="835"/>
      <c r="O56" s="835">
        <v>26500</v>
      </c>
      <c r="P56" s="835">
        <v>550000</v>
      </c>
      <c r="Q56" s="835">
        <v>0</v>
      </c>
      <c r="R56" s="835"/>
      <c r="S56" s="835"/>
      <c r="T56" s="836">
        <f t="shared" si="6"/>
        <v>875961.59</v>
      </c>
    </row>
    <row r="57" spans="1:20" ht="38.1" customHeight="1" x14ac:dyDescent="0.25">
      <c r="A57" s="832">
        <f t="shared" si="3"/>
        <v>48</v>
      </c>
      <c r="B57" s="833" t="s">
        <v>479</v>
      </c>
      <c r="C57" s="834">
        <v>3141004</v>
      </c>
      <c r="D57" s="835">
        <f t="shared" si="4"/>
        <v>1023057.14</v>
      </c>
      <c r="E57" s="835">
        <v>1023057.142</v>
      </c>
      <c r="F57" s="835"/>
      <c r="G57" s="835">
        <v>70000</v>
      </c>
      <c r="H57" s="835"/>
      <c r="I57" s="835"/>
      <c r="J57" s="835"/>
      <c r="K57" s="835"/>
      <c r="L57" s="835"/>
      <c r="M57" s="835">
        <f t="shared" si="5"/>
        <v>103413.49</v>
      </c>
      <c r="N57" s="835">
        <v>103413.49</v>
      </c>
      <c r="O57" s="835"/>
      <c r="P57" s="835"/>
      <c r="Q57" s="835">
        <v>0</v>
      </c>
      <c r="R57" s="835"/>
      <c r="S57" s="835"/>
      <c r="T57" s="836">
        <f t="shared" si="6"/>
        <v>1196470.6299999999</v>
      </c>
    </row>
    <row r="58" spans="1:20" ht="38.1" customHeight="1" x14ac:dyDescent="0.25">
      <c r="A58" s="832">
        <f t="shared" si="3"/>
        <v>49</v>
      </c>
      <c r="B58" s="833" t="s">
        <v>480</v>
      </c>
      <c r="C58" s="834">
        <v>3141007</v>
      </c>
      <c r="D58" s="835">
        <f t="shared" si="4"/>
        <v>5325260.16</v>
      </c>
      <c r="E58" s="835">
        <v>5325260.1560000023</v>
      </c>
      <c r="F58" s="835"/>
      <c r="G58" s="835">
        <v>350000</v>
      </c>
      <c r="H58" s="835"/>
      <c r="I58" s="835"/>
      <c r="J58" s="835"/>
      <c r="K58" s="835"/>
      <c r="L58" s="835"/>
      <c r="M58" s="835">
        <f t="shared" si="5"/>
        <v>51350</v>
      </c>
      <c r="N58" s="835">
        <v>51350</v>
      </c>
      <c r="O58" s="835"/>
      <c r="P58" s="835"/>
      <c r="Q58" s="835">
        <v>0</v>
      </c>
      <c r="R58" s="835"/>
      <c r="S58" s="835"/>
      <c r="T58" s="836">
        <f t="shared" si="6"/>
        <v>5726610.1600000001</v>
      </c>
    </row>
    <row r="59" spans="1:20" ht="21.75" customHeight="1" x14ac:dyDescent="0.25">
      <c r="A59" s="832">
        <f t="shared" si="3"/>
        <v>50</v>
      </c>
      <c r="B59" s="833" t="s">
        <v>481</v>
      </c>
      <c r="C59" s="834">
        <v>3148002</v>
      </c>
      <c r="D59" s="835">
        <f t="shared" si="4"/>
        <v>258787.73</v>
      </c>
      <c r="E59" s="835">
        <v>258787.72800000006</v>
      </c>
      <c r="F59" s="835"/>
      <c r="G59" s="835">
        <v>100455.6</v>
      </c>
      <c r="H59" s="835"/>
      <c r="I59" s="835"/>
      <c r="J59" s="835"/>
      <c r="K59" s="835"/>
      <c r="L59" s="835"/>
      <c r="M59" s="835">
        <f t="shared" si="5"/>
        <v>0</v>
      </c>
      <c r="N59" s="835"/>
      <c r="O59" s="835"/>
      <c r="P59" s="835"/>
      <c r="Q59" s="835">
        <v>0</v>
      </c>
      <c r="R59" s="835"/>
      <c r="S59" s="835"/>
      <c r="T59" s="836">
        <f t="shared" si="6"/>
        <v>359243.33</v>
      </c>
    </row>
    <row r="60" spans="1:20" ht="38.1" customHeight="1" x14ac:dyDescent="0.25">
      <c r="A60" s="832">
        <f t="shared" si="3"/>
        <v>51</v>
      </c>
      <c r="B60" s="833" t="s">
        <v>482</v>
      </c>
      <c r="C60" s="834">
        <v>3151001</v>
      </c>
      <c r="D60" s="835">
        <f t="shared" si="4"/>
        <v>158647.21</v>
      </c>
      <c r="E60" s="835">
        <v>158647.20799999993</v>
      </c>
      <c r="F60" s="835"/>
      <c r="G60" s="835">
        <v>70000</v>
      </c>
      <c r="H60" s="835"/>
      <c r="I60" s="835"/>
      <c r="J60" s="835"/>
      <c r="K60" s="835"/>
      <c r="L60" s="835"/>
      <c r="M60" s="835">
        <f t="shared" si="5"/>
        <v>85785</v>
      </c>
      <c r="N60" s="835">
        <v>61785</v>
      </c>
      <c r="O60" s="835">
        <v>24000</v>
      </c>
      <c r="P60" s="835"/>
      <c r="Q60" s="835">
        <v>0</v>
      </c>
      <c r="R60" s="835"/>
      <c r="S60" s="835"/>
      <c r="T60" s="836">
        <f t="shared" si="6"/>
        <v>314432.21000000002</v>
      </c>
    </row>
    <row r="61" spans="1:20" ht="38.1" customHeight="1" x14ac:dyDescent="0.25">
      <c r="A61" s="832">
        <f t="shared" si="3"/>
        <v>52</v>
      </c>
      <c r="B61" s="833" t="s">
        <v>483</v>
      </c>
      <c r="C61" s="834">
        <v>3241001</v>
      </c>
      <c r="D61" s="835">
        <f t="shared" si="4"/>
        <v>130189.24</v>
      </c>
      <c r="E61" s="835">
        <v>130189.23599999998</v>
      </c>
      <c r="F61" s="835"/>
      <c r="G61" s="835">
        <v>0</v>
      </c>
      <c r="H61" s="835"/>
      <c r="I61" s="835"/>
      <c r="J61" s="835"/>
      <c r="K61" s="835"/>
      <c r="L61" s="835"/>
      <c r="M61" s="835">
        <f t="shared" si="5"/>
        <v>0</v>
      </c>
      <c r="N61" s="835"/>
      <c r="O61" s="835"/>
      <c r="P61" s="835"/>
      <c r="Q61" s="835">
        <v>0</v>
      </c>
      <c r="R61" s="835"/>
      <c r="S61" s="835"/>
      <c r="T61" s="836">
        <f t="shared" si="6"/>
        <v>130189.24</v>
      </c>
    </row>
    <row r="62" spans="1:20" ht="44.25" customHeight="1" x14ac:dyDescent="0.25">
      <c r="A62" s="832">
        <f t="shared" si="3"/>
        <v>53</v>
      </c>
      <c r="B62" s="833" t="s">
        <v>484</v>
      </c>
      <c r="C62" s="834">
        <v>306001</v>
      </c>
      <c r="D62" s="835">
        <f t="shared" si="4"/>
        <v>0</v>
      </c>
      <c r="E62" s="835"/>
      <c r="F62" s="835"/>
      <c r="G62" s="835">
        <v>939995.21520000009</v>
      </c>
      <c r="H62" s="835"/>
      <c r="I62" s="835"/>
      <c r="J62" s="835"/>
      <c r="K62" s="835"/>
      <c r="L62" s="835"/>
      <c r="M62" s="835">
        <f t="shared" si="5"/>
        <v>0</v>
      </c>
      <c r="N62" s="835"/>
      <c r="O62" s="835"/>
      <c r="P62" s="835"/>
      <c r="Q62" s="835">
        <v>0</v>
      </c>
      <c r="R62" s="835"/>
      <c r="S62" s="835"/>
      <c r="T62" s="836">
        <f t="shared" si="6"/>
        <v>939995.22</v>
      </c>
    </row>
    <row r="63" spans="1:20" ht="38.1" customHeight="1" x14ac:dyDescent="0.25">
      <c r="A63" s="832">
        <f t="shared" si="3"/>
        <v>54</v>
      </c>
      <c r="B63" s="833" t="s">
        <v>485</v>
      </c>
      <c r="C63" s="834">
        <v>3101009</v>
      </c>
      <c r="D63" s="835">
        <f t="shared" si="4"/>
        <v>0</v>
      </c>
      <c r="E63" s="835"/>
      <c r="F63" s="835"/>
      <c r="G63" s="835">
        <v>72491.232000000004</v>
      </c>
      <c r="H63" s="835"/>
      <c r="I63" s="835"/>
      <c r="J63" s="835"/>
      <c r="K63" s="835"/>
      <c r="L63" s="835"/>
      <c r="M63" s="835">
        <f t="shared" si="5"/>
        <v>0</v>
      </c>
      <c r="N63" s="835"/>
      <c r="O63" s="835"/>
      <c r="P63" s="835"/>
      <c r="Q63" s="835">
        <v>0</v>
      </c>
      <c r="R63" s="835"/>
      <c r="S63" s="835"/>
      <c r="T63" s="836">
        <f t="shared" si="6"/>
        <v>72491.23</v>
      </c>
    </row>
    <row r="64" spans="1:20" ht="38.1" customHeight="1" x14ac:dyDescent="0.25">
      <c r="A64" s="832">
        <f t="shared" si="3"/>
        <v>55</v>
      </c>
      <c r="B64" s="837" t="s">
        <v>486</v>
      </c>
      <c r="C64" s="834">
        <v>3107001</v>
      </c>
      <c r="D64" s="835">
        <f t="shared" si="4"/>
        <v>0</v>
      </c>
      <c r="E64" s="835"/>
      <c r="F64" s="835"/>
      <c r="G64" s="835">
        <v>40821.696000000004</v>
      </c>
      <c r="H64" s="835"/>
      <c r="I64" s="835"/>
      <c r="J64" s="835"/>
      <c r="K64" s="835"/>
      <c r="L64" s="835"/>
      <c r="M64" s="835">
        <f t="shared" si="5"/>
        <v>0</v>
      </c>
      <c r="N64" s="835"/>
      <c r="O64" s="835"/>
      <c r="P64" s="835"/>
      <c r="Q64" s="835">
        <v>0</v>
      </c>
      <c r="R64" s="835"/>
      <c r="S64" s="835"/>
      <c r="T64" s="836">
        <f t="shared" si="6"/>
        <v>40821.699999999997</v>
      </c>
    </row>
    <row r="65" spans="1:20" ht="38.1" customHeight="1" x14ac:dyDescent="0.25">
      <c r="A65" s="832">
        <f t="shared" si="3"/>
        <v>56</v>
      </c>
      <c r="B65" s="833" t="s">
        <v>487</v>
      </c>
      <c r="C65" s="834">
        <v>3107002</v>
      </c>
      <c r="D65" s="835">
        <f t="shared" si="4"/>
        <v>0</v>
      </c>
      <c r="E65" s="835"/>
      <c r="F65" s="835"/>
      <c r="G65" s="835">
        <v>115518.43248000002</v>
      </c>
      <c r="H65" s="835"/>
      <c r="I65" s="835"/>
      <c r="J65" s="835"/>
      <c r="K65" s="835"/>
      <c r="L65" s="835"/>
      <c r="M65" s="835">
        <f t="shared" si="5"/>
        <v>0</v>
      </c>
      <c r="N65" s="835"/>
      <c r="O65" s="835"/>
      <c r="P65" s="835"/>
      <c r="Q65" s="835">
        <v>0</v>
      </c>
      <c r="R65" s="835"/>
      <c r="S65" s="835"/>
      <c r="T65" s="836">
        <f t="shared" si="6"/>
        <v>115518.43</v>
      </c>
    </row>
    <row r="66" spans="1:20" ht="38.1" customHeight="1" x14ac:dyDescent="0.25">
      <c r="A66" s="832">
        <f t="shared" si="3"/>
        <v>57</v>
      </c>
      <c r="B66" s="833" t="s">
        <v>488</v>
      </c>
      <c r="C66" s="834">
        <v>3207001</v>
      </c>
      <c r="D66" s="835">
        <f t="shared" si="4"/>
        <v>0</v>
      </c>
      <c r="E66" s="835"/>
      <c r="F66" s="835"/>
      <c r="G66" s="835">
        <v>22115.364000000001</v>
      </c>
      <c r="H66" s="835"/>
      <c r="I66" s="835"/>
      <c r="J66" s="835"/>
      <c r="K66" s="835"/>
      <c r="L66" s="835"/>
      <c r="M66" s="835">
        <f t="shared" si="5"/>
        <v>0</v>
      </c>
      <c r="N66" s="835"/>
      <c r="O66" s="835"/>
      <c r="P66" s="835"/>
      <c r="Q66" s="835">
        <v>0</v>
      </c>
      <c r="R66" s="835"/>
      <c r="S66" s="835"/>
      <c r="T66" s="836">
        <f t="shared" si="6"/>
        <v>22115.360000000001</v>
      </c>
    </row>
    <row r="67" spans="1:20" ht="38.1" customHeight="1" x14ac:dyDescent="0.25">
      <c r="A67" s="832">
        <f t="shared" si="3"/>
        <v>58</v>
      </c>
      <c r="B67" s="833" t="s">
        <v>489</v>
      </c>
      <c r="C67" s="834">
        <v>4346004</v>
      </c>
      <c r="D67" s="835">
        <f t="shared" si="4"/>
        <v>181680.25</v>
      </c>
      <c r="E67" s="835">
        <v>181680.25272000011</v>
      </c>
      <c r="F67" s="835"/>
      <c r="G67" s="835">
        <v>289548.46999999997</v>
      </c>
      <c r="H67" s="835"/>
      <c r="I67" s="835"/>
      <c r="J67" s="835"/>
      <c r="K67" s="835"/>
      <c r="L67" s="835"/>
      <c r="M67" s="835">
        <f t="shared" si="5"/>
        <v>72519.759999999995</v>
      </c>
      <c r="N67" s="835">
        <v>72519.759999999995</v>
      </c>
      <c r="O67" s="835"/>
      <c r="P67" s="835"/>
      <c r="Q67" s="835">
        <v>0</v>
      </c>
      <c r="R67" s="835"/>
      <c r="S67" s="835"/>
      <c r="T67" s="836">
        <f t="shared" si="6"/>
        <v>543748.48</v>
      </c>
    </row>
    <row r="68" spans="1:20" ht="38.1" customHeight="1" x14ac:dyDescent="0.25">
      <c r="A68" s="832">
        <f t="shared" si="3"/>
        <v>59</v>
      </c>
      <c r="B68" s="833" t="s">
        <v>490</v>
      </c>
      <c r="C68" s="834">
        <v>3131001</v>
      </c>
      <c r="D68" s="835">
        <f t="shared" si="4"/>
        <v>0</v>
      </c>
      <c r="E68" s="835"/>
      <c r="F68" s="835"/>
      <c r="G68" s="835">
        <v>292156.25999999995</v>
      </c>
      <c r="H68" s="835"/>
      <c r="I68" s="835"/>
      <c r="J68" s="835"/>
      <c r="K68" s="835"/>
      <c r="L68" s="835"/>
      <c r="M68" s="835">
        <f t="shared" si="5"/>
        <v>0</v>
      </c>
      <c r="N68" s="835"/>
      <c r="O68" s="835"/>
      <c r="P68" s="835"/>
      <c r="Q68" s="835">
        <v>0</v>
      </c>
      <c r="R68" s="835"/>
      <c r="S68" s="835"/>
      <c r="T68" s="836">
        <f t="shared" si="6"/>
        <v>292156.26</v>
      </c>
    </row>
    <row r="69" spans="1:20" ht="57" customHeight="1" x14ac:dyDescent="0.25">
      <c r="A69" s="832">
        <f t="shared" si="3"/>
        <v>60</v>
      </c>
      <c r="B69" s="833" t="s">
        <v>491</v>
      </c>
      <c r="C69" s="834">
        <v>3310001</v>
      </c>
      <c r="D69" s="835">
        <f t="shared" si="4"/>
        <v>0</v>
      </c>
      <c r="E69" s="835"/>
      <c r="F69" s="835"/>
      <c r="G69" s="835">
        <v>0</v>
      </c>
      <c r="H69" s="835"/>
      <c r="I69" s="835"/>
      <c r="J69" s="835"/>
      <c r="K69" s="835"/>
      <c r="L69" s="835"/>
      <c r="M69" s="835">
        <f t="shared" si="5"/>
        <v>0</v>
      </c>
      <c r="N69" s="835"/>
      <c r="O69" s="835"/>
      <c r="P69" s="835"/>
      <c r="Q69" s="835">
        <v>2615139.2519999999</v>
      </c>
      <c r="R69" s="835"/>
      <c r="S69" s="835"/>
      <c r="T69" s="836">
        <f t="shared" si="6"/>
        <v>2615139.25</v>
      </c>
    </row>
    <row r="70" spans="1:20" ht="33" customHeight="1" x14ac:dyDescent="0.25">
      <c r="A70" s="832">
        <f t="shared" si="3"/>
        <v>61</v>
      </c>
      <c r="B70" s="833" t="s">
        <v>492</v>
      </c>
      <c r="C70" s="834">
        <v>1343005</v>
      </c>
      <c r="D70" s="835">
        <f t="shared" si="4"/>
        <v>261104.06</v>
      </c>
      <c r="E70" s="835">
        <v>261104.06</v>
      </c>
      <c r="F70" s="835"/>
      <c r="G70" s="835">
        <v>195611.25</v>
      </c>
      <c r="H70" s="835"/>
      <c r="I70" s="835"/>
      <c r="J70" s="835"/>
      <c r="K70" s="835"/>
      <c r="L70" s="835"/>
      <c r="M70" s="835">
        <f t="shared" si="5"/>
        <v>68865.679999999993</v>
      </c>
      <c r="N70" s="835"/>
      <c r="O70" s="835">
        <v>68865.679999999993</v>
      </c>
      <c r="P70" s="835"/>
      <c r="Q70" s="835">
        <v>59961.229999999981</v>
      </c>
      <c r="R70" s="835"/>
      <c r="S70" s="835"/>
      <c r="T70" s="836">
        <f t="shared" si="6"/>
        <v>585542.22</v>
      </c>
    </row>
    <row r="71" spans="1:20" ht="30" customHeight="1" x14ac:dyDescent="0.25">
      <c r="A71" s="832">
        <f t="shared" si="3"/>
        <v>62</v>
      </c>
      <c r="B71" s="841" t="s">
        <v>493</v>
      </c>
      <c r="C71" s="834">
        <v>1340004</v>
      </c>
      <c r="D71" s="835">
        <f t="shared" si="4"/>
        <v>0</v>
      </c>
      <c r="E71" s="835"/>
      <c r="F71" s="835"/>
      <c r="G71" s="835">
        <v>0</v>
      </c>
      <c r="H71" s="835"/>
      <c r="I71" s="835"/>
      <c r="J71" s="835"/>
      <c r="K71" s="835"/>
      <c r="L71" s="835"/>
      <c r="M71" s="835">
        <f t="shared" si="5"/>
        <v>37817.53</v>
      </c>
      <c r="N71" s="835">
        <v>37817.531999999999</v>
      </c>
      <c r="O71" s="835"/>
      <c r="P71" s="835"/>
      <c r="Q71" s="835">
        <v>0</v>
      </c>
      <c r="R71" s="835"/>
      <c r="S71" s="835"/>
      <c r="T71" s="836">
        <f t="shared" si="6"/>
        <v>37817.53</v>
      </c>
    </row>
    <row r="72" spans="1:20" ht="16.5" customHeight="1" x14ac:dyDescent="0.25">
      <c r="A72" s="832">
        <f t="shared" si="3"/>
        <v>63</v>
      </c>
      <c r="B72" s="837" t="s">
        <v>494</v>
      </c>
      <c r="C72" s="834">
        <v>1343001</v>
      </c>
      <c r="D72" s="835">
        <f t="shared" si="4"/>
        <v>1091104.97</v>
      </c>
      <c r="E72" s="835">
        <v>1091104.9680000003</v>
      </c>
      <c r="F72" s="835"/>
      <c r="G72" s="835">
        <v>99722.5</v>
      </c>
      <c r="H72" s="835"/>
      <c r="I72" s="835"/>
      <c r="J72" s="835"/>
      <c r="K72" s="835"/>
      <c r="L72" s="835"/>
      <c r="M72" s="835">
        <f t="shared" si="5"/>
        <v>0</v>
      </c>
      <c r="N72" s="835"/>
      <c r="O72" s="835"/>
      <c r="P72" s="835"/>
      <c r="Q72" s="835">
        <v>31595.3</v>
      </c>
      <c r="R72" s="835"/>
      <c r="S72" s="835"/>
      <c r="T72" s="836">
        <f t="shared" si="6"/>
        <v>1222422.77</v>
      </c>
    </row>
    <row r="73" spans="1:20" ht="16.5" customHeight="1" x14ac:dyDescent="0.25">
      <c r="A73" s="832">
        <f t="shared" si="3"/>
        <v>64</v>
      </c>
      <c r="B73" s="837" t="s">
        <v>495</v>
      </c>
      <c r="C73" s="834">
        <v>1343002</v>
      </c>
      <c r="D73" s="835">
        <f t="shared" si="4"/>
        <v>525000</v>
      </c>
      <c r="E73" s="835">
        <v>525000</v>
      </c>
      <c r="F73" s="835"/>
      <c r="G73" s="835">
        <v>123313.7</v>
      </c>
      <c r="H73" s="835"/>
      <c r="I73" s="835"/>
      <c r="J73" s="835"/>
      <c r="K73" s="835"/>
      <c r="L73" s="835"/>
      <c r="M73" s="835">
        <f t="shared" si="5"/>
        <v>93326.9</v>
      </c>
      <c r="N73" s="835">
        <v>74126.929999999993</v>
      </c>
      <c r="O73" s="835">
        <v>19199.97</v>
      </c>
      <c r="P73" s="835">
        <v>1049482.5866800004</v>
      </c>
      <c r="Q73" s="835">
        <v>69114.070000000007</v>
      </c>
      <c r="R73" s="835"/>
      <c r="S73" s="835"/>
      <c r="T73" s="836">
        <f t="shared" si="6"/>
        <v>1860237.26</v>
      </c>
    </row>
    <row r="74" spans="1:20" ht="29.25" customHeight="1" x14ac:dyDescent="0.25">
      <c r="A74" s="832">
        <f t="shared" si="3"/>
        <v>65</v>
      </c>
      <c r="B74" s="833" t="s">
        <v>496</v>
      </c>
      <c r="C74" s="834">
        <v>1343303</v>
      </c>
      <c r="D74" s="835">
        <f t="shared" si="4"/>
        <v>692905.25</v>
      </c>
      <c r="E74" s="835">
        <v>692905.25400000019</v>
      </c>
      <c r="F74" s="835"/>
      <c r="G74" s="835">
        <v>310000</v>
      </c>
      <c r="H74" s="835"/>
      <c r="I74" s="835"/>
      <c r="J74" s="835"/>
      <c r="K74" s="835"/>
      <c r="L74" s="835"/>
      <c r="M74" s="835">
        <f t="shared" si="5"/>
        <v>66666.600000000006</v>
      </c>
      <c r="N74" s="835"/>
      <c r="O74" s="835">
        <v>66666.600000000006</v>
      </c>
      <c r="P74" s="835"/>
      <c r="Q74" s="835">
        <v>76979.570000000007</v>
      </c>
      <c r="R74" s="835"/>
      <c r="S74" s="835"/>
      <c r="T74" s="836">
        <f t="shared" si="6"/>
        <v>1146551.42</v>
      </c>
    </row>
    <row r="75" spans="1:20" ht="16.5" customHeight="1" x14ac:dyDescent="0.25">
      <c r="A75" s="832">
        <f t="shared" si="3"/>
        <v>66</v>
      </c>
      <c r="B75" s="833" t="s">
        <v>497</v>
      </c>
      <c r="C75" s="834">
        <v>1340011</v>
      </c>
      <c r="D75" s="835">
        <f t="shared" si="4"/>
        <v>133028.47</v>
      </c>
      <c r="E75" s="835">
        <v>133028.47199999998</v>
      </c>
      <c r="F75" s="835"/>
      <c r="G75" s="835">
        <v>0</v>
      </c>
      <c r="H75" s="835"/>
      <c r="I75" s="835"/>
      <c r="J75" s="835"/>
      <c r="K75" s="835"/>
      <c r="L75" s="835"/>
      <c r="M75" s="835">
        <f t="shared" si="5"/>
        <v>0</v>
      </c>
      <c r="N75" s="835"/>
      <c r="O75" s="835"/>
      <c r="P75" s="835"/>
      <c r="Q75" s="835">
        <v>0</v>
      </c>
      <c r="R75" s="835"/>
      <c r="S75" s="835"/>
      <c r="T75" s="836">
        <f t="shared" si="6"/>
        <v>133028.47</v>
      </c>
    </row>
    <row r="76" spans="1:20" ht="30" customHeight="1" x14ac:dyDescent="0.25">
      <c r="A76" s="832">
        <f t="shared" ref="A76:A88" si="7">A75+1</f>
        <v>67</v>
      </c>
      <c r="B76" s="837" t="s">
        <v>498</v>
      </c>
      <c r="C76" s="834">
        <v>1340013</v>
      </c>
      <c r="D76" s="835">
        <f t="shared" si="4"/>
        <v>248975.39</v>
      </c>
      <c r="E76" s="835">
        <v>248975.38799999998</v>
      </c>
      <c r="F76" s="835"/>
      <c r="G76" s="835">
        <v>0</v>
      </c>
      <c r="H76" s="835"/>
      <c r="I76" s="835"/>
      <c r="J76" s="835"/>
      <c r="K76" s="835"/>
      <c r="L76" s="835"/>
      <c r="M76" s="835">
        <f t="shared" si="5"/>
        <v>0</v>
      </c>
      <c r="N76" s="835"/>
      <c r="O76" s="835"/>
      <c r="P76" s="835"/>
      <c r="Q76" s="835">
        <v>0</v>
      </c>
      <c r="R76" s="835"/>
      <c r="S76" s="835"/>
      <c r="T76" s="836">
        <f t="shared" si="6"/>
        <v>248975.39</v>
      </c>
    </row>
    <row r="77" spans="1:20" ht="15.75" customHeight="1" x14ac:dyDescent="0.25">
      <c r="A77" s="832">
        <f t="shared" si="7"/>
        <v>68</v>
      </c>
      <c r="B77" s="837" t="s">
        <v>499</v>
      </c>
      <c r="C77" s="834">
        <v>1340014</v>
      </c>
      <c r="D77" s="835">
        <f t="shared" si="4"/>
        <v>1912699.31</v>
      </c>
      <c r="E77" s="835">
        <v>1912699.3099999998</v>
      </c>
      <c r="F77" s="835"/>
      <c r="G77" s="835">
        <v>218287.8</v>
      </c>
      <c r="H77" s="835"/>
      <c r="I77" s="835"/>
      <c r="J77" s="835"/>
      <c r="K77" s="835"/>
      <c r="L77" s="835"/>
      <c r="M77" s="835">
        <f t="shared" si="5"/>
        <v>37130</v>
      </c>
      <c r="N77" s="835">
        <v>37130</v>
      </c>
      <c r="O77" s="835"/>
      <c r="P77" s="835"/>
      <c r="Q77" s="835">
        <v>420000</v>
      </c>
      <c r="R77" s="835"/>
      <c r="S77" s="835"/>
      <c r="T77" s="836">
        <f t="shared" si="6"/>
        <v>2588117.11</v>
      </c>
    </row>
    <row r="78" spans="1:20" ht="33" customHeight="1" x14ac:dyDescent="0.25">
      <c r="A78" s="832">
        <f t="shared" si="7"/>
        <v>69</v>
      </c>
      <c r="B78" s="837" t="s">
        <v>500</v>
      </c>
      <c r="C78" s="834">
        <v>1307014</v>
      </c>
      <c r="D78" s="835">
        <f t="shared" si="4"/>
        <v>0</v>
      </c>
      <c r="E78" s="835"/>
      <c r="F78" s="835"/>
      <c r="G78" s="835">
        <v>104875.10399999998</v>
      </c>
      <c r="H78" s="835"/>
      <c r="I78" s="835"/>
      <c r="J78" s="835"/>
      <c r="K78" s="835"/>
      <c r="L78" s="835"/>
      <c r="M78" s="835">
        <f t="shared" si="5"/>
        <v>0</v>
      </c>
      <c r="N78" s="835"/>
      <c r="O78" s="835"/>
      <c r="P78" s="835"/>
      <c r="Q78" s="835">
        <v>0</v>
      </c>
      <c r="R78" s="835"/>
      <c r="S78" s="835"/>
      <c r="T78" s="836">
        <f t="shared" si="6"/>
        <v>104875.1</v>
      </c>
    </row>
    <row r="79" spans="1:20" ht="15.75" customHeight="1" x14ac:dyDescent="0.25">
      <c r="A79" s="832">
        <f t="shared" si="7"/>
        <v>70</v>
      </c>
      <c r="B79" s="833" t="s">
        <v>501</v>
      </c>
      <c r="C79" s="834">
        <v>1340006</v>
      </c>
      <c r="D79" s="835">
        <f t="shared" si="4"/>
        <v>850000</v>
      </c>
      <c r="E79" s="835">
        <v>850000</v>
      </c>
      <c r="F79" s="835"/>
      <c r="G79" s="835">
        <v>47539.3</v>
      </c>
      <c r="H79" s="835"/>
      <c r="I79" s="835"/>
      <c r="J79" s="835"/>
      <c r="K79" s="835"/>
      <c r="L79" s="835"/>
      <c r="M79" s="835">
        <f t="shared" si="5"/>
        <v>130184.49</v>
      </c>
      <c r="N79" s="835">
        <v>130184.48800000024</v>
      </c>
      <c r="O79" s="835"/>
      <c r="P79" s="835"/>
      <c r="Q79" s="835">
        <v>0</v>
      </c>
      <c r="R79" s="835"/>
      <c r="S79" s="835"/>
      <c r="T79" s="836">
        <f t="shared" si="6"/>
        <v>1027723.79</v>
      </c>
    </row>
    <row r="80" spans="1:20" ht="30" customHeight="1" x14ac:dyDescent="0.25">
      <c r="A80" s="832">
        <f t="shared" si="7"/>
        <v>71</v>
      </c>
      <c r="B80" s="833" t="s">
        <v>502</v>
      </c>
      <c r="C80" s="834">
        <v>6349008</v>
      </c>
      <c r="D80" s="835">
        <f t="shared" si="4"/>
        <v>662726.56999999995</v>
      </c>
      <c r="E80" s="835">
        <v>662726.5680000002</v>
      </c>
      <c r="F80" s="835"/>
      <c r="G80" s="835">
        <v>95086.32</v>
      </c>
      <c r="H80" s="835"/>
      <c r="I80" s="835"/>
      <c r="J80" s="835"/>
      <c r="K80" s="835"/>
      <c r="L80" s="835"/>
      <c r="M80" s="835">
        <f t="shared" si="5"/>
        <v>0</v>
      </c>
      <c r="N80" s="835"/>
      <c r="O80" s="835"/>
      <c r="P80" s="835"/>
      <c r="Q80" s="835">
        <v>0</v>
      </c>
      <c r="R80" s="835"/>
      <c r="S80" s="835"/>
      <c r="T80" s="836">
        <f t="shared" si="6"/>
        <v>757812.89</v>
      </c>
    </row>
    <row r="81" spans="1:20" ht="30" customHeight="1" x14ac:dyDescent="0.25">
      <c r="A81" s="832">
        <f t="shared" si="7"/>
        <v>72</v>
      </c>
      <c r="B81" s="833" t="s">
        <v>503</v>
      </c>
      <c r="C81" s="834">
        <v>1340007</v>
      </c>
      <c r="D81" s="835">
        <f t="shared" si="4"/>
        <v>800035.48</v>
      </c>
      <c r="E81" s="835">
        <v>800035.48400000005</v>
      </c>
      <c r="F81" s="835"/>
      <c r="G81" s="835">
        <v>0</v>
      </c>
      <c r="H81" s="835"/>
      <c r="I81" s="835"/>
      <c r="J81" s="835"/>
      <c r="K81" s="835"/>
      <c r="L81" s="835"/>
      <c r="M81" s="835">
        <f t="shared" si="5"/>
        <v>0</v>
      </c>
      <c r="N81" s="835"/>
      <c r="O81" s="835"/>
      <c r="P81" s="835"/>
      <c r="Q81" s="835">
        <v>10000</v>
      </c>
      <c r="R81" s="835"/>
      <c r="S81" s="835"/>
      <c r="T81" s="836">
        <f t="shared" si="6"/>
        <v>810035.48</v>
      </c>
    </row>
    <row r="82" spans="1:20" ht="28.5" customHeight="1" x14ac:dyDescent="0.25">
      <c r="A82" s="832">
        <f t="shared" si="7"/>
        <v>73</v>
      </c>
      <c r="B82" s="833" t="s">
        <v>504</v>
      </c>
      <c r="C82" s="834">
        <v>1343008</v>
      </c>
      <c r="D82" s="835">
        <f t="shared" si="4"/>
        <v>2562092.98</v>
      </c>
      <c r="E82" s="835">
        <v>2562092.9779999997</v>
      </c>
      <c r="F82" s="835"/>
      <c r="G82" s="835">
        <v>280659.31</v>
      </c>
      <c r="H82" s="835"/>
      <c r="I82" s="835"/>
      <c r="J82" s="835"/>
      <c r="K82" s="835"/>
      <c r="L82" s="835"/>
      <c r="M82" s="835">
        <f t="shared" si="5"/>
        <v>300000</v>
      </c>
      <c r="N82" s="835">
        <v>300000</v>
      </c>
      <c r="O82" s="835"/>
      <c r="P82" s="835"/>
      <c r="Q82" s="835">
        <v>84600</v>
      </c>
      <c r="R82" s="835"/>
      <c r="S82" s="835"/>
      <c r="T82" s="836">
        <f t="shared" si="6"/>
        <v>3227352.29</v>
      </c>
    </row>
    <row r="83" spans="1:20" ht="15" customHeight="1" x14ac:dyDescent="0.25">
      <c r="A83" s="832">
        <f t="shared" si="7"/>
        <v>74</v>
      </c>
      <c r="B83" s="837" t="s">
        <v>505</v>
      </c>
      <c r="C83" s="834">
        <v>1340010</v>
      </c>
      <c r="D83" s="835">
        <f t="shared" si="4"/>
        <v>1185629.31</v>
      </c>
      <c r="E83" s="835">
        <v>1185629.3119999999</v>
      </c>
      <c r="F83" s="835"/>
      <c r="G83" s="835">
        <v>808124.86</v>
      </c>
      <c r="H83" s="835"/>
      <c r="I83" s="835"/>
      <c r="J83" s="835"/>
      <c r="K83" s="835"/>
      <c r="L83" s="835"/>
      <c r="M83" s="835">
        <f t="shared" si="5"/>
        <v>216312.22</v>
      </c>
      <c r="N83" s="835">
        <v>150000</v>
      </c>
      <c r="O83" s="835">
        <v>66312.22</v>
      </c>
      <c r="P83" s="835"/>
      <c r="Q83" s="835">
        <v>119118.62</v>
      </c>
      <c r="R83" s="835"/>
      <c r="S83" s="835"/>
      <c r="T83" s="836">
        <f t="shared" si="6"/>
        <v>2329185.0099999998</v>
      </c>
    </row>
    <row r="84" spans="1:20" ht="27.75" customHeight="1" x14ac:dyDescent="0.25">
      <c r="A84" s="832">
        <f t="shared" si="7"/>
        <v>75</v>
      </c>
      <c r="B84" s="833" t="s">
        <v>506</v>
      </c>
      <c r="C84" s="834">
        <v>1343004</v>
      </c>
      <c r="D84" s="835">
        <f t="shared" si="4"/>
        <v>243299.77</v>
      </c>
      <c r="E84" s="835">
        <v>243299.77</v>
      </c>
      <c r="F84" s="835"/>
      <c r="G84" s="835">
        <v>8652.07</v>
      </c>
      <c r="H84" s="835"/>
      <c r="I84" s="835"/>
      <c r="J84" s="835"/>
      <c r="K84" s="835"/>
      <c r="L84" s="835"/>
      <c r="M84" s="835">
        <f t="shared" si="5"/>
        <v>14692.46</v>
      </c>
      <c r="N84" s="835"/>
      <c r="O84" s="835">
        <v>14692.46</v>
      </c>
      <c r="P84" s="835"/>
      <c r="Q84" s="835">
        <v>908.19999999999709</v>
      </c>
      <c r="R84" s="835"/>
      <c r="S84" s="835"/>
      <c r="T84" s="836">
        <f t="shared" si="6"/>
        <v>267552.5</v>
      </c>
    </row>
    <row r="85" spans="1:20" ht="28.5" customHeight="1" x14ac:dyDescent="0.25">
      <c r="A85" s="832">
        <f t="shared" si="7"/>
        <v>76</v>
      </c>
      <c r="B85" s="833" t="s">
        <v>507</v>
      </c>
      <c r="C85" s="834">
        <v>1343171</v>
      </c>
      <c r="D85" s="835">
        <f t="shared" si="4"/>
        <v>370000</v>
      </c>
      <c r="E85" s="835">
        <v>370000</v>
      </c>
      <c r="F85" s="835"/>
      <c r="G85" s="835">
        <v>61199.55</v>
      </c>
      <c r="H85" s="835"/>
      <c r="I85" s="835"/>
      <c r="J85" s="835"/>
      <c r="K85" s="835"/>
      <c r="L85" s="835"/>
      <c r="M85" s="835">
        <f t="shared" si="5"/>
        <v>0</v>
      </c>
      <c r="N85" s="835"/>
      <c r="O85" s="835"/>
      <c r="P85" s="835"/>
      <c r="Q85" s="835">
        <v>10000</v>
      </c>
      <c r="R85" s="835"/>
      <c r="S85" s="835"/>
      <c r="T85" s="836">
        <f t="shared" si="6"/>
        <v>441199.55</v>
      </c>
    </row>
    <row r="86" spans="1:20" ht="30.75" customHeight="1" x14ac:dyDescent="0.25">
      <c r="A86" s="832">
        <f t="shared" si="7"/>
        <v>77</v>
      </c>
      <c r="B86" s="833" t="s">
        <v>508</v>
      </c>
      <c r="C86" s="834">
        <v>1340003</v>
      </c>
      <c r="D86" s="835">
        <f t="shared" si="4"/>
        <v>258560</v>
      </c>
      <c r="E86" s="835">
        <v>258560</v>
      </c>
      <c r="F86" s="835"/>
      <c r="G86" s="835">
        <v>45596.032000000072</v>
      </c>
      <c r="H86" s="835"/>
      <c r="I86" s="835"/>
      <c r="J86" s="835"/>
      <c r="K86" s="835"/>
      <c r="L86" s="835"/>
      <c r="M86" s="835">
        <f t="shared" si="5"/>
        <v>0</v>
      </c>
      <c r="N86" s="835"/>
      <c r="O86" s="835"/>
      <c r="P86" s="835"/>
      <c r="Q86" s="835">
        <v>43680</v>
      </c>
      <c r="R86" s="835"/>
      <c r="S86" s="835"/>
      <c r="T86" s="836">
        <f t="shared" si="6"/>
        <v>347836.03</v>
      </c>
    </row>
    <row r="87" spans="1:20" ht="17.25" customHeight="1" x14ac:dyDescent="0.25">
      <c r="A87" s="832">
        <f t="shared" si="7"/>
        <v>78</v>
      </c>
      <c r="B87" s="833" t="s">
        <v>509</v>
      </c>
      <c r="C87" s="834">
        <v>1340001</v>
      </c>
      <c r="D87" s="835">
        <f t="shared" si="4"/>
        <v>78000</v>
      </c>
      <c r="E87" s="835">
        <v>78000</v>
      </c>
      <c r="F87" s="835"/>
      <c r="G87" s="835">
        <v>35934.600000000013</v>
      </c>
      <c r="H87" s="835"/>
      <c r="I87" s="835"/>
      <c r="J87" s="835"/>
      <c r="K87" s="842"/>
      <c r="L87" s="835"/>
      <c r="M87" s="835">
        <f t="shared" si="5"/>
        <v>40358.36</v>
      </c>
      <c r="N87" s="835">
        <v>40358.36</v>
      </c>
      <c r="O87" s="835"/>
      <c r="P87" s="835"/>
      <c r="Q87" s="835">
        <v>0</v>
      </c>
      <c r="R87" s="835"/>
      <c r="S87" s="835"/>
      <c r="T87" s="836">
        <f t="shared" si="6"/>
        <v>154292.96</v>
      </c>
    </row>
    <row r="88" spans="1:20" ht="17.25" customHeight="1" x14ac:dyDescent="0.25">
      <c r="A88" s="832">
        <f t="shared" si="7"/>
        <v>79</v>
      </c>
      <c r="B88" s="833" t="s">
        <v>510</v>
      </c>
      <c r="C88" s="834">
        <v>1340012</v>
      </c>
      <c r="D88" s="835">
        <f t="shared" si="4"/>
        <v>2697742.9</v>
      </c>
      <c r="E88" s="835">
        <v>2697742.9</v>
      </c>
      <c r="F88" s="835"/>
      <c r="G88" s="835">
        <v>269454.59999999998</v>
      </c>
      <c r="H88" s="835"/>
      <c r="I88" s="835"/>
      <c r="J88" s="835"/>
      <c r="K88" s="835"/>
      <c r="L88" s="835"/>
      <c r="M88" s="835">
        <f t="shared" si="5"/>
        <v>80594.600000000006</v>
      </c>
      <c r="N88" s="835">
        <v>50594.6</v>
      </c>
      <c r="O88" s="835">
        <v>30000</v>
      </c>
      <c r="P88" s="835"/>
      <c r="Q88" s="835">
        <v>55000</v>
      </c>
      <c r="R88" s="835"/>
      <c r="S88" s="835"/>
      <c r="T88" s="836">
        <f t="shared" si="6"/>
        <v>3102792.1</v>
      </c>
    </row>
    <row r="89" spans="1:20" s="845" customFormat="1" ht="17.25" customHeight="1" x14ac:dyDescent="0.25">
      <c r="A89" s="843"/>
      <c r="B89" s="844" t="s">
        <v>379</v>
      </c>
      <c r="C89" s="844"/>
      <c r="D89" s="836">
        <f t="shared" ref="D89:T89" si="8">SUM(D10:D88)</f>
        <v>674627482.40999985</v>
      </c>
      <c r="E89" s="836">
        <f t="shared" si="8"/>
        <v>556361821.60471976</v>
      </c>
      <c r="F89" s="836">
        <f t="shared" si="8"/>
        <v>118265660.79199997</v>
      </c>
      <c r="G89" s="836">
        <f t="shared" si="8"/>
        <v>58506542.813680001</v>
      </c>
      <c r="H89" s="836">
        <f t="shared" si="8"/>
        <v>0</v>
      </c>
      <c r="I89" s="836">
        <f t="shared" si="8"/>
        <v>0</v>
      </c>
      <c r="J89" s="836">
        <f t="shared" si="8"/>
        <v>0</v>
      </c>
      <c r="K89" s="836">
        <f t="shared" si="8"/>
        <v>0</v>
      </c>
      <c r="L89" s="836">
        <f t="shared" si="8"/>
        <v>0</v>
      </c>
      <c r="M89" s="836">
        <f t="shared" si="8"/>
        <v>47270213.510000005</v>
      </c>
      <c r="N89" s="836">
        <f t="shared" si="8"/>
        <v>20939966.631999999</v>
      </c>
      <c r="O89" s="836">
        <f t="shared" si="8"/>
        <v>26330246.876000002</v>
      </c>
      <c r="P89" s="836">
        <f t="shared" si="8"/>
        <v>6748972.2426800011</v>
      </c>
      <c r="Q89" s="836">
        <f t="shared" si="8"/>
        <v>12846789.010000002</v>
      </c>
      <c r="R89" s="836">
        <f t="shared" si="8"/>
        <v>0</v>
      </c>
      <c r="S89" s="836">
        <f t="shared" si="8"/>
        <v>0</v>
      </c>
      <c r="T89" s="836">
        <f t="shared" si="8"/>
        <v>799999999.99999988</v>
      </c>
    </row>
    <row r="90" spans="1:20" x14ac:dyDescent="0.25">
      <c r="D90" s="846"/>
      <c r="E90" s="846"/>
      <c r="F90" s="846"/>
      <c r="G90" s="846"/>
      <c r="M90" s="846"/>
      <c r="P90" s="846"/>
      <c r="Q90" s="846"/>
      <c r="T90" s="847"/>
    </row>
    <row r="91" spans="1:20" ht="23.25" customHeight="1" x14ac:dyDescent="0.25">
      <c r="D91" s="846"/>
      <c r="E91" s="846"/>
      <c r="F91" s="846"/>
      <c r="G91" s="846"/>
      <c r="H91" s="848"/>
      <c r="I91" s="848"/>
      <c r="J91" s="848"/>
      <c r="K91" s="848"/>
      <c r="L91" s="848"/>
      <c r="M91" s="846"/>
      <c r="N91" s="848"/>
      <c r="O91" s="848"/>
      <c r="P91" s="846"/>
      <c r="Q91" s="846"/>
      <c r="R91" s="848"/>
      <c r="S91" s="848"/>
      <c r="T91" s="846"/>
    </row>
    <row r="92" spans="1:20" x14ac:dyDescent="0.25">
      <c r="D92" s="846"/>
      <c r="E92" s="846"/>
      <c r="F92" s="846"/>
      <c r="G92" s="847"/>
      <c r="H92" s="828"/>
      <c r="I92" s="828"/>
      <c r="J92" s="828"/>
      <c r="K92" s="828"/>
      <c r="L92" s="828"/>
      <c r="M92" s="847"/>
      <c r="N92" s="828"/>
      <c r="O92" s="828"/>
      <c r="P92" s="847"/>
      <c r="Q92" s="847"/>
      <c r="R92" s="828"/>
      <c r="S92" s="828"/>
      <c r="T92" s="847"/>
    </row>
  </sheetData>
  <autoFilter ref="A8:WWB89"/>
  <mergeCells count="26">
    <mergeCell ref="I7:I9"/>
    <mergeCell ref="B4:T4"/>
    <mergeCell ref="A6:A8"/>
    <mergeCell ref="B6:B9"/>
    <mergeCell ref="C6:C9"/>
    <mergeCell ref="D6:F6"/>
    <mergeCell ref="G6:L6"/>
    <mergeCell ref="M6:O6"/>
    <mergeCell ref="Q6:S6"/>
    <mergeCell ref="T6:T9"/>
    <mergeCell ref="Q2:T2"/>
    <mergeCell ref="Q1:T1"/>
    <mergeCell ref="D7:D9"/>
    <mergeCell ref="E7:E9"/>
    <mergeCell ref="F7:F9"/>
    <mergeCell ref="G7:G9"/>
    <mergeCell ref="H7:H9"/>
    <mergeCell ref="Q7:Q9"/>
    <mergeCell ref="R7:R9"/>
    <mergeCell ref="S7:S9"/>
    <mergeCell ref="J7:J9"/>
    <mergeCell ref="K7:K9"/>
    <mergeCell ref="L7:L9"/>
    <mergeCell ref="M7:M9"/>
    <mergeCell ref="N7:N9"/>
    <mergeCell ref="O7:O9"/>
  </mergeCells>
  <pageMargins left="0" right="0" top="0" bottom="0" header="0" footer="0"/>
  <pageSetup paperSize="9" scale="62" fitToHeight="7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H79"/>
  <sheetViews>
    <sheetView zoomScale="80" zoomScaleNormal="80" zoomScaleSheetLayoutView="75" workbookViewId="0">
      <pane xSplit="1" ySplit="6" topLeftCell="B62" activePane="bottomRight" state="frozen"/>
      <selection sqref="A1:XFD1048576"/>
      <selection pane="topRight" sqref="A1:XFD1048576"/>
      <selection pane="bottomLeft" sqref="A1:XFD1048576"/>
      <selection pane="bottomRight" activeCell="A80" sqref="A80:XFD128"/>
    </sheetView>
  </sheetViews>
  <sheetFormatPr defaultColWidth="11.42578125" defaultRowHeight="15" x14ac:dyDescent="0.25"/>
  <cols>
    <col min="1" max="1" width="43.28515625" style="115" customWidth="1"/>
    <col min="2" max="2" width="11.7109375" style="115" customWidth="1"/>
    <col min="3" max="3" width="12.28515625" style="115" customWidth="1"/>
    <col min="4" max="4" width="11.42578125" style="115" customWidth="1"/>
    <col min="5" max="5" width="10.42578125" style="115" customWidth="1"/>
    <col min="6" max="6" width="10.7109375" style="115" customWidth="1"/>
    <col min="7" max="16384" width="11.42578125" style="115"/>
  </cols>
  <sheetData>
    <row r="1" spans="1:6" s="80" customFormat="1" ht="18.75" customHeight="1" x14ac:dyDescent="0.25">
      <c r="A1" s="875" t="s">
        <v>338</v>
      </c>
      <c r="B1" s="876"/>
      <c r="C1" s="876"/>
      <c r="D1" s="876"/>
      <c r="E1" s="876"/>
      <c r="F1" s="876"/>
    </row>
    <row r="2" spans="1:6" ht="15.75" customHeight="1" thickBot="1" x14ac:dyDescent="0.3">
      <c r="A2" s="876"/>
      <c r="B2" s="876"/>
      <c r="C2" s="876"/>
      <c r="D2" s="876"/>
      <c r="E2" s="876"/>
      <c r="F2" s="876"/>
    </row>
    <row r="3" spans="1:6" ht="27" customHeight="1" x14ac:dyDescent="0.3">
      <c r="A3" s="8" t="s">
        <v>187</v>
      </c>
      <c r="B3" s="880" t="s">
        <v>1</v>
      </c>
      <c r="C3" s="900" t="s">
        <v>293</v>
      </c>
      <c r="D3" s="886" t="s">
        <v>0</v>
      </c>
      <c r="E3" s="880" t="s">
        <v>2</v>
      </c>
      <c r="F3" s="883" t="s">
        <v>226</v>
      </c>
    </row>
    <row r="4" spans="1:6" ht="30.75" customHeight="1" x14ac:dyDescent="0.3">
      <c r="A4" s="9"/>
      <c r="B4" s="881"/>
      <c r="C4" s="901"/>
      <c r="D4" s="887"/>
      <c r="E4" s="881"/>
      <c r="F4" s="884"/>
    </row>
    <row r="5" spans="1:6" ht="34.5" customHeight="1" thickBot="1" x14ac:dyDescent="0.3">
      <c r="A5" s="10" t="s">
        <v>3</v>
      </c>
      <c r="B5" s="882"/>
      <c r="C5" s="902"/>
      <c r="D5" s="888"/>
      <c r="E5" s="882"/>
      <c r="F5" s="885"/>
    </row>
    <row r="6" spans="1:6" ht="15.75" thickBot="1" x14ac:dyDescent="0.3">
      <c r="A6" s="12">
        <v>1</v>
      </c>
      <c r="B6" s="13">
        <v>2</v>
      </c>
      <c r="C6" s="13">
        <v>3</v>
      </c>
      <c r="D6" s="13">
        <v>4</v>
      </c>
      <c r="E6" s="12">
        <v>5</v>
      </c>
      <c r="F6" s="13">
        <v>6</v>
      </c>
    </row>
    <row r="7" spans="1:6" s="59" customFormat="1" ht="29.25" x14ac:dyDescent="0.25">
      <c r="A7" s="77" t="s">
        <v>157</v>
      </c>
      <c r="B7" s="711"/>
      <c r="C7" s="711"/>
      <c r="D7" s="121"/>
      <c r="E7" s="121"/>
      <c r="F7" s="121"/>
    </row>
    <row r="8" spans="1:6" s="59" customFormat="1" x14ac:dyDescent="0.25">
      <c r="A8" s="83" t="s">
        <v>4</v>
      </c>
      <c r="B8" s="711"/>
      <c r="C8" s="711"/>
      <c r="D8" s="58"/>
      <c r="E8" s="58"/>
      <c r="F8" s="58"/>
    </row>
    <row r="9" spans="1:6" s="59" customFormat="1" x14ac:dyDescent="0.25">
      <c r="A9" s="72" t="s">
        <v>11</v>
      </c>
      <c r="B9" s="2">
        <v>340</v>
      </c>
      <c r="C9" s="58">
        <v>4.3636363636363633</v>
      </c>
      <c r="D9" s="110">
        <v>8.5</v>
      </c>
      <c r="E9" s="121">
        <f t="shared" ref="E9:E16" si="0">ROUND(F9/B9,0)</f>
        <v>0</v>
      </c>
      <c r="F9" s="3">
        <f t="shared" ref="F9:F16" si="1">ROUND(C9*D9,0)</f>
        <v>37</v>
      </c>
    </row>
    <row r="10" spans="1:6" s="59" customFormat="1" x14ac:dyDescent="0.25">
      <c r="A10" s="72" t="s">
        <v>21</v>
      </c>
      <c r="B10" s="2">
        <v>340</v>
      </c>
      <c r="C10" s="58">
        <v>4.3636363636363633</v>
      </c>
      <c r="D10" s="110">
        <v>9.5</v>
      </c>
      <c r="E10" s="121">
        <f t="shared" si="0"/>
        <v>0</v>
      </c>
      <c r="F10" s="3">
        <f t="shared" si="1"/>
        <v>41</v>
      </c>
    </row>
    <row r="11" spans="1:6" s="59" customFormat="1" x14ac:dyDescent="0.25">
      <c r="A11" s="72" t="s">
        <v>57</v>
      </c>
      <c r="B11" s="2">
        <v>340</v>
      </c>
      <c r="C11" s="58">
        <v>2.1818181818181817</v>
      </c>
      <c r="D11" s="110">
        <v>11.6</v>
      </c>
      <c r="E11" s="121">
        <f t="shared" si="0"/>
        <v>0</v>
      </c>
      <c r="F11" s="3">
        <f t="shared" si="1"/>
        <v>25</v>
      </c>
    </row>
    <row r="12" spans="1:6" s="59" customFormat="1" x14ac:dyDescent="0.25">
      <c r="A12" s="72" t="s">
        <v>28</v>
      </c>
      <c r="B12" s="2">
        <v>340</v>
      </c>
      <c r="C12" s="58">
        <v>1.0909090909090908</v>
      </c>
      <c r="D12" s="110">
        <v>5.8</v>
      </c>
      <c r="E12" s="121">
        <f t="shared" si="0"/>
        <v>0</v>
      </c>
      <c r="F12" s="3">
        <f t="shared" si="1"/>
        <v>6</v>
      </c>
    </row>
    <row r="13" spans="1:6" s="59" customFormat="1" x14ac:dyDescent="0.25">
      <c r="A13" s="72" t="s">
        <v>24</v>
      </c>
      <c r="B13" s="2">
        <v>300</v>
      </c>
      <c r="C13" s="58">
        <v>2.1818181818181817</v>
      </c>
      <c r="D13" s="110">
        <v>7</v>
      </c>
      <c r="E13" s="121">
        <f t="shared" si="0"/>
        <v>0</v>
      </c>
      <c r="F13" s="3">
        <f t="shared" si="1"/>
        <v>15</v>
      </c>
    </row>
    <row r="14" spans="1:6" s="59" customFormat="1" x14ac:dyDescent="0.25">
      <c r="A14" s="72" t="s">
        <v>23</v>
      </c>
      <c r="B14" s="2">
        <v>340</v>
      </c>
      <c r="C14" s="58">
        <v>0</v>
      </c>
      <c r="D14" s="110">
        <v>6.1</v>
      </c>
      <c r="E14" s="121">
        <f t="shared" si="0"/>
        <v>0</v>
      </c>
      <c r="F14" s="3">
        <f t="shared" si="1"/>
        <v>0</v>
      </c>
    </row>
    <row r="15" spans="1:6" s="59" customFormat="1" x14ac:dyDescent="0.25">
      <c r="A15" s="72" t="s">
        <v>199</v>
      </c>
      <c r="B15" s="2">
        <v>340</v>
      </c>
      <c r="C15" s="58">
        <v>0</v>
      </c>
      <c r="D15" s="110">
        <v>8</v>
      </c>
      <c r="E15" s="121">
        <f t="shared" si="0"/>
        <v>0</v>
      </c>
      <c r="F15" s="3">
        <f t="shared" si="1"/>
        <v>0</v>
      </c>
    </row>
    <row r="16" spans="1:6" s="59" customFormat="1" x14ac:dyDescent="0.25">
      <c r="A16" s="72" t="s">
        <v>26</v>
      </c>
      <c r="B16" s="2">
        <v>320</v>
      </c>
      <c r="C16" s="58">
        <v>2.1818181818181817</v>
      </c>
      <c r="D16" s="110">
        <v>8</v>
      </c>
      <c r="E16" s="121">
        <f t="shared" si="0"/>
        <v>0</v>
      </c>
      <c r="F16" s="3">
        <f t="shared" si="1"/>
        <v>17</v>
      </c>
    </row>
    <row r="17" spans="1:7" s="59" customFormat="1" ht="14.25" x14ac:dyDescent="0.2">
      <c r="A17" s="77" t="s">
        <v>5</v>
      </c>
      <c r="B17" s="78"/>
      <c r="C17" s="60">
        <f>SUM(C9:C16)</f>
        <v>16.363636363636363</v>
      </c>
      <c r="D17" s="130">
        <f>F17/C17</f>
        <v>8.6166666666666671</v>
      </c>
      <c r="E17" s="131">
        <f>SUM(E9:E16)</f>
        <v>0</v>
      </c>
      <c r="F17" s="60">
        <f>SUM(F9:F16)</f>
        <v>141</v>
      </c>
    </row>
    <row r="18" spans="1:7" s="24" customFormat="1" hidden="1" x14ac:dyDescent="0.25">
      <c r="A18" s="4" t="s">
        <v>219</v>
      </c>
      <c r="B18" s="5"/>
      <c r="C18" s="17"/>
      <c r="D18" s="18"/>
      <c r="E18" s="3"/>
      <c r="F18" s="17"/>
    </row>
    <row r="19" spans="1:7" s="24" customFormat="1" ht="14.25" hidden="1" x14ac:dyDescent="0.2">
      <c r="A19" s="19" t="s">
        <v>220</v>
      </c>
      <c r="B19" s="20"/>
      <c r="C19" s="23">
        <f t="shared" ref="C19" si="2">C17+C18</f>
        <v>16.363636363636363</v>
      </c>
      <c r="D19" s="21" t="e">
        <f>#REF!/#REF!</f>
        <v>#REF!</v>
      </c>
      <c r="E19" s="23">
        <f t="shared" ref="E19:F19" si="3">E17+E18</f>
        <v>0</v>
      </c>
      <c r="F19" s="23">
        <f t="shared" si="3"/>
        <v>141</v>
      </c>
    </row>
    <row r="20" spans="1:7" s="59" customFormat="1" ht="21" customHeight="1" x14ac:dyDescent="0.25">
      <c r="A20" s="25" t="s">
        <v>227</v>
      </c>
      <c r="B20" s="25"/>
      <c r="C20" s="89"/>
      <c r="D20" s="89"/>
      <c r="E20" s="89"/>
      <c r="F20" s="69"/>
    </row>
    <row r="21" spans="1:7" s="59" customFormat="1" ht="15.75" customHeight="1" x14ac:dyDescent="0.25">
      <c r="A21" s="27" t="s">
        <v>123</v>
      </c>
      <c r="B21" s="60"/>
      <c r="C21" s="58">
        <f>SUM(C23,C24,C25,C26)+C22/2.7</f>
        <v>24.74074074074074</v>
      </c>
      <c r="D21" s="64"/>
      <c r="E21" s="64"/>
      <c r="F21" s="69"/>
    </row>
    <row r="22" spans="1:7" s="59" customFormat="1" ht="15.75" customHeight="1" x14ac:dyDescent="0.25">
      <c r="A22" s="27" t="s">
        <v>327</v>
      </c>
      <c r="B22" s="32"/>
      <c r="C22" s="3">
        <v>2</v>
      </c>
      <c r="D22" s="32"/>
      <c r="E22" s="32"/>
      <c r="F22" s="32"/>
    </row>
    <row r="23" spans="1:7" s="59" customFormat="1" ht="15.75" customHeight="1" x14ac:dyDescent="0.25">
      <c r="A23" s="61" t="s">
        <v>228</v>
      </c>
      <c r="B23" s="60"/>
      <c r="C23" s="58"/>
      <c r="D23" s="64"/>
      <c r="E23" s="64"/>
      <c r="F23" s="69"/>
    </row>
    <row r="24" spans="1:7" s="59" customFormat="1" ht="30" customHeight="1" x14ac:dyDescent="0.25">
      <c r="A24" s="61" t="s">
        <v>229</v>
      </c>
      <c r="B24" s="60"/>
      <c r="C24" s="58"/>
      <c r="D24" s="64"/>
      <c r="E24" s="64"/>
      <c r="F24" s="69"/>
    </row>
    <row r="25" spans="1:7" s="59" customFormat="1" ht="15.75" customHeight="1" x14ac:dyDescent="0.25">
      <c r="A25" s="61" t="s">
        <v>230</v>
      </c>
      <c r="B25" s="60"/>
      <c r="C25" s="58"/>
      <c r="D25" s="64"/>
      <c r="E25" s="64"/>
      <c r="F25" s="69"/>
    </row>
    <row r="26" spans="1:7" s="59" customFormat="1" ht="15.75" customHeight="1" x14ac:dyDescent="0.25">
      <c r="A26" s="27" t="s">
        <v>231</v>
      </c>
      <c r="B26" s="60"/>
      <c r="C26" s="58">
        <v>24</v>
      </c>
      <c r="D26" s="64"/>
      <c r="E26" s="64"/>
      <c r="F26" s="69"/>
    </row>
    <row r="27" spans="1:7" s="59" customFormat="1" ht="42" customHeight="1" x14ac:dyDescent="0.25">
      <c r="A27" s="27" t="s">
        <v>326</v>
      </c>
      <c r="B27" s="60"/>
      <c r="C27" s="17"/>
      <c r="D27" s="58"/>
      <c r="E27" s="58"/>
      <c r="F27" s="58"/>
      <c r="G27" s="90"/>
    </row>
    <row r="28" spans="1:7" s="59" customFormat="1" x14ac:dyDescent="0.25">
      <c r="A28" s="28" t="s">
        <v>121</v>
      </c>
      <c r="B28" s="58"/>
      <c r="C28" s="17">
        <f>C29+C30</f>
        <v>29.941176470588236</v>
      </c>
      <c r="D28" s="58"/>
      <c r="E28" s="58"/>
      <c r="F28" s="58"/>
    </row>
    <row r="29" spans="1:7" s="59" customFormat="1" x14ac:dyDescent="0.25">
      <c r="A29" s="28" t="s">
        <v>297</v>
      </c>
      <c r="B29" s="58"/>
      <c r="C29" s="58">
        <v>27</v>
      </c>
      <c r="D29" s="181"/>
      <c r="E29" s="181"/>
      <c r="F29" s="181"/>
      <c r="G29" s="132"/>
    </row>
    <row r="30" spans="1:7" s="59" customFormat="1" x14ac:dyDescent="0.25">
      <c r="A30" s="28" t="s">
        <v>299</v>
      </c>
      <c r="B30" s="58"/>
      <c r="C30" s="17">
        <f>C31/8.5</f>
        <v>2.9411764705882355</v>
      </c>
      <c r="D30" s="181"/>
      <c r="E30" s="181"/>
      <c r="F30" s="181"/>
      <c r="G30" s="79"/>
    </row>
    <row r="31" spans="1:7" s="160" customFormat="1" x14ac:dyDescent="0.25">
      <c r="A31" s="56" t="s">
        <v>298</v>
      </c>
      <c r="B31" s="60"/>
      <c r="C31" s="58">
        <v>25</v>
      </c>
      <c r="D31" s="177"/>
      <c r="E31" s="177"/>
      <c r="F31" s="177"/>
      <c r="G31" s="133"/>
    </row>
    <row r="32" spans="1:7" s="160" customFormat="1" x14ac:dyDescent="0.25">
      <c r="A32" s="62" t="s">
        <v>232</v>
      </c>
      <c r="B32" s="63"/>
      <c r="C32" s="22">
        <f>C21+ROUND(C29*3.2,0)+C31/3.9</f>
        <v>117.15099715099714</v>
      </c>
      <c r="D32" s="177"/>
      <c r="E32" s="177"/>
      <c r="F32" s="177"/>
    </row>
    <row r="33" spans="1:8" s="160" customFormat="1" x14ac:dyDescent="0.25">
      <c r="A33" s="25" t="s">
        <v>163</v>
      </c>
      <c r="B33" s="26"/>
      <c r="C33" s="60"/>
      <c r="D33" s="177"/>
      <c r="E33" s="177"/>
      <c r="F33" s="177"/>
    </row>
    <row r="34" spans="1:8" s="160" customFormat="1" ht="17.25" customHeight="1" x14ac:dyDescent="0.25">
      <c r="A34" s="27" t="s">
        <v>123</v>
      </c>
      <c r="B34" s="26"/>
      <c r="C34" s="3">
        <f>SUM(C35,C36,C43,C49,C50,C51,C52)</f>
        <v>0</v>
      </c>
      <c r="D34" s="177"/>
      <c r="E34" s="177"/>
      <c r="F34" s="177"/>
      <c r="H34" s="203"/>
    </row>
    <row r="35" spans="1:8" s="160" customFormat="1" ht="17.25" customHeight="1" x14ac:dyDescent="0.25">
      <c r="A35" s="27" t="s">
        <v>228</v>
      </c>
      <c r="B35" s="26"/>
      <c r="C35" s="3"/>
      <c r="D35" s="177"/>
      <c r="E35" s="177"/>
      <c r="F35" s="177"/>
    </row>
    <row r="36" spans="1:8" s="160" customFormat="1" ht="45" x14ac:dyDescent="0.25">
      <c r="A36" s="61" t="s">
        <v>233</v>
      </c>
      <c r="B36" s="26"/>
      <c r="C36" s="3">
        <f>C37+C38+C39+C41</f>
        <v>0</v>
      </c>
      <c r="D36" s="177"/>
      <c r="E36" s="177"/>
      <c r="F36" s="177"/>
    </row>
    <row r="37" spans="1:8" s="160" customFormat="1" ht="30" x14ac:dyDescent="0.25">
      <c r="A37" s="65" t="s">
        <v>234</v>
      </c>
      <c r="B37" s="26"/>
      <c r="C37" s="406"/>
      <c r="D37" s="177"/>
      <c r="E37" s="177"/>
      <c r="F37" s="177"/>
    </row>
    <row r="38" spans="1:8" s="160" customFormat="1" ht="30" x14ac:dyDescent="0.25">
      <c r="A38" s="65" t="s">
        <v>235</v>
      </c>
      <c r="B38" s="26"/>
      <c r="C38" s="406"/>
      <c r="D38" s="177"/>
      <c r="E38" s="177"/>
      <c r="F38" s="177"/>
    </row>
    <row r="39" spans="1:8" s="160" customFormat="1" ht="45" x14ac:dyDescent="0.25">
      <c r="A39" s="65" t="s">
        <v>236</v>
      </c>
      <c r="B39" s="26"/>
      <c r="C39" s="406"/>
      <c r="D39" s="177"/>
      <c r="E39" s="177"/>
      <c r="F39" s="177"/>
    </row>
    <row r="40" spans="1:8" s="160" customFormat="1" x14ac:dyDescent="0.25">
      <c r="A40" s="65" t="s">
        <v>237</v>
      </c>
      <c r="B40" s="26"/>
      <c r="C40" s="406"/>
      <c r="D40" s="177"/>
      <c r="E40" s="177"/>
      <c r="F40" s="177"/>
    </row>
    <row r="41" spans="1:8" s="160" customFormat="1" ht="30" x14ac:dyDescent="0.25">
      <c r="A41" s="65" t="s">
        <v>238</v>
      </c>
      <c r="B41" s="26"/>
      <c r="C41" s="406"/>
      <c r="D41" s="177"/>
      <c r="E41" s="177"/>
      <c r="F41" s="177"/>
    </row>
    <row r="42" spans="1:8" s="160" customFormat="1" x14ac:dyDescent="0.25">
      <c r="A42" s="65" t="s">
        <v>237</v>
      </c>
      <c r="B42" s="26"/>
      <c r="C42" s="406"/>
      <c r="D42" s="177"/>
      <c r="E42" s="177"/>
      <c r="F42" s="177"/>
    </row>
    <row r="43" spans="1:8" s="160" customFormat="1" ht="45" x14ac:dyDescent="0.25">
      <c r="A43" s="61" t="s">
        <v>239</v>
      </c>
      <c r="B43" s="26"/>
      <c r="C43" s="406">
        <f>C44+C45+C47+C49</f>
        <v>0</v>
      </c>
      <c r="D43" s="177"/>
      <c r="E43" s="177"/>
      <c r="F43" s="177"/>
    </row>
    <row r="44" spans="1:8" s="160" customFormat="1" ht="30" x14ac:dyDescent="0.25">
      <c r="A44" s="65" t="s">
        <v>240</v>
      </c>
      <c r="B44" s="26"/>
      <c r="C44" s="3"/>
      <c r="D44" s="177"/>
      <c r="E44" s="177"/>
      <c r="F44" s="177"/>
    </row>
    <row r="45" spans="1:8" s="160" customFormat="1" ht="60" x14ac:dyDescent="0.25">
      <c r="A45" s="65" t="s">
        <v>241</v>
      </c>
      <c r="B45" s="26"/>
      <c r="C45" s="406"/>
      <c r="D45" s="177"/>
      <c r="E45" s="177"/>
      <c r="F45" s="177"/>
    </row>
    <row r="46" spans="1:8" s="160" customFormat="1" x14ac:dyDescent="0.25">
      <c r="A46" s="65" t="s">
        <v>237</v>
      </c>
      <c r="B46" s="26"/>
      <c r="C46" s="406"/>
      <c r="D46" s="177"/>
      <c r="E46" s="177"/>
      <c r="F46" s="177"/>
    </row>
    <row r="47" spans="1:8" s="160" customFormat="1" ht="45" x14ac:dyDescent="0.25">
      <c r="A47" s="65" t="s">
        <v>242</v>
      </c>
      <c r="B47" s="26"/>
      <c r="C47" s="406"/>
      <c r="D47" s="177"/>
      <c r="E47" s="177"/>
      <c r="F47" s="177"/>
    </row>
    <row r="48" spans="1:8" s="160" customFormat="1" x14ac:dyDescent="0.25">
      <c r="A48" s="65" t="s">
        <v>237</v>
      </c>
      <c r="B48" s="26"/>
      <c r="C48" s="406"/>
      <c r="D48" s="177"/>
      <c r="E48" s="177"/>
      <c r="F48" s="177"/>
    </row>
    <row r="49" spans="1:6" s="160" customFormat="1" ht="45" x14ac:dyDescent="0.25">
      <c r="A49" s="61" t="s">
        <v>243</v>
      </c>
      <c r="B49" s="26"/>
      <c r="C49" s="406"/>
      <c r="D49" s="177"/>
      <c r="E49" s="177"/>
      <c r="F49" s="177"/>
    </row>
    <row r="50" spans="1:6" s="160" customFormat="1" x14ac:dyDescent="0.25">
      <c r="A50" s="27"/>
      <c r="B50" s="26"/>
      <c r="C50" s="406"/>
      <c r="D50" s="177"/>
      <c r="E50" s="177"/>
      <c r="F50" s="177"/>
    </row>
    <row r="51" spans="1:6" s="160" customFormat="1" ht="30" x14ac:dyDescent="0.25">
      <c r="A51" s="61" t="s">
        <v>244</v>
      </c>
      <c r="B51" s="26"/>
      <c r="C51" s="406"/>
      <c r="D51" s="177"/>
      <c r="E51" s="177"/>
      <c r="F51" s="177"/>
    </row>
    <row r="52" spans="1:6" s="160" customFormat="1" x14ac:dyDescent="0.25">
      <c r="A52" s="27" t="s">
        <v>245</v>
      </c>
      <c r="B52" s="26"/>
      <c r="C52" s="406"/>
      <c r="D52" s="177"/>
      <c r="E52" s="177"/>
      <c r="F52" s="177"/>
    </row>
    <row r="53" spans="1:6" s="160" customFormat="1" x14ac:dyDescent="0.25">
      <c r="A53" s="28" t="s">
        <v>121</v>
      </c>
      <c r="B53" s="60"/>
      <c r="C53" s="406"/>
      <c r="D53" s="177"/>
      <c r="E53" s="177"/>
      <c r="F53" s="177"/>
    </row>
    <row r="54" spans="1:6" s="160" customFormat="1" x14ac:dyDescent="0.25">
      <c r="A54" s="56" t="s">
        <v>160</v>
      </c>
      <c r="B54" s="60"/>
      <c r="C54" s="3"/>
      <c r="D54" s="177"/>
      <c r="E54" s="177"/>
      <c r="F54" s="177"/>
    </row>
    <row r="55" spans="1:6" s="59" customFormat="1" ht="30" x14ac:dyDescent="0.25">
      <c r="A55" s="28" t="s">
        <v>122</v>
      </c>
      <c r="B55" s="26"/>
      <c r="C55" s="3">
        <v>8</v>
      </c>
      <c r="D55" s="58"/>
      <c r="E55" s="58"/>
      <c r="F55" s="58"/>
    </row>
    <row r="56" spans="1:6" s="59" customFormat="1" ht="30" x14ac:dyDescent="0.25">
      <c r="A56" s="178" t="s">
        <v>246</v>
      </c>
      <c r="B56" s="26"/>
      <c r="C56" s="3"/>
      <c r="D56" s="58"/>
      <c r="E56" s="58"/>
      <c r="F56" s="58"/>
    </row>
    <row r="57" spans="1:6" s="59" customFormat="1" ht="63.75" customHeight="1" x14ac:dyDescent="0.25">
      <c r="A57" s="28" t="s">
        <v>341</v>
      </c>
      <c r="B57" s="26"/>
      <c r="C57" s="3">
        <v>7</v>
      </c>
      <c r="D57" s="58"/>
      <c r="E57" s="58"/>
      <c r="F57" s="58"/>
    </row>
    <row r="58" spans="1:6" s="59" customFormat="1" x14ac:dyDescent="0.25">
      <c r="A58" s="67" t="s">
        <v>162</v>
      </c>
      <c r="B58" s="26"/>
      <c r="C58" s="22">
        <f>C34+ROUND(C53*3.2,0)+C55+C57</f>
        <v>15</v>
      </c>
      <c r="D58" s="58"/>
      <c r="E58" s="58"/>
      <c r="F58" s="58"/>
    </row>
    <row r="59" spans="1:6" s="59" customFormat="1" ht="17.25" customHeight="1" x14ac:dyDescent="0.25">
      <c r="A59" s="68" t="s">
        <v>161</v>
      </c>
      <c r="B59" s="26"/>
      <c r="C59" s="22">
        <f>SUM(C32,C58)</f>
        <v>132.15099715099714</v>
      </c>
      <c r="D59" s="58"/>
      <c r="E59" s="58"/>
      <c r="F59" s="58"/>
    </row>
    <row r="60" spans="1:6" s="59" customFormat="1" ht="18" customHeight="1" x14ac:dyDescent="0.25">
      <c r="A60" s="179" t="s">
        <v>7</v>
      </c>
      <c r="B60" s="26"/>
      <c r="C60" s="58"/>
      <c r="D60" s="121"/>
      <c r="E60" s="121"/>
      <c r="F60" s="58"/>
    </row>
    <row r="61" spans="1:6" s="59" customFormat="1" x14ac:dyDescent="0.25">
      <c r="A61" s="55" t="s">
        <v>145</v>
      </c>
      <c r="B61" s="26"/>
      <c r="C61" s="58"/>
      <c r="D61" s="121"/>
      <c r="E61" s="121"/>
      <c r="F61" s="58"/>
    </row>
    <row r="62" spans="1:6" s="59" customFormat="1" x14ac:dyDescent="0.25">
      <c r="A62" s="34" t="s">
        <v>26</v>
      </c>
      <c r="B62" s="2">
        <v>300</v>
      </c>
      <c r="C62" s="58"/>
      <c r="D62" s="110">
        <v>10</v>
      </c>
      <c r="E62" s="121">
        <f>ROUND(F62/B62,0)</f>
        <v>0</v>
      </c>
      <c r="F62" s="3">
        <f>ROUND(C62*D62,0)</f>
        <v>0</v>
      </c>
    </row>
    <row r="63" spans="1:6" s="59" customFormat="1" x14ac:dyDescent="0.25">
      <c r="A63" s="34" t="s">
        <v>23</v>
      </c>
      <c r="B63" s="2">
        <v>300</v>
      </c>
      <c r="C63" s="58"/>
      <c r="D63" s="110">
        <v>6</v>
      </c>
      <c r="E63" s="121">
        <f>ROUND(F63/B63,0)</f>
        <v>0</v>
      </c>
      <c r="F63" s="3">
        <f>ROUND(C63*D63,0)</f>
        <v>0</v>
      </c>
    </row>
    <row r="64" spans="1:6" s="59" customFormat="1" x14ac:dyDescent="0.25">
      <c r="A64" s="34" t="s">
        <v>11</v>
      </c>
      <c r="B64" s="2">
        <v>300</v>
      </c>
      <c r="C64" s="58">
        <v>1</v>
      </c>
      <c r="D64" s="110">
        <v>10.5</v>
      </c>
      <c r="E64" s="121">
        <f>ROUND(F64/B64,0)</f>
        <v>0</v>
      </c>
      <c r="F64" s="3">
        <f>ROUND(C64*D64,0)</f>
        <v>11</v>
      </c>
    </row>
    <row r="65" spans="1:6" s="59" customFormat="1" x14ac:dyDescent="0.25">
      <c r="A65" s="34" t="s">
        <v>21</v>
      </c>
      <c r="B65" s="2">
        <v>300</v>
      </c>
      <c r="C65" s="58"/>
      <c r="D65" s="110">
        <v>10</v>
      </c>
      <c r="E65" s="121">
        <f>ROUND(F65/B65,0)</f>
        <v>0</v>
      </c>
      <c r="F65" s="3">
        <f>ROUND(C65*D65,0)</f>
        <v>0</v>
      </c>
    </row>
    <row r="66" spans="1:6" s="59" customFormat="1" x14ac:dyDescent="0.25">
      <c r="A66" s="744" t="s">
        <v>24</v>
      </c>
      <c r="B66" s="2">
        <v>300</v>
      </c>
      <c r="C66" s="58"/>
      <c r="D66" s="110">
        <v>8.5</v>
      </c>
      <c r="E66" s="121">
        <f>ROUND(F66/B66,0)</f>
        <v>0</v>
      </c>
      <c r="F66" s="3">
        <f>ROUND(C66*D66,0)</f>
        <v>0</v>
      </c>
    </row>
    <row r="67" spans="1:6" s="59" customFormat="1" x14ac:dyDescent="0.25">
      <c r="A67" s="45" t="s">
        <v>9</v>
      </c>
      <c r="B67" s="99"/>
      <c r="C67" s="111">
        <f>C62+C63+C64+C65+C66</f>
        <v>1</v>
      </c>
      <c r="D67" s="130">
        <f>F67/C67</f>
        <v>11</v>
      </c>
      <c r="E67" s="123">
        <f>E62+E63+E64+E65+E66</f>
        <v>0</v>
      </c>
      <c r="F67" s="123">
        <f>F62+F63+F64+F65+F66</f>
        <v>11</v>
      </c>
    </row>
    <row r="68" spans="1:6" s="59" customFormat="1" x14ac:dyDescent="0.25">
      <c r="A68" s="55" t="s">
        <v>77</v>
      </c>
      <c r="B68" s="99"/>
      <c r="C68" s="111"/>
      <c r="D68" s="124"/>
      <c r="E68" s="123"/>
      <c r="F68" s="123"/>
    </row>
    <row r="69" spans="1:6" s="59" customFormat="1" x14ac:dyDescent="0.25">
      <c r="A69" s="35" t="s">
        <v>21</v>
      </c>
      <c r="B69" s="611">
        <v>240</v>
      </c>
      <c r="C69" s="58">
        <v>1</v>
      </c>
      <c r="D69" s="110">
        <v>8</v>
      </c>
      <c r="E69" s="121">
        <f>ROUND(F69/B69,0)</f>
        <v>0</v>
      </c>
      <c r="F69" s="3">
        <f>ROUND(C69*D69,0)</f>
        <v>8</v>
      </c>
    </row>
    <row r="70" spans="1:6" s="59" customFormat="1" x14ac:dyDescent="0.25">
      <c r="A70" s="45" t="s">
        <v>147</v>
      </c>
      <c r="B70" s="745"/>
      <c r="C70" s="111">
        <f>C69</f>
        <v>1</v>
      </c>
      <c r="D70" s="124">
        <f t="shared" ref="D70:F70" si="4">D69</f>
        <v>8</v>
      </c>
      <c r="E70" s="111">
        <f t="shared" si="4"/>
        <v>0</v>
      </c>
      <c r="F70" s="111">
        <f t="shared" si="4"/>
        <v>8</v>
      </c>
    </row>
    <row r="71" spans="1:6" s="59" customFormat="1" ht="16.5" customHeight="1" x14ac:dyDescent="0.25">
      <c r="A71" s="38" t="s">
        <v>118</v>
      </c>
      <c r="B71" s="145"/>
      <c r="C71" s="60">
        <f>C67+C70</f>
        <v>2</v>
      </c>
      <c r="D71" s="130">
        <f>F71/C71</f>
        <v>9.5</v>
      </c>
      <c r="E71" s="60">
        <f>E67+E70</f>
        <v>0</v>
      </c>
      <c r="F71" s="60">
        <f>F67+F70</f>
        <v>19</v>
      </c>
    </row>
    <row r="72" spans="1:6" s="59" customFormat="1" ht="30" x14ac:dyDescent="0.25">
      <c r="A72" s="746" t="s">
        <v>178</v>
      </c>
      <c r="B72" s="747"/>
      <c r="C72" s="63">
        <v>157</v>
      </c>
      <c r="D72" s="130"/>
      <c r="E72" s="60"/>
      <c r="F72" s="60"/>
    </row>
    <row r="73" spans="1:6" s="59" customFormat="1" ht="15" customHeight="1" x14ac:dyDescent="0.25">
      <c r="A73" s="555" t="s">
        <v>184</v>
      </c>
      <c r="B73" s="2"/>
      <c r="C73" s="60">
        <f>C74+C76</f>
        <v>10</v>
      </c>
      <c r="D73" s="121"/>
      <c r="E73" s="121"/>
      <c r="F73" s="121"/>
    </row>
    <row r="74" spans="1:6" x14ac:dyDescent="0.25">
      <c r="A74" s="153" t="s">
        <v>179</v>
      </c>
      <c r="B74" s="152"/>
      <c r="C74" s="748">
        <f>C75</f>
        <v>10</v>
      </c>
      <c r="D74" s="152"/>
      <c r="E74" s="152"/>
      <c r="F74" s="152"/>
    </row>
    <row r="75" spans="1:6" x14ac:dyDescent="0.25">
      <c r="A75" s="154" t="s">
        <v>180</v>
      </c>
      <c r="B75" s="152"/>
      <c r="C75" s="749">
        <v>10</v>
      </c>
      <c r="D75" s="152"/>
      <c r="E75" s="152"/>
      <c r="F75" s="152"/>
    </row>
    <row r="76" spans="1:6" x14ac:dyDescent="0.25">
      <c r="A76" s="153" t="s">
        <v>181</v>
      </c>
      <c r="B76" s="152"/>
      <c r="C76" s="727">
        <f>C77+C78</f>
        <v>0</v>
      </c>
      <c r="D76" s="152"/>
      <c r="E76" s="152"/>
      <c r="F76" s="152"/>
    </row>
    <row r="77" spans="1:6" ht="30" x14ac:dyDescent="0.25">
      <c r="A77" s="154" t="s">
        <v>182</v>
      </c>
      <c r="B77" s="152"/>
      <c r="C77" s="728"/>
      <c r="D77" s="152"/>
      <c r="E77" s="152"/>
      <c r="F77" s="152"/>
    </row>
    <row r="78" spans="1:6" ht="15.75" thickBot="1" x14ac:dyDescent="0.3">
      <c r="A78" s="155" t="s">
        <v>183</v>
      </c>
      <c r="B78" s="156"/>
      <c r="C78" s="156"/>
      <c r="D78" s="156"/>
      <c r="E78" s="156"/>
      <c r="F78" s="156"/>
    </row>
    <row r="79" spans="1:6" s="59" customFormat="1" ht="14.25" x14ac:dyDescent="0.2">
      <c r="A79" s="105" t="s">
        <v>10</v>
      </c>
      <c r="B79" s="96"/>
      <c r="C79" s="96"/>
      <c r="D79" s="96"/>
      <c r="E79" s="96"/>
      <c r="F79" s="96"/>
    </row>
  </sheetData>
  <mergeCells count="6">
    <mergeCell ref="A1:F2"/>
    <mergeCell ref="B3:B5"/>
    <mergeCell ref="D3:D5"/>
    <mergeCell ref="E3:E5"/>
    <mergeCell ref="C3:C5"/>
    <mergeCell ref="F3:F5"/>
  </mergeCells>
  <pageMargins left="0.78740157480314965" right="0" top="0" bottom="0" header="0" footer="0"/>
  <pageSetup paperSize="9" scale="8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G72"/>
  <sheetViews>
    <sheetView zoomScale="80" zoomScaleNormal="80" zoomScaleSheetLayoutView="115" workbookViewId="0">
      <pane xSplit="1" ySplit="7" topLeftCell="B55" activePane="bottomRight" state="frozen"/>
      <selection sqref="A1:XFD1048576"/>
      <selection pane="topRight" sqref="A1:XFD1048576"/>
      <selection pane="bottomLeft" sqref="A1:XFD1048576"/>
      <selection pane="bottomRight" activeCell="A73" sqref="A73:XFD117"/>
    </sheetView>
  </sheetViews>
  <sheetFormatPr defaultColWidth="11.42578125" defaultRowHeight="15" x14ac:dyDescent="0.25"/>
  <cols>
    <col min="1" max="1" width="43.5703125" style="115" customWidth="1"/>
    <col min="2" max="2" width="9.85546875" style="115" customWidth="1"/>
    <col min="3" max="3" width="14.5703125" style="115" customWidth="1"/>
    <col min="4" max="4" width="12" style="115" customWidth="1"/>
    <col min="5" max="6" width="11.42578125" style="115" customWidth="1"/>
    <col min="7" max="16384" width="11.42578125" style="115"/>
  </cols>
  <sheetData>
    <row r="1" spans="1:6" x14ac:dyDescent="0.25">
      <c r="E1" s="125"/>
    </row>
    <row r="2" spans="1:6" ht="32.25" customHeight="1" x14ac:dyDescent="0.25">
      <c r="A2" s="875" t="s">
        <v>338</v>
      </c>
      <c r="B2" s="876"/>
      <c r="C2" s="876"/>
      <c r="D2" s="876"/>
      <c r="E2" s="876"/>
      <c r="F2" s="876"/>
    </row>
    <row r="3" spans="1:6" ht="15.75" thickBot="1" x14ac:dyDescent="0.3">
      <c r="A3" s="876"/>
      <c r="B3" s="876"/>
      <c r="C3" s="876"/>
      <c r="D3" s="876"/>
      <c r="E3" s="876"/>
      <c r="F3" s="876"/>
    </row>
    <row r="4" spans="1:6" ht="30.75" customHeight="1" x14ac:dyDescent="0.3">
      <c r="A4" s="8" t="s">
        <v>187</v>
      </c>
      <c r="B4" s="880" t="s">
        <v>1</v>
      </c>
      <c r="C4" s="900" t="s">
        <v>293</v>
      </c>
      <c r="D4" s="886" t="s">
        <v>0</v>
      </c>
      <c r="E4" s="880" t="s">
        <v>2</v>
      </c>
      <c r="F4" s="883" t="s">
        <v>226</v>
      </c>
    </row>
    <row r="5" spans="1:6" ht="19.5" customHeight="1" x14ac:dyDescent="0.3">
      <c r="A5" s="9"/>
      <c r="B5" s="881"/>
      <c r="C5" s="901"/>
      <c r="D5" s="887"/>
      <c r="E5" s="881"/>
      <c r="F5" s="884"/>
    </row>
    <row r="6" spans="1:6" ht="39" customHeight="1" thickBot="1" x14ac:dyDescent="0.3">
      <c r="A6" s="10" t="s">
        <v>3</v>
      </c>
      <c r="B6" s="882"/>
      <c r="C6" s="902"/>
      <c r="D6" s="888"/>
      <c r="E6" s="882"/>
      <c r="F6" s="885"/>
    </row>
    <row r="7" spans="1:6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ht="30" customHeight="1" x14ac:dyDescent="0.25">
      <c r="A8" s="126" t="s">
        <v>201</v>
      </c>
      <c r="B8" s="107"/>
      <c r="C8" s="127"/>
      <c r="D8" s="127"/>
      <c r="E8" s="127"/>
      <c r="F8" s="127"/>
    </row>
    <row r="9" spans="1:6" x14ac:dyDescent="0.25">
      <c r="A9" s="237" t="s">
        <v>4</v>
      </c>
      <c r="B9" s="145"/>
      <c r="C9" s="121"/>
      <c r="D9" s="121"/>
      <c r="E9" s="121"/>
      <c r="F9" s="121"/>
    </row>
    <row r="10" spans="1:6" x14ac:dyDescent="0.25">
      <c r="A10" s="85" t="s">
        <v>21</v>
      </c>
      <c r="B10" s="238">
        <v>340</v>
      </c>
      <c r="C10" s="58">
        <v>5.4545454545454541</v>
      </c>
      <c r="D10" s="110">
        <v>10.5</v>
      </c>
      <c r="E10" s="121">
        <f>ROUND(F10/B10,0)</f>
        <v>0</v>
      </c>
      <c r="F10" s="3">
        <f>ROUND(C10*D10,0)</f>
        <v>57</v>
      </c>
    </row>
    <row r="11" spans="1:6" x14ac:dyDescent="0.25">
      <c r="A11" s="85" t="s">
        <v>72</v>
      </c>
      <c r="B11" s="238">
        <v>340</v>
      </c>
      <c r="C11" s="58">
        <v>3.2727272727272725</v>
      </c>
      <c r="D11" s="110">
        <v>9</v>
      </c>
      <c r="E11" s="121">
        <f>ROUND(F11/B11,0)</f>
        <v>0</v>
      </c>
      <c r="F11" s="3">
        <f>ROUND(C11*D11,0)</f>
        <v>29</v>
      </c>
    </row>
    <row r="12" spans="1:6" x14ac:dyDescent="0.25">
      <c r="A12" s="72" t="s">
        <v>11</v>
      </c>
      <c r="B12" s="2">
        <v>340</v>
      </c>
      <c r="C12" s="2">
        <v>0</v>
      </c>
      <c r="D12" s="110">
        <v>8.1999999999999993</v>
      </c>
      <c r="E12" s="121">
        <f>ROUND(F12/B12,0)</f>
        <v>0</v>
      </c>
      <c r="F12" s="3">
        <f>ROUND(C12*D12,0)</f>
        <v>0</v>
      </c>
    </row>
    <row r="13" spans="1:6" x14ac:dyDescent="0.25">
      <c r="A13" s="72" t="s">
        <v>23</v>
      </c>
      <c r="B13" s="2">
        <v>320</v>
      </c>
      <c r="C13" s="2">
        <v>1.0909090909090908</v>
      </c>
      <c r="D13" s="110">
        <v>6</v>
      </c>
      <c r="E13" s="121">
        <f>ROUND(F13/B13,0)</f>
        <v>0</v>
      </c>
      <c r="F13" s="3">
        <f>ROUND(C13*D13,0)</f>
        <v>7</v>
      </c>
    </row>
    <row r="14" spans="1:6" s="59" customFormat="1" ht="16.5" customHeight="1" x14ac:dyDescent="0.2">
      <c r="A14" s="239" t="s">
        <v>5</v>
      </c>
      <c r="B14" s="78"/>
      <c r="C14" s="60">
        <f>C10+C11+C12+C13</f>
        <v>9.8181818181818166</v>
      </c>
      <c r="D14" s="130">
        <f>F14/C14</f>
        <v>9.4722222222222232</v>
      </c>
      <c r="E14" s="60">
        <f>E10+E11+E12+E13</f>
        <v>0</v>
      </c>
      <c r="F14" s="60">
        <f>F10+F11+F12+F13</f>
        <v>93</v>
      </c>
    </row>
    <row r="15" spans="1:6" s="59" customFormat="1" ht="21" customHeight="1" x14ac:dyDescent="0.25">
      <c r="A15" s="25" t="s">
        <v>227</v>
      </c>
      <c r="B15" s="25"/>
      <c r="C15" s="89"/>
      <c r="D15" s="89"/>
      <c r="E15" s="89"/>
      <c r="F15" s="69"/>
    </row>
    <row r="16" spans="1:6" s="59" customFormat="1" ht="15.75" customHeight="1" x14ac:dyDescent="0.25">
      <c r="A16" s="27" t="s">
        <v>123</v>
      </c>
      <c r="B16" s="60"/>
      <c r="C16" s="58">
        <f>SUM(C18,C19,C20,C21)+C17/2.7</f>
        <v>0</v>
      </c>
      <c r="D16" s="64"/>
      <c r="E16" s="64"/>
      <c r="F16" s="69"/>
    </row>
    <row r="17" spans="1:7" s="59" customFormat="1" ht="15.75" customHeight="1" x14ac:dyDescent="0.25">
      <c r="A17" s="27" t="s">
        <v>327</v>
      </c>
      <c r="B17" s="32"/>
      <c r="C17" s="3"/>
      <c r="D17" s="32"/>
      <c r="E17" s="32"/>
      <c r="F17" s="32"/>
    </row>
    <row r="18" spans="1:7" s="59" customFormat="1" ht="15.75" customHeight="1" x14ac:dyDescent="0.25">
      <c r="A18" s="61" t="s">
        <v>228</v>
      </c>
      <c r="B18" s="60"/>
      <c r="C18" s="58"/>
      <c r="D18" s="64"/>
      <c r="E18" s="64"/>
      <c r="F18" s="69"/>
    </row>
    <row r="19" spans="1:7" s="59" customFormat="1" ht="15.75" customHeight="1" x14ac:dyDescent="0.25">
      <c r="A19" s="61" t="s">
        <v>229</v>
      </c>
      <c r="B19" s="60"/>
      <c r="C19" s="58"/>
      <c r="D19" s="64"/>
      <c r="E19" s="64"/>
      <c r="F19" s="69"/>
    </row>
    <row r="20" spans="1:7" s="59" customFormat="1" ht="15.75" customHeight="1" x14ac:dyDescent="0.25">
      <c r="A20" s="61" t="s">
        <v>230</v>
      </c>
      <c r="B20" s="60"/>
      <c r="C20" s="58"/>
      <c r="D20" s="64"/>
      <c r="E20" s="64"/>
      <c r="F20" s="69"/>
    </row>
    <row r="21" spans="1:7" s="59" customFormat="1" ht="15.75" customHeight="1" x14ac:dyDescent="0.25">
      <c r="A21" s="27" t="s">
        <v>231</v>
      </c>
      <c r="B21" s="60"/>
      <c r="C21" s="58"/>
      <c r="D21" s="64"/>
      <c r="E21" s="64"/>
      <c r="F21" s="69"/>
    </row>
    <row r="22" spans="1:7" s="59" customFormat="1" ht="49.5" customHeight="1" x14ac:dyDescent="0.25">
      <c r="A22" s="27" t="s">
        <v>326</v>
      </c>
      <c r="B22" s="60"/>
      <c r="C22" s="17"/>
      <c r="D22" s="58"/>
      <c r="E22" s="58"/>
      <c r="F22" s="58"/>
      <c r="G22" s="90"/>
    </row>
    <row r="23" spans="1:7" s="59" customFormat="1" x14ac:dyDescent="0.25">
      <c r="A23" s="28" t="s">
        <v>121</v>
      </c>
      <c r="B23" s="2"/>
      <c r="C23" s="17">
        <f>C24+C25</f>
        <v>0</v>
      </c>
      <c r="D23" s="58"/>
      <c r="E23" s="58"/>
      <c r="F23" s="58"/>
    </row>
    <row r="24" spans="1:7" s="59" customFormat="1" x14ac:dyDescent="0.25">
      <c r="A24" s="28" t="s">
        <v>297</v>
      </c>
      <c r="B24" s="2"/>
      <c r="C24" s="58"/>
      <c r="D24" s="181"/>
      <c r="E24" s="181"/>
      <c r="F24" s="181"/>
      <c r="G24" s="132"/>
    </row>
    <row r="25" spans="1:7" s="59" customFormat="1" x14ac:dyDescent="0.25">
      <c r="A25" s="28" t="s">
        <v>299</v>
      </c>
      <c r="B25" s="2"/>
      <c r="C25" s="17">
        <f>C26/8.5</f>
        <v>0</v>
      </c>
      <c r="D25" s="181"/>
      <c r="E25" s="181"/>
      <c r="F25" s="181"/>
      <c r="G25" s="79"/>
    </row>
    <row r="26" spans="1:7" s="160" customFormat="1" x14ac:dyDescent="0.25">
      <c r="A26" s="56" t="s">
        <v>298</v>
      </c>
      <c r="B26" s="60"/>
      <c r="C26" s="58"/>
      <c r="D26" s="177"/>
      <c r="E26" s="177"/>
      <c r="F26" s="177"/>
      <c r="G26" s="133"/>
    </row>
    <row r="27" spans="1:7" s="160" customFormat="1" x14ac:dyDescent="0.25">
      <c r="A27" s="62" t="s">
        <v>232</v>
      </c>
      <c r="B27" s="63"/>
      <c r="C27" s="22">
        <f>C16+ROUND(C24*3.2,0)+C26/3.9</f>
        <v>0</v>
      </c>
      <c r="D27" s="177"/>
      <c r="E27" s="177"/>
      <c r="F27" s="177"/>
    </row>
    <row r="28" spans="1:7" s="160" customFormat="1" x14ac:dyDescent="0.25">
      <c r="A28" s="25" t="s">
        <v>163</v>
      </c>
      <c r="B28" s="26"/>
      <c r="C28" s="60"/>
      <c r="D28" s="177"/>
      <c r="E28" s="177"/>
      <c r="F28" s="177"/>
    </row>
    <row r="29" spans="1:7" s="160" customFormat="1" ht="17.25" customHeight="1" x14ac:dyDescent="0.25">
      <c r="A29" s="27" t="s">
        <v>123</v>
      </c>
      <c r="B29" s="26"/>
      <c r="C29" s="3">
        <f>SUM(C30,C31,C38,C44,C45,C46,C47)</f>
        <v>0</v>
      </c>
      <c r="D29" s="177"/>
      <c r="E29" s="177"/>
      <c r="F29" s="177"/>
    </row>
    <row r="30" spans="1:7" s="160" customFormat="1" ht="17.25" customHeight="1" x14ac:dyDescent="0.25">
      <c r="A30" s="27" t="s">
        <v>228</v>
      </c>
      <c r="B30" s="26"/>
      <c r="C30" s="3"/>
      <c r="D30" s="177"/>
      <c r="E30" s="177"/>
      <c r="F30" s="177"/>
    </row>
    <row r="31" spans="1:7" s="160" customFormat="1" ht="45" x14ac:dyDescent="0.25">
      <c r="A31" s="61" t="s">
        <v>233</v>
      </c>
      <c r="B31" s="26"/>
      <c r="C31" s="3">
        <f>C32+C33+C34+C36</f>
        <v>0</v>
      </c>
      <c r="D31" s="177"/>
      <c r="E31" s="177"/>
      <c r="F31" s="177"/>
    </row>
    <row r="32" spans="1:7" s="160" customFormat="1" ht="30" x14ac:dyDescent="0.25">
      <c r="A32" s="65" t="s">
        <v>234</v>
      </c>
      <c r="B32" s="26"/>
      <c r="C32" s="406"/>
      <c r="D32" s="177"/>
      <c r="E32" s="177"/>
      <c r="F32" s="177"/>
    </row>
    <row r="33" spans="1:6" s="160" customFormat="1" ht="30" x14ac:dyDescent="0.25">
      <c r="A33" s="65" t="s">
        <v>235</v>
      </c>
      <c r="B33" s="26"/>
      <c r="C33" s="406"/>
      <c r="D33" s="177"/>
      <c r="E33" s="177"/>
      <c r="F33" s="177"/>
    </row>
    <row r="34" spans="1:6" s="160" customFormat="1" ht="45" x14ac:dyDescent="0.25">
      <c r="A34" s="65" t="s">
        <v>236</v>
      </c>
      <c r="B34" s="26"/>
      <c r="C34" s="406"/>
      <c r="D34" s="177"/>
      <c r="E34" s="177"/>
      <c r="F34" s="177"/>
    </row>
    <row r="35" spans="1:6" s="160" customFormat="1" x14ac:dyDescent="0.25">
      <c r="A35" s="65" t="s">
        <v>237</v>
      </c>
      <c r="B35" s="26"/>
      <c r="C35" s="406"/>
      <c r="D35" s="177"/>
      <c r="E35" s="177"/>
      <c r="F35" s="177"/>
    </row>
    <row r="36" spans="1:6" s="160" customFormat="1" ht="30" x14ac:dyDescent="0.25">
      <c r="A36" s="65" t="s">
        <v>238</v>
      </c>
      <c r="B36" s="26"/>
      <c r="C36" s="406"/>
      <c r="D36" s="177"/>
      <c r="E36" s="177"/>
      <c r="F36" s="177"/>
    </row>
    <row r="37" spans="1:6" s="160" customFormat="1" x14ac:dyDescent="0.25">
      <c r="A37" s="65" t="s">
        <v>237</v>
      </c>
      <c r="B37" s="26"/>
      <c r="C37" s="406"/>
      <c r="D37" s="177"/>
      <c r="E37" s="177"/>
      <c r="F37" s="177"/>
    </row>
    <row r="38" spans="1:6" s="160" customFormat="1" ht="45" x14ac:dyDescent="0.25">
      <c r="A38" s="61" t="s">
        <v>239</v>
      </c>
      <c r="B38" s="26"/>
      <c r="C38" s="406">
        <f>C39+C40+C42+C44</f>
        <v>0</v>
      </c>
      <c r="D38" s="177"/>
      <c r="E38" s="177"/>
      <c r="F38" s="177"/>
    </row>
    <row r="39" spans="1:6" s="160" customFormat="1" ht="30" x14ac:dyDescent="0.25">
      <c r="A39" s="65" t="s">
        <v>240</v>
      </c>
      <c r="B39" s="26"/>
      <c r="C39" s="3"/>
      <c r="D39" s="177"/>
      <c r="E39" s="177"/>
      <c r="F39" s="177"/>
    </row>
    <row r="40" spans="1:6" s="160" customFormat="1" ht="60" x14ac:dyDescent="0.25">
      <c r="A40" s="65" t="s">
        <v>241</v>
      </c>
      <c r="B40" s="26"/>
      <c r="C40" s="406"/>
      <c r="D40" s="177"/>
      <c r="E40" s="177"/>
      <c r="F40" s="177"/>
    </row>
    <row r="41" spans="1:6" s="160" customFormat="1" x14ac:dyDescent="0.25">
      <c r="A41" s="65" t="s">
        <v>237</v>
      </c>
      <c r="B41" s="26"/>
      <c r="C41" s="406"/>
      <c r="D41" s="177"/>
      <c r="E41" s="177"/>
      <c r="F41" s="177"/>
    </row>
    <row r="42" spans="1:6" s="160" customFormat="1" ht="45" x14ac:dyDescent="0.25">
      <c r="A42" s="65" t="s">
        <v>242</v>
      </c>
      <c r="B42" s="26"/>
      <c r="C42" s="406"/>
      <c r="D42" s="177"/>
      <c r="E42" s="177"/>
      <c r="F42" s="177"/>
    </row>
    <row r="43" spans="1:6" s="160" customFormat="1" x14ac:dyDescent="0.25">
      <c r="A43" s="65" t="s">
        <v>237</v>
      </c>
      <c r="B43" s="26"/>
      <c r="C43" s="406"/>
      <c r="D43" s="177"/>
      <c r="E43" s="177"/>
      <c r="F43" s="177"/>
    </row>
    <row r="44" spans="1:6" s="160" customFormat="1" ht="45" x14ac:dyDescent="0.25">
      <c r="A44" s="61" t="s">
        <v>243</v>
      </c>
      <c r="B44" s="26"/>
      <c r="C44" s="406"/>
      <c r="D44" s="177"/>
      <c r="E44" s="177"/>
      <c r="F44" s="177"/>
    </row>
    <row r="45" spans="1:6" s="160" customFormat="1" x14ac:dyDescent="0.25">
      <c r="A45" s="27"/>
      <c r="B45" s="26"/>
      <c r="C45" s="406"/>
      <c r="D45" s="177"/>
      <c r="E45" s="177"/>
      <c r="F45" s="177"/>
    </row>
    <row r="46" spans="1:6" s="160" customFormat="1" ht="30" x14ac:dyDescent="0.25">
      <c r="A46" s="61" t="s">
        <v>244</v>
      </c>
      <c r="B46" s="26"/>
      <c r="C46" s="406"/>
      <c r="D46" s="177"/>
      <c r="E46" s="177"/>
      <c r="F46" s="177"/>
    </row>
    <row r="47" spans="1:6" s="160" customFormat="1" x14ac:dyDescent="0.25">
      <c r="A47" s="27" t="s">
        <v>245</v>
      </c>
      <c r="B47" s="26"/>
      <c r="C47" s="406"/>
      <c r="D47" s="177"/>
      <c r="E47" s="177"/>
      <c r="F47" s="177"/>
    </row>
    <row r="48" spans="1:6" s="160" customFormat="1" x14ac:dyDescent="0.25">
      <c r="A48" s="28" t="s">
        <v>121</v>
      </c>
      <c r="B48" s="60"/>
      <c r="C48" s="406"/>
      <c r="D48" s="177"/>
      <c r="E48" s="177"/>
      <c r="F48" s="177"/>
    </row>
    <row r="49" spans="1:6" s="160" customFormat="1" x14ac:dyDescent="0.25">
      <c r="A49" s="56" t="s">
        <v>160</v>
      </c>
      <c r="B49" s="60"/>
      <c r="C49" s="3"/>
      <c r="D49" s="177"/>
      <c r="E49" s="177"/>
      <c r="F49" s="177"/>
    </row>
    <row r="50" spans="1:6" s="59" customFormat="1" ht="30" x14ac:dyDescent="0.25">
      <c r="A50" s="28" t="s">
        <v>122</v>
      </c>
      <c r="B50" s="26"/>
      <c r="C50" s="3"/>
      <c r="D50" s="240"/>
      <c r="E50" s="241"/>
      <c r="F50" s="240"/>
    </row>
    <row r="51" spans="1:6" s="59" customFormat="1" ht="30" x14ac:dyDescent="0.25">
      <c r="A51" s="178" t="s">
        <v>246</v>
      </c>
      <c r="B51" s="26"/>
      <c r="C51" s="3"/>
      <c r="D51" s="58"/>
      <c r="E51" s="58"/>
      <c r="F51" s="58"/>
    </row>
    <row r="52" spans="1:6" s="59" customFormat="1" ht="15.75" customHeight="1" x14ac:dyDescent="0.25">
      <c r="A52" s="66"/>
      <c r="B52" s="26"/>
      <c r="C52" s="3"/>
      <c r="D52" s="58"/>
      <c r="E52" s="58"/>
      <c r="F52" s="58"/>
    </row>
    <row r="53" spans="1:6" s="59" customFormat="1" x14ac:dyDescent="0.25">
      <c r="A53" s="67" t="s">
        <v>162</v>
      </c>
      <c r="B53" s="26"/>
      <c r="C53" s="22">
        <f>C29+ROUND(C48*3.2,0)+C50</f>
        <v>0</v>
      </c>
      <c r="D53" s="58"/>
      <c r="E53" s="58"/>
      <c r="F53" s="58"/>
    </row>
    <row r="54" spans="1:6" s="59" customFormat="1" ht="17.25" customHeight="1" x14ac:dyDescent="0.25">
      <c r="A54" s="242" t="s">
        <v>161</v>
      </c>
      <c r="B54" s="26"/>
      <c r="C54" s="22">
        <f>SUM(C27,C53)</f>
        <v>0</v>
      </c>
      <c r="D54" s="58"/>
      <c r="E54" s="58"/>
      <c r="F54" s="58"/>
    </row>
    <row r="55" spans="1:6" s="59" customFormat="1" x14ac:dyDescent="0.25">
      <c r="A55" s="45" t="s">
        <v>7</v>
      </c>
      <c r="B55" s="2"/>
      <c r="C55" s="58"/>
      <c r="D55" s="58"/>
      <c r="E55" s="58"/>
      <c r="F55" s="58"/>
    </row>
    <row r="56" spans="1:6" s="59" customFormat="1" x14ac:dyDescent="0.25">
      <c r="A56" s="55" t="s">
        <v>145</v>
      </c>
      <c r="B56" s="2"/>
      <c r="C56" s="58"/>
      <c r="D56" s="58"/>
      <c r="E56" s="58"/>
      <c r="F56" s="58"/>
    </row>
    <row r="57" spans="1:6" s="59" customFormat="1" x14ac:dyDescent="0.25">
      <c r="A57" s="34" t="s">
        <v>21</v>
      </c>
      <c r="B57" s="238">
        <v>300</v>
      </c>
      <c r="C57" s="58"/>
      <c r="D57" s="110">
        <v>9.5</v>
      </c>
      <c r="E57" s="121">
        <f>ROUND(F57/B57,0)</f>
        <v>0</v>
      </c>
      <c r="F57" s="3">
        <f>ROUND(C57*D57,0)</f>
        <v>0</v>
      </c>
    </row>
    <row r="58" spans="1:6" s="59" customFormat="1" x14ac:dyDescent="0.25">
      <c r="A58" s="34" t="s">
        <v>72</v>
      </c>
      <c r="B58" s="238">
        <v>300</v>
      </c>
      <c r="C58" s="58"/>
      <c r="D58" s="110">
        <v>9</v>
      </c>
      <c r="E58" s="121">
        <f>ROUND(F58/B58,0)</f>
        <v>0</v>
      </c>
      <c r="F58" s="3">
        <f>ROUND(C58*D58,0)</f>
        <v>0</v>
      </c>
    </row>
    <row r="59" spans="1:6" s="59" customFormat="1" x14ac:dyDescent="0.25">
      <c r="A59" s="34" t="s">
        <v>11</v>
      </c>
      <c r="B59" s="238">
        <v>300</v>
      </c>
      <c r="C59" s="58"/>
      <c r="D59" s="110">
        <v>9.6</v>
      </c>
      <c r="E59" s="121">
        <f>ROUND(F59/B59,0)</f>
        <v>0</v>
      </c>
      <c r="F59" s="3">
        <f>ROUND(C59*D59,0)</f>
        <v>0</v>
      </c>
    </row>
    <row r="60" spans="1:6" s="59" customFormat="1" ht="18" customHeight="1" x14ac:dyDescent="0.25">
      <c r="A60" s="118" t="s">
        <v>9</v>
      </c>
      <c r="B60" s="2"/>
      <c r="C60" s="111">
        <f>C57+C58+C59</f>
        <v>0</v>
      </c>
      <c r="D60" s="110">
        <v>9.6</v>
      </c>
      <c r="E60" s="111">
        <f>E57+E58+E59</f>
        <v>0</v>
      </c>
      <c r="F60" s="111">
        <f>F57+F58+F59</f>
        <v>0</v>
      </c>
    </row>
    <row r="61" spans="1:6" s="59" customFormat="1" ht="17.25" customHeight="1" x14ac:dyDescent="0.25">
      <c r="A61" s="55" t="s">
        <v>77</v>
      </c>
      <c r="B61" s="2"/>
      <c r="C61" s="111"/>
      <c r="D61" s="124"/>
      <c r="E61" s="111"/>
      <c r="F61" s="111"/>
    </row>
    <row r="62" spans="1:6" s="59" customFormat="1" x14ac:dyDescent="0.25">
      <c r="A62" s="34" t="s">
        <v>37</v>
      </c>
      <c r="B62" s="84">
        <v>240</v>
      </c>
      <c r="C62" s="166"/>
      <c r="D62" s="243">
        <v>8</v>
      </c>
      <c r="E62" s="163">
        <f>ROUND(F62/B62,0)</f>
        <v>0</v>
      </c>
      <c r="F62" s="3">
        <f>ROUND(C62*D62,0)</f>
        <v>0</v>
      </c>
    </row>
    <row r="63" spans="1:6" s="59" customFormat="1" x14ac:dyDescent="0.25">
      <c r="A63" s="34" t="s">
        <v>26</v>
      </c>
      <c r="B63" s="84">
        <v>240</v>
      </c>
      <c r="C63" s="750"/>
      <c r="D63" s="243">
        <v>8</v>
      </c>
      <c r="E63" s="163">
        <f>ROUND(F63/B63,0)</f>
        <v>0</v>
      </c>
      <c r="F63" s="3">
        <f>ROUND(C63*D63,0)</f>
        <v>0</v>
      </c>
    </row>
    <row r="64" spans="1:6" s="59" customFormat="1" ht="17.25" customHeight="1" x14ac:dyDescent="0.25">
      <c r="A64" s="45" t="s">
        <v>147</v>
      </c>
      <c r="B64" s="117"/>
      <c r="C64" s="135">
        <f>C62+C63</f>
        <v>0</v>
      </c>
      <c r="D64" s="124">
        <f>D62</f>
        <v>8</v>
      </c>
      <c r="E64" s="135">
        <f>E62+E63</f>
        <v>0</v>
      </c>
      <c r="F64" s="135">
        <f>F62+F63</f>
        <v>0</v>
      </c>
    </row>
    <row r="65" spans="1:6" s="59" customFormat="1" ht="16.5" customHeight="1" x14ac:dyDescent="0.25">
      <c r="A65" s="87" t="s">
        <v>118</v>
      </c>
      <c r="B65" s="104"/>
      <c r="C65" s="136">
        <f>C60+C64</f>
        <v>0</v>
      </c>
      <c r="D65" s="124">
        <f>D63</f>
        <v>8</v>
      </c>
      <c r="E65" s="136">
        <f>E60+E64</f>
        <v>0</v>
      </c>
      <c r="F65" s="136">
        <f>F60+F64</f>
        <v>0</v>
      </c>
    </row>
    <row r="66" spans="1:6" s="59" customFormat="1" ht="18.75" customHeight="1" x14ac:dyDescent="0.25">
      <c r="A66" s="244" t="s">
        <v>184</v>
      </c>
      <c r="B66" s="2"/>
      <c r="C66" s="70">
        <f>C67+C69</f>
        <v>0</v>
      </c>
      <c r="D66" s="70"/>
      <c r="E66" s="70"/>
      <c r="F66" s="70"/>
    </row>
    <row r="67" spans="1:6" x14ac:dyDescent="0.25">
      <c r="A67" s="236" t="s">
        <v>179</v>
      </c>
      <c r="B67" s="152"/>
      <c r="C67" s="727">
        <f>C68</f>
        <v>0</v>
      </c>
      <c r="D67" s="70"/>
      <c r="E67" s="70"/>
      <c r="F67" s="70"/>
    </row>
    <row r="68" spans="1:6" x14ac:dyDescent="0.25">
      <c r="A68" s="154" t="s">
        <v>180</v>
      </c>
      <c r="B68" s="152"/>
      <c r="C68" s="728"/>
      <c r="D68" s="152"/>
      <c r="E68" s="152"/>
      <c r="F68" s="152"/>
    </row>
    <row r="69" spans="1:6" x14ac:dyDescent="0.25">
      <c r="A69" s="153" t="s">
        <v>181</v>
      </c>
      <c r="B69" s="152"/>
      <c r="C69" s="727">
        <f>C70+C71</f>
        <v>0</v>
      </c>
      <c r="D69" s="152"/>
      <c r="E69" s="152"/>
      <c r="F69" s="152"/>
    </row>
    <row r="70" spans="1:6" ht="30" x14ac:dyDescent="0.25">
      <c r="A70" s="154" t="s">
        <v>182</v>
      </c>
      <c r="B70" s="152"/>
      <c r="C70" s="728"/>
      <c r="D70" s="152"/>
      <c r="E70" s="152"/>
      <c r="F70" s="152"/>
    </row>
    <row r="71" spans="1:6" ht="15.75" thickBot="1" x14ac:dyDescent="0.3">
      <c r="A71" s="155" t="s">
        <v>183</v>
      </c>
      <c r="B71" s="156"/>
      <c r="C71" s="156"/>
      <c r="D71" s="156"/>
      <c r="E71" s="156"/>
      <c r="F71" s="156"/>
    </row>
    <row r="72" spans="1:6" ht="15.75" thickBot="1" x14ac:dyDescent="0.3">
      <c r="A72" s="138" t="s">
        <v>10</v>
      </c>
      <c r="B72" s="263"/>
      <c r="C72" s="263"/>
      <c r="D72" s="263"/>
      <c r="E72" s="263"/>
      <c r="F72" s="263"/>
    </row>
  </sheetData>
  <mergeCells count="6">
    <mergeCell ref="A2:F3"/>
    <mergeCell ref="B4:B6"/>
    <mergeCell ref="D4:D6"/>
    <mergeCell ref="E4:E6"/>
    <mergeCell ref="C4:C6"/>
    <mergeCell ref="F4:F6"/>
  </mergeCells>
  <pageMargins left="0.78740157480314965" right="0" top="0.15748031496062992" bottom="0.15748031496062992" header="0" footer="0"/>
  <pageSetup paperSize="9" scale="8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GN87"/>
  <sheetViews>
    <sheetView zoomScale="90" zoomScaleNormal="90" zoomScaleSheetLayoutView="75" workbookViewId="0">
      <pane xSplit="1" ySplit="7" topLeftCell="B72" activePane="bottomRight" state="frozen"/>
      <selection sqref="A1:XFD1048576"/>
      <selection pane="topRight" sqref="A1:XFD1048576"/>
      <selection pane="bottomLeft" sqref="A1:XFD1048576"/>
      <selection pane="bottomRight" activeCell="A88" sqref="A88:XFD131"/>
    </sheetView>
  </sheetViews>
  <sheetFormatPr defaultColWidth="11.42578125" defaultRowHeight="15" x14ac:dyDescent="0.25"/>
  <cols>
    <col min="1" max="1" width="43.7109375" style="115" customWidth="1"/>
    <col min="2" max="2" width="10.28515625" style="115" customWidth="1"/>
    <col min="3" max="3" width="12.7109375" style="115" customWidth="1"/>
    <col min="4" max="4" width="11.42578125" style="245" customWidth="1"/>
    <col min="5" max="6" width="10.85546875" style="245" customWidth="1"/>
    <col min="7" max="16384" width="11.42578125" style="115"/>
  </cols>
  <sheetData>
    <row r="1" spans="1:196" x14ac:dyDescent="0.25">
      <c r="E1" s="246"/>
    </row>
    <row r="2" spans="1:196" ht="15" customHeight="1" x14ac:dyDescent="0.25">
      <c r="A2" s="875" t="s">
        <v>338</v>
      </c>
      <c r="B2" s="876"/>
      <c r="C2" s="876"/>
      <c r="D2" s="876"/>
      <c r="E2" s="876"/>
      <c r="F2" s="876"/>
    </row>
    <row r="3" spans="1:196" ht="15.75" thickBot="1" x14ac:dyDescent="0.3">
      <c r="A3" s="876"/>
      <c r="B3" s="876"/>
      <c r="C3" s="876"/>
      <c r="D3" s="876"/>
      <c r="E3" s="876"/>
      <c r="F3" s="876"/>
    </row>
    <row r="4" spans="1:196" ht="36" customHeight="1" x14ac:dyDescent="0.3">
      <c r="A4" s="8" t="s">
        <v>187</v>
      </c>
      <c r="B4" s="880" t="s">
        <v>1</v>
      </c>
      <c r="C4" s="900" t="s">
        <v>293</v>
      </c>
      <c r="D4" s="886" t="s">
        <v>0</v>
      </c>
      <c r="E4" s="880" t="s">
        <v>2</v>
      </c>
      <c r="F4" s="883" t="s">
        <v>226</v>
      </c>
    </row>
    <row r="5" spans="1:196" ht="24" customHeight="1" x14ac:dyDescent="0.3">
      <c r="A5" s="9"/>
      <c r="B5" s="881"/>
      <c r="C5" s="901"/>
      <c r="D5" s="887"/>
      <c r="E5" s="881"/>
      <c r="F5" s="884"/>
    </row>
    <row r="6" spans="1:196" ht="44.25" customHeight="1" thickBot="1" x14ac:dyDescent="0.3">
      <c r="A6" s="10" t="s">
        <v>3</v>
      </c>
      <c r="B6" s="882"/>
      <c r="C6" s="902"/>
      <c r="D6" s="888"/>
      <c r="E6" s="882"/>
      <c r="F6" s="885"/>
    </row>
    <row r="7" spans="1:196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196" s="79" customFormat="1" ht="29.25" x14ac:dyDescent="0.25">
      <c r="A8" s="247" t="s">
        <v>156</v>
      </c>
      <c r="B8" s="248"/>
      <c r="C8" s="248"/>
      <c r="D8" s="248"/>
      <c r="E8" s="248"/>
      <c r="F8" s="248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</row>
    <row r="9" spans="1:196" s="79" customFormat="1" x14ac:dyDescent="0.25">
      <c r="A9" s="83" t="s">
        <v>4</v>
      </c>
      <c r="B9" s="145"/>
      <c r="C9" s="58"/>
      <c r="D9" s="58"/>
      <c r="E9" s="58"/>
      <c r="F9" s="58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</row>
    <row r="10" spans="1:196" s="79" customFormat="1" x14ac:dyDescent="0.25">
      <c r="A10" s="72" t="s">
        <v>21</v>
      </c>
      <c r="B10" s="2">
        <v>340</v>
      </c>
      <c r="C10" s="58">
        <v>3.2727272727272725</v>
      </c>
      <c r="D10" s="301">
        <v>10.7</v>
      </c>
      <c r="E10" s="121">
        <f t="shared" ref="E10:E18" si="0">ROUND(F10/B10,0)</f>
        <v>0</v>
      </c>
      <c r="F10" s="3">
        <f t="shared" ref="F10:F18" si="1">ROUND(C10*D10,0)</f>
        <v>35</v>
      </c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</row>
    <row r="11" spans="1:196" s="79" customFormat="1" x14ac:dyDescent="0.25">
      <c r="A11" s="72" t="s">
        <v>11</v>
      </c>
      <c r="B11" s="2">
        <v>340</v>
      </c>
      <c r="C11" s="58">
        <v>4.3636363636363633</v>
      </c>
      <c r="D11" s="301">
        <v>8.5</v>
      </c>
      <c r="E11" s="121">
        <f t="shared" si="0"/>
        <v>0</v>
      </c>
      <c r="F11" s="3">
        <f t="shared" si="1"/>
        <v>37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</row>
    <row r="12" spans="1:196" s="79" customFormat="1" x14ac:dyDescent="0.25">
      <c r="A12" s="72" t="s">
        <v>102</v>
      </c>
      <c r="B12" s="2">
        <v>270</v>
      </c>
      <c r="C12" s="58">
        <v>5.4545454545454541</v>
      </c>
      <c r="D12" s="301">
        <v>7.5</v>
      </c>
      <c r="E12" s="121">
        <f t="shared" si="0"/>
        <v>0</v>
      </c>
      <c r="F12" s="3">
        <f t="shared" si="1"/>
        <v>41</v>
      </c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</row>
    <row r="13" spans="1:196" s="79" customFormat="1" x14ac:dyDescent="0.25">
      <c r="A13" s="72" t="s">
        <v>26</v>
      </c>
      <c r="B13" s="2">
        <v>320</v>
      </c>
      <c r="C13" s="58">
        <v>2.1818181818181817</v>
      </c>
      <c r="D13" s="301">
        <v>9</v>
      </c>
      <c r="E13" s="121">
        <f t="shared" si="0"/>
        <v>0</v>
      </c>
      <c r="F13" s="3">
        <f t="shared" si="1"/>
        <v>20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</row>
    <row r="14" spans="1:196" s="79" customFormat="1" x14ac:dyDescent="0.25">
      <c r="A14" s="72" t="s">
        <v>24</v>
      </c>
      <c r="B14" s="2">
        <v>340</v>
      </c>
      <c r="C14" s="58">
        <v>0</v>
      </c>
      <c r="D14" s="301">
        <v>7.7</v>
      </c>
      <c r="E14" s="121">
        <f t="shared" si="0"/>
        <v>0</v>
      </c>
      <c r="F14" s="3">
        <f t="shared" si="1"/>
        <v>0</v>
      </c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</row>
    <row r="15" spans="1:196" s="79" customFormat="1" x14ac:dyDescent="0.25">
      <c r="A15" s="72" t="s">
        <v>28</v>
      </c>
      <c r="B15" s="2">
        <v>300</v>
      </c>
      <c r="C15" s="58">
        <v>2.1818181818181817</v>
      </c>
      <c r="D15" s="301">
        <v>5.6</v>
      </c>
      <c r="E15" s="121">
        <f t="shared" si="0"/>
        <v>0</v>
      </c>
      <c r="F15" s="3">
        <f t="shared" si="1"/>
        <v>12</v>
      </c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</row>
    <row r="16" spans="1:196" s="79" customFormat="1" x14ac:dyDescent="0.25">
      <c r="A16" s="72" t="s">
        <v>22</v>
      </c>
      <c r="B16" s="2">
        <v>340</v>
      </c>
      <c r="C16" s="58">
        <v>2.1818181818181817</v>
      </c>
      <c r="D16" s="301">
        <v>10.5</v>
      </c>
      <c r="E16" s="121">
        <f t="shared" si="0"/>
        <v>0</v>
      </c>
      <c r="F16" s="3">
        <f t="shared" si="1"/>
        <v>23</v>
      </c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</row>
    <row r="17" spans="1:196" s="79" customFormat="1" x14ac:dyDescent="0.25">
      <c r="A17" s="72" t="s">
        <v>57</v>
      </c>
      <c r="B17" s="2">
        <v>340</v>
      </c>
      <c r="C17" s="58">
        <v>1.0909090909090908</v>
      </c>
      <c r="D17" s="302">
        <v>10.8</v>
      </c>
      <c r="E17" s="121">
        <f t="shared" si="0"/>
        <v>0</v>
      </c>
      <c r="F17" s="3">
        <f t="shared" si="1"/>
        <v>12</v>
      </c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</row>
    <row r="18" spans="1:196" s="79" customFormat="1" x14ac:dyDescent="0.25">
      <c r="A18" s="72" t="s">
        <v>23</v>
      </c>
      <c r="B18" s="2">
        <v>340</v>
      </c>
      <c r="C18" s="58">
        <v>2.1818181818181817</v>
      </c>
      <c r="D18" s="302">
        <v>5.5</v>
      </c>
      <c r="E18" s="121">
        <f t="shared" si="0"/>
        <v>0</v>
      </c>
      <c r="F18" s="3">
        <f t="shared" si="1"/>
        <v>12</v>
      </c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</row>
    <row r="19" spans="1:196" s="79" customFormat="1" x14ac:dyDescent="0.25">
      <c r="A19" s="129" t="s">
        <v>5</v>
      </c>
      <c r="B19" s="78"/>
      <c r="C19" s="751">
        <f>SUM(C10:C18)</f>
        <v>22.909090909090907</v>
      </c>
      <c r="D19" s="130">
        <f>F19/C19</f>
        <v>8.3809523809523814</v>
      </c>
      <c r="E19" s="131">
        <f>SUM(E10:E18)</f>
        <v>0</v>
      </c>
      <c r="F19" s="60">
        <f>SUM(F10:F18)</f>
        <v>192</v>
      </c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</row>
    <row r="20" spans="1:196" s="24" customFormat="1" hidden="1" x14ac:dyDescent="0.25">
      <c r="A20" s="4" t="s">
        <v>219</v>
      </c>
      <c r="B20" s="5"/>
      <c r="C20" s="17"/>
      <c r="D20" s="18"/>
      <c r="E20" s="3"/>
      <c r="F20" s="17"/>
    </row>
    <row r="21" spans="1:196" s="24" customFormat="1" ht="14.25" hidden="1" x14ac:dyDescent="0.2">
      <c r="A21" s="19" t="s">
        <v>220</v>
      </c>
      <c r="B21" s="20"/>
      <c r="C21" s="23">
        <f t="shared" ref="C21" si="2">C19+C20</f>
        <v>22.909090909090907</v>
      </c>
      <c r="D21" s="21" t="e">
        <f>#REF!/#REF!</f>
        <v>#REF!</v>
      </c>
      <c r="E21" s="23">
        <f t="shared" ref="E21:F21" si="3">E19+E20</f>
        <v>0</v>
      </c>
      <c r="F21" s="23">
        <f t="shared" si="3"/>
        <v>192</v>
      </c>
    </row>
    <row r="22" spans="1:196" s="79" customFormat="1" ht="15.75" x14ac:dyDescent="0.25">
      <c r="A22" s="303" t="s">
        <v>6</v>
      </c>
      <c r="B22" s="58"/>
      <c r="C22" s="58"/>
      <c r="D22" s="58"/>
      <c r="E22" s="58"/>
      <c r="F22" s="58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</row>
    <row r="23" spans="1:196" s="59" customFormat="1" ht="21" customHeight="1" x14ac:dyDescent="0.25">
      <c r="A23" s="25" t="s">
        <v>227</v>
      </c>
      <c r="B23" s="25"/>
      <c r="C23" s="89"/>
      <c r="D23" s="89"/>
      <c r="E23" s="89"/>
      <c r="F23" s="69"/>
    </row>
    <row r="24" spans="1:196" s="59" customFormat="1" ht="15.75" customHeight="1" x14ac:dyDescent="0.25">
      <c r="A24" s="27" t="s">
        <v>123</v>
      </c>
      <c r="B24" s="60"/>
      <c r="C24" s="58">
        <f>SUM(C26,C27,C28,C29)+C25/2.7</f>
        <v>144</v>
      </c>
      <c r="D24" s="64"/>
      <c r="E24" s="64"/>
      <c r="F24" s="69"/>
    </row>
    <row r="25" spans="1:196" s="59" customFormat="1" ht="15.75" customHeight="1" x14ac:dyDescent="0.25">
      <c r="A25" s="27" t="s">
        <v>327</v>
      </c>
      <c r="B25" s="32"/>
      <c r="C25" s="3"/>
      <c r="D25" s="32"/>
      <c r="E25" s="32"/>
      <c r="F25" s="32"/>
    </row>
    <row r="26" spans="1:196" s="59" customFormat="1" ht="15.75" customHeight="1" x14ac:dyDescent="0.25">
      <c r="A26" s="61" t="s">
        <v>228</v>
      </c>
      <c r="B26" s="60"/>
      <c r="C26" s="58"/>
      <c r="D26" s="64"/>
      <c r="E26" s="64"/>
      <c r="F26" s="69"/>
    </row>
    <row r="27" spans="1:196" s="59" customFormat="1" ht="15.75" customHeight="1" x14ac:dyDescent="0.25">
      <c r="A27" s="61" t="s">
        <v>229</v>
      </c>
      <c r="B27" s="60"/>
      <c r="C27" s="17"/>
      <c r="D27" s="64"/>
      <c r="E27" s="64"/>
      <c r="F27" s="69"/>
    </row>
    <row r="28" spans="1:196" s="59" customFormat="1" ht="15.75" customHeight="1" x14ac:dyDescent="0.25">
      <c r="A28" s="61" t="s">
        <v>230</v>
      </c>
      <c r="B28" s="60"/>
      <c r="C28" s="17"/>
      <c r="D28" s="64"/>
      <c r="E28" s="64"/>
      <c r="F28" s="69"/>
    </row>
    <row r="29" spans="1:196" s="59" customFormat="1" ht="15.75" customHeight="1" x14ac:dyDescent="0.25">
      <c r="A29" s="27" t="s">
        <v>231</v>
      </c>
      <c r="B29" s="60"/>
      <c r="C29" s="17">
        <v>144</v>
      </c>
      <c r="D29" s="64"/>
      <c r="E29" s="64"/>
      <c r="F29" s="69"/>
    </row>
    <row r="30" spans="1:196" s="59" customFormat="1" ht="44.25" customHeight="1" x14ac:dyDescent="0.25">
      <c r="A30" s="27" t="s">
        <v>326</v>
      </c>
      <c r="B30" s="60"/>
      <c r="C30" s="17"/>
      <c r="D30" s="58"/>
      <c r="E30" s="58"/>
      <c r="F30" s="58"/>
      <c r="G30" s="90"/>
    </row>
    <row r="31" spans="1:196" s="79" customFormat="1" x14ac:dyDescent="0.25">
      <c r="A31" s="28" t="s">
        <v>121</v>
      </c>
      <c r="B31" s="58"/>
      <c r="C31" s="17">
        <f>C32+C33</f>
        <v>149.29411764705881</v>
      </c>
      <c r="D31" s="58"/>
      <c r="E31" s="58"/>
      <c r="F31" s="58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</row>
    <row r="32" spans="1:196" s="79" customFormat="1" x14ac:dyDescent="0.25">
      <c r="A32" s="28" t="s">
        <v>297</v>
      </c>
      <c r="B32" s="58"/>
      <c r="C32" s="17">
        <v>146</v>
      </c>
      <c r="D32" s="181"/>
      <c r="E32" s="181"/>
      <c r="F32" s="181"/>
      <c r="G32" s="132"/>
      <c r="H32" s="132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</row>
    <row r="33" spans="1:196" s="79" customFormat="1" x14ac:dyDescent="0.25">
      <c r="A33" s="28" t="s">
        <v>299</v>
      </c>
      <c r="B33" s="58"/>
      <c r="C33" s="17">
        <f>C34/8.5</f>
        <v>3.2941176470588234</v>
      </c>
      <c r="D33" s="181"/>
      <c r="E33" s="181"/>
      <c r="F33" s="181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</row>
    <row r="34" spans="1:196" s="160" customFormat="1" x14ac:dyDescent="0.25">
      <c r="A34" s="56" t="s">
        <v>298</v>
      </c>
      <c r="B34" s="60"/>
      <c r="C34" s="3">
        <v>28</v>
      </c>
      <c r="D34" s="177"/>
      <c r="E34" s="177"/>
      <c r="F34" s="177"/>
      <c r="G34" s="133"/>
      <c r="H34" s="133"/>
    </row>
    <row r="35" spans="1:196" s="160" customFormat="1" x14ac:dyDescent="0.25">
      <c r="A35" s="62" t="s">
        <v>232</v>
      </c>
      <c r="B35" s="63"/>
      <c r="C35" s="22">
        <f>C24+ROUND(C32*3.2,0)+C34/3.9</f>
        <v>618.17948717948718</v>
      </c>
      <c r="D35" s="177"/>
      <c r="E35" s="177"/>
      <c r="F35" s="177"/>
    </row>
    <row r="36" spans="1:196" s="160" customFormat="1" x14ac:dyDescent="0.25">
      <c r="A36" s="25" t="s">
        <v>163</v>
      </c>
      <c r="B36" s="26"/>
      <c r="C36" s="60"/>
      <c r="D36" s="177"/>
      <c r="E36" s="177"/>
      <c r="F36" s="177"/>
    </row>
    <row r="37" spans="1:196" s="160" customFormat="1" ht="17.25" customHeight="1" x14ac:dyDescent="0.25">
      <c r="A37" s="27" t="s">
        <v>123</v>
      </c>
      <c r="B37" s="26"/>
      <c r="C37" s="3">
        <f>SUM(C38,C39,C46,C52,C53,C54,C55)</f>
        <v>3</v>
      </c>
      <c r="D37" s="177"/>
      <c r="E37" s="177"/>
      <c r="F37" s="177"/>
    </row>
    <row r="38" spans="1:196" s="160" customFormat="1" ht="17.25" customHeight="1" x14ac:dyDescent="0.25">
      <c r="A38" s="27" t="s">
        <v>228</v>
      </c>
      <c r="B38" s="26"/>
      <c r="C38" s="3"/>
      <c r="D38" s="177"/>
      <c r="E38" s="177"/>
      <c r="F38" s="177"/>
    </row>
    <row r="39" spans="1:196" s="160" customFormat="1" ht="32.25" customHeight="1" x14ac:dyDescent="0.25">
      <c r="A39" s="61" t="s">
        <v>233</v>
      </c>
      <c r="B39" s="26"/>
      <c r="C39" s="3">
        <f>C40+C41+C42+C44</f>
        <v>1</v>
      </c>
      <c r="D39" s="177"/>
      <c r="E39" s="177"/>
      <c r="F39" s="177"/>
    </row>
    <row r="40" spans="1:196" s="160" customFormat="1" ht="30" x14ac:dyDescent="0.25">
      <c r="A40" s="65" t="s">
        <v>234</v>
      </c>
      <c r="B40" s="26"/>
      <c r="C40" s="406">
        <v>1</v>
      </c>
      <c r="D40" s="177"/>
      <c r="E40" s="177"/>
      <c r="F40" s="177"/>
    </row>
    <row r="41" spans="1:196" s="160" customFormat="1" ht="30" x14ac:dyDescent="0.25">
      <c r="A41" s="65" t="s">
        <v>235</v>
      </c>
      <c r="B41" s="26"/>
      <c r="C41" s="406"/>
      <c r="D41" s="177"/>
      <c r="E41" s="177"/>
      <c r="F41" s="177"/>
    </row>
    <row r="42" spans="1:196" s="160" customFormat="1" ht="45" x14ac:dyDescent="0.25">
      <c r="A42" s="65" t="s">
        <v>236</v>
      </c>
      <c r="B42" s="26"/>
      <c r="C42" s="406"/>
      <c r="D42" s="177"/>
      <c r="E42" s="177"/>
      <c r="F42" s="177"/>
    </row>
    <row r="43" spans="1:196" s="160" customFormat="1" x14ac:dyDescent="0.25">
      <c r="A43" s="65" t="s">
        <v>237</v>
      </c>
      <c r="B43" s="26"/>
      <c r="C43" s="406"/>
      <c r="D43" s="177"/>
      <c r="E43" s="177"/>
      <c r="F43" s="177"/>
    </row>
    <row r="44" spans="1:196" s="160" customFormat="1" ht="30" x14ac:dyDescent="0.25">
      <c r="A44" s="65" t="s">
        <v>238</v>
      </c>
      <c r="B44" s="26"/>
      <c r="C44" s="406"/>
      <c r="D44" s="177"/>
      <c r="E44" s="177"/>
      <c r="F44" s="177"/>
    </row>
    <row r="45" spans="1:196" s="160" customFormat="1" x14ac:dyDescent="0.25">
      <c r="A45" s="65" t="s">
        <v>237</v>
      </c>
      <c r="B45" s="26"/>
      <c r="C45" s="406"/>
      <c r="D45" s="177"/>
      <c r="E45" s="177"/>
      <c r="F45" s="177"/>
    </row>
    <row r="46" spans="1:196" s="160" customFormat="1" ht="45" x14ac:dyDescent="0.25">
      <c r="A46" s="61" t="s">
        <v>239</v>
      </c>
      <c r="B46" s="26"/>
      <c r="C46" s="406">
        <f>C47+C48+C50+C52</f>
        <v>2</v>
      </c>
      <c r="D46" s="177"/>
      <c r="E46" s="177"/>
      <c r="F46" s="177"/>
    </row>
    <row r="47" spans="1:196" s="160" customFormat="1" ht="30" x14ac:dyDescent="0.25">
      <c r="A47" s="65" t="s">
        <v>240</v>
      </c>
      <c r="B47" s="26"/>
      <c r="C47" s="3"/>
      <c r="D47" s="177"/>
      <c r="E47" s="177"/>
      <c r="F47" s="177"/>
    </row>
    <row r="48" spans="1:196" s="160" customFormat="1" ht="60" x14ac:dyDescent="0.25">
      <c r="A48" s="65" t="s">
        <v>241</v>
      </c>
      <c r="B48" s="26"/>
      <c r="C48" s="406"/>
      <c r="D48" s="177"/>
      <c r="E48" s="177"/>
      <c r="F48" s="177"/>
    </row>
    <row r="49" spans="1:196" s="160" customFormat="1" x14ac:dyDescent="0.25">
      <c r="A49" s="65" t="s">
        <v>237</v>
      </c>
      <c r="B49" s="26"/>
      <c r="C49" s="406"/>
      <c r="D49" s="177"/>
      <c r="E49" s="177"/>
      <c r="F49" s="177"/>
    </row>
    <row r="50" spans="1:196" s="160" customFormat="1" ht="45" x14ac:dyDescent="0.25">
      <c r="A50" s="65" t="s">
        <v>242</v>
      </c>
      <c r="B50" s="26"/>
      <c r="C50" s="406">
        <v>2</v>
      </c>
      <c r="D50" s="177"/>
      <c r="E50" s="177"/>
      <c r="F50" s="177"/>
    </row>
    <row r="51" spans="1:196" s="160" customFormat="1" x14ac:dyDescent="0.25">
      <c r="A51" s="65" t="s">
        <v>237</v>
      </c>
      <c r="B51" s="26"/>
      <c r="C51" s="406"/>
      <c r="D51" s="177"/>
      <c r="E51" s="177"/>
      <c r="F51" s="177"/>
    </row>
    <row r="52" spans="1:196" s="160" customFormat="1" ht="45" x14ac:dyDescent="0.25">
      <c r="A52" s="61" t="s">
        <v>243</v>
      </c>
      <c r="B52" s="26"/>
      <c r="C52" s="406"/>
      <c r="D52" s="177"/>
      <c r="E52" s="177"/>
      <c r="F52" s="177"/>
    </row>
    <row r="53" spans="1:196" s="160" customFormat="1" x14ac:dyDescent="0.25">
      <c r="A53" s="27"/>
      <c r="B53" s="26"/>
      <c r="C53" s="406"/>
      <c r="D53" s="177"/>
      <c r="E53" s="177"/>
      <c r="F53" s="177"/>
    </row>
    <row r="54" spans="1:196" s="160" customFormat="1" ht="30" x14ac:dyDescent="0.25">
      <c r="A54" s="61" t="s">
        <v>244</v>
      </c>
      <c r="B54" s="26"/>
      <c r="C54" s="406"/>
      <c r="D54" s="177"/>
      <c r="E54" s="177"/>
      <c r="F54" s="177"/>
    </row>
    <row r="55" spans="1:196" s="160" customFormat="1" x14ac:dyDescent="0.25">
      <c r="A55" s="27" t="s">
        <v>245</v>
      </c>
      <c r="B55" s="26"/>
      <c r="C55" s="406"/>
      <c r="D55" s="177"/>
      <c r="E55" s="177"/>
      <c r="F55" s="177"/>
    </row>
    <row r="56" spans="1:196" s="160" customFormat="1" x14ac:dyDescent="0.25">
      <c r="A56" s="28" t="s">
        <v>121</v>
      </c>
      <c r="B56" s="60"/>
      <c r="C56" s="406"/>
      <c r="D56" s="177"/>
      <c r="E56" s="177"/>
      <c r="F56" s="177"/>
    </row>
    <row r="57" spans="1:196" s="160" customFormat="1" x14ac:dyDescent="0.25">
      <c r="A57" s="56" t="s">
        <v>160</v>
      </c>
      <c r="B57" s="60"/>
      <c r="C57" s="3"/>
      <c r="D57" s="177"/>
      <c r="E57" s="177"/>
      <c r="F57" s="177"/>
    </row>
    <row r="58" spans="1:196" s="79" customFormat="1" ht="30" x14ac:dyDescent="0.25">
      <c r="A58" s="28" t="s">
        <v>122</v>
      </c>
      <c r="B58" s="58"/>
      <c r="C58" s="3">
        <v>94</v>
      </c>
      <c r="D58" s="58"/>
      <c r="E58" s="58"/>
      <c r="F58" s="58"/>
      <c r="G58" s="115"/>
      <c r="H58" s="141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</row>
    <row r="59" spans="1:196" s="59" customFormat="1" ht="30" x14ac:dyDescent="0.25">
      <c r="A59" s="178" t="s">
        <v>246</v>
      </c>
      <c r="B59" s="26"/>
      <c r="C59" s="3"/>
      <c r="D59" s="58"/>
      <c r="E59" s="58"/>
      <c r="F59" s="58"/>
    </row>
    <row r="60" spans="1:196" s="59" customFormat="1" ht="66.75" customHeight="1" x14ac:dyDescent="0.25">
      <c r="A60" s="28" t="s">
        <v>341</v>
      </c>
      <c r="B60" s="26"/>
      <c r="C60" s="3">
        <v>1</v>
      </c>
      <c r="D60" s="58"/>
      <c r="E60" s="58"/>
      <c r="F60" s="58"/>
    </row>
    <row r="61" spans="1:196" s="59" customFormat="1" x14ac:dyDescent="0.25">
      <c r="A61" s="67" t="s">
        <v>162</v>
      </c>
      <c r="B61" s="26"/>
      <c r="C61" s="22">
        <f>C37+ROUND(C56*3.2,0)+C58+C60</f>
        <v>98</v>
      </c>
      <c r="D61" s="58"/>
      <c r="E61" s="58"/>
      <c r="F61" s="58"/>
    </row>
    <row r="62" spans="1:196" s="59" customFormat="1" ht="17.25" customHeight="1" x14ac:dyDescent="0.25">
      <c r="A62" s="242" t="s">
        <v>161</v>
      </c>
      <c r="B62" s="26"/>
      <c r="C62" s="22">
        <f>SUM(C35,C61)</f>
        <v>716.17948717948718</v>
      </c>
      <c r="D62" s="58"/>
      <c r="E62" s="58"/>
      <c r="F62" s="58"/>
    </row>
    <row r="63" spans="1:196" s="59" customFormat="1" ht="15.75" hidden="1" x14ac:dyDescent="0.25">
      <c r="A63" s="304" t="s">
        <v>124</v>
      </c>
      <c r="B63" s="26"/>
      <c r="C63" s="539">
        <f>SUM(C64:C65)</f>
        <v>0</v>
      </c>
      <c r="D63" s="64"/>
      <c r="E63" s="64"/>
      <c r="F63" s="69"/>
    </row>
    <row r="64" spans="1:196" s="59" customFormat="1" hidden="1" x14ac:dyDescent="0.25">
      <c r="A64" s="178" t="s">
        <v>19</v>
      </c>
      <c r="B64" s="26"/>
      <c r="C64" s="3"/>
      <c r="D64" s="64"/>
      <c r="E64" s="64"/>
      <c r="F64" s="69"/>
    </row>
    <row r="65" spans="1:196" s="59" customFormat="1" ht="30" hidden="1" x14ac:dyDescent="0.25">
      <c r="A65" s="178" t="s">
        <v>273</v>
      </c>
      <c r="B65" s="26"/>
      <c r="C65" s="3"/>
      <c r="D65" s="64"/>
      <c r="E65" s="64"/>
      <c r="F65" s="69"/>
    </row>
    <row r="66" spans="1:196" s="79" customFormat="1" x14ac:dyDescent="0.25">
      <c r="A66" s="45" t="s">
        <v>7</v>
      </c>
      <c r="B66" s="78"/>
      <c r="C66" s="58"/>
      <c r="D66" s="58"/>
      <c r="E66" s="58"/>
      <c r="F66" s="58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  <c r="FC66" s="115"/>
      <c r="FD66" s="115"/>
      <c r="FE66" s="115"/>
      <c r="FF66" s="115"/>
      <c r="FG66" s="115"/>
      <c r="FH66" s="115"/>
      <c r="FI66" s="115"/>
      <c r="FJ66" s="115"/>
      <c r="FK66" s="115"/>
      <c r="FL66" s="115"/>
      <c r="FM66" s="115"/>
      <c r="FN66" s="115"/>
      <c r="FO66" s="115"/>
      <c r="FP66" s="115"/>
      <c r="FQ66" s="115"/>
      <c r="FR66" s="115"/>
      <c r="FS66" s="115"/>
      <c r="FT66" s="115"/>
      <c r="FU66" s="115"/>
      <c r="FV66" s="115"/>
      <c r="FW66" s="115"/>
      <c r="FX66" s="115"/>
      <c r="FY66" s="115"/>
      <c r="FZ66" s="115"/>
      <c r="GA66" s="115"/>
      <c r="GB66" s="115"/>
      <c r="GC66" s="115"/>
      <c r="GD66" s="115"/>
      <c r="GE66" s="115"/>
      <c r="GF66" s="115"/>
      <c r="GG66" s="115"/>
      <c r="GH66" s="115"/>
      <c r="GI66" s="115"/>
      <c r="GJ66" s="115"/>
      <c r="GK66" s="115"/>
      <c r="GL66" s="115"/>
      <c r="GM66" s="115"/>
      <c r="GN66" s="115"/>
    </row>
    <row r="67" spans="1:196" s="79" customFormat="1" x14ac:dyDescent="0.25">
      <c r="A67" s="101" t="s">
        <v>145</v>
      </c>
      <c r="B67" s="78"/>
      <c r="C67" s="58"/>
      <c r="D67" s="58"/>
      <c r="E67" s="58"/>
      <c r="F67" s="58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  <c r="FU67" s="115"/>
      <c r="FV67" s="115"/>
      <c r="FW67" s="115"/>
      <c r="FX67" s="115"/>
      <c r="FY67" s="115"/>
      <c r="FZ67" s="115"/>
      <c r="GA67" s="115"/>
      <c r="GB67" s="115"/>
      <c r="GC67" s="115"/>
      <c r="GD67" s="115"/>
      <c r="GE67" s="115"/>
      <c r="GF67" s="115"/>
      <c r="GG67" s="115"/>
      <c r="GH67" s="115"/>
      <c r="GI67" s="115"/>
      <c r="GJ67" s="115"/>
      <c r="GK67" s="115"/>
      <c r="GL67" s="115"/>
      <c r="GM67" s="115"/>
      <c r="GN67" s="115"/>
    </row>
    <row r="68" spans="1:196" s="79" customFormat="1" x14ac:dyDescent="0.25">
      <c r="A68" s="34" t="s">
        <v>26</v>
      </c>
      <c r="B68" s="2">
        <v>300</v>
      </c>
      <c r="C68" s="58"/>
      <c r="D68" s="305">
        <v>10</v>
      </c>
      <c r="E68" s="121">
        <f>ROUND(F68/B68,0)</f>
        <v>0</v>
      </c>
      <c r="F68" s="3">
        <f>ROUND(C68*D68,0)</f>
        <v>0</v>
      </c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</row>
    <row r="69" spans="1:196" s="79" customFormat="1" x14ac:dyDescent="0.25">
      <c r="A69" s="34" t="s">
        <v>11</v>
      </c>
      <c r="B69" s="2">
        <v>300</v>
      </c>
      <c r="C69" s="58"/>
      <c r="D69" s="305">
        <v>8.5</v>
      </c>
      <c r="E69" s="121">
        <f t="shared" ref="E69:E73" si="4">ROUND(F69/B69,0)</f>
        <v>0</v>
      </c>
      <c r="F69" s="3">
        <f t="shared" ref="F69:F73" si="5">ROUND(C69*D69,0)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</row>
    <row r="70" spans="1:196" s="79" customFormat="1" x14ac:dyDescent="0.25">
      <c r="A70" s="34" t="s">
        <v>57</v>
      </c>
      <c r="B70" s="2">
        <v>300</v>
      </c>
      <c r="C70" s="58"/>
      <c r="D70" s="305">
        <v>10</v>
      </c>
      <c r="E70" s="121">
        <f t="shared" si="4"/>
        <v>0</v>
      </c>
      <c r="F70" s="3">
        <f t="shared" si="5"/>
        <v>0</v>
      </c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  <c r="FU70" s="115"/>
      <c r="FV70" s="115"/>
      <c r="FW70" s="115"/>
      <c r="FX70" s="115"/>
      <c r="FY70" s="115"/>
      <c r="FZ70" s="115"/>
      <c r="GA70" s="115"/>
      <c r="GB70" s="115"/>
      <c r="GC70" s="115"/>
      <c r="GD70" s="115"/>
      <c r="GE70" s="115"/>
      <c r="GF70" s="115"/>
      <c r="GG70" s="115"/>
      <c r="GH70" s="115"/>
      <c r="GI70" s="115"/>
      <c r="GJ70" s="115"/>
      <c r="GK70" s="115"/>
      <c r="GL70" s="115"/>
      <c r="GM70" s="115"/>
      <c r="GN70" s="115"/>
    </row>
    <row r="71" spans="1:196" s="79" customFormat="1" x14ac:dyDescent="0.25">
      <c r="A71" s="34" t="s">
        <v>24</v>
      </c>
      <c r="B71" s="2">
        <v>300</v>
      </c>
      <c r="C71" s="58"/>
      <c r="D71" s="305">
        <v>8</v>
      </c>
      <c r="E71" s="121">
        <f t="shared" si="4"/>
        <v>0</v>
      </c>
      <c r="F71" s="3">
        <f t="shared" si="5"/>
        <v>0</v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</row>
    <row r="72" spans="1:196" s="79" customFormat="1" x14ac:dyDescent="0.25">
      <c r="A72" s="34" t="s">
        <v>23</v>
      </c>
      <c r="B72" s="2">
        <v>300</v>
      </c>
      <c r="C72" s="58"/>
      <c r="D72" s="305">
        <v>6.3</v>
      </c>
      <c r="E72" s="121">
        <f t="shared" si="4"/>
        <v>0</v>
      </c>
      <c r="F72" s="3">
        <f t="shared" si="5"/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  <c r="FU72" s="115"/>
      <c r="FV72" s="115"/>
      <c r="FW72" s="115"/>
      <c r="FX72" s="115"/>
      <c r="FY72" s="115"/>
      <c r="FZ72" s="115"/>
      <c r="GA72" s="115"/>
      <c r="GB72" s="115"/>
      <c r="GC72" s="115"/>
      <c r="GD72" s="115"/>
      <c r="GE72" s="115"/>
      <c r="GF72" s="115"/>
      <c r="GG72" s="115"/>
      <c r="GH72" s="115"/>
      <c r="GI72" s="115"/>
      <c r="GJ72" s="115"/>
      <c r="GK72" s="115"/>
      <c r="GL72" s="115"/>
      <c r="GM72" s="115"/>
      <c r="GN72" s="115"/>
    </row>
    <row r="73" spans="1:196" s="79" customFormat="1" x14ac:dyDescent="0.25">
      <c r="A73" s="34" t="s">
        <v>21</v>
      </c>
      <c r="B73" s="2">
        <v>300</v>
      </c>
      <c r="C73" s="58"/>
      <c r="D73" s="305">
        <v>10.7</v>
      </c>
      <c r="E73" s="121">
        <f t="shared" si="4"/>
        <v>0</v>
      </c>
      <c r="F73" s="3">
        <f t="shared" si="5"/>
        <v>0</v>
      </c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  <c r="FU73" s="115"/>
      <c r="FV73" s="115"/>
      <c r="FW73" s="115"/>
      <c r="FX73" s="115"/>
      <c r="FY73" s="115"/>
      <c r="FZ73" s="115"/>
      <c r="GA73" s="115"/>
      <c r="GB73" s="115"/>
      <c r="GC73" s="115"/>
      <c r="GD73" s="115"/>
      <c r="GE73" s="115"/>
      <c r="GF73" s="115"/>
      <c r="GG73" s="115"/>
      <c r="GH73" s="115"/>
      <c r="GI73" s="115"/>
      <c r="GJ73" s="115"/>
      <c r="GK73" s="115"/>
      <c r="GL73" s="115"/>
      <c r="GM73" s="115"/>
      <c r="GN73" s="115"/>
    </row>
    <row r="74" spans="1:196" s="79" customFormat="1" x14ac:dyDescent="0.25">
      <c r="A74" s="45" t="s">
        <v>9</v>
      </c>
      <c r="B74" s="78"/>
      <c r="C74" s="306">
        <f>SUM(C68:C73)</f>
        <v>0</v>
      </c>
      <c r="D74" s="305">
        <v>10.7</v>
      </c>
      <c r="E74" s="306">
        <f>SUM(E68:E73)</f>
        <v>0</v>
      </c>
      <c r="F74" s="306">
        <f>SUM(F68:F73)</f>
        <v>0</v>
      </c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  <c r="FN74" s="115"/>
      <c r="FO74" s="115"/>
      <c r="FP74" s="115"/>
      <c r="FQ74" s="115"/>
      <c r="FR74" s="115"/>
      <c r="FS74" s="115"/>
      <c r="FT74" s="115"/>
      <c r="FU74" s="115"/>
      <c r="FV74" s="115"/>
      <c r="FW74" s="115"/>
      <c r="FX74" s="115"/>
      <c r="FY74" s="115"/>
      <c r="FZ74" s="115"/>
      <c r="GA74" s="115"/>
      <c r="GB74" s="115"/>
      <c r="GC74" s="115"/>
      <c r="GD74" s="115"/>
      <c r="GE74" s="115"/>
      <c r="GF74" s="115"/>
      <c r="GG74" s="115"/>
      <c r="GH74" s="115"/>
      <c r="GI74" s="115"/>
      <c r="GJ74" s="115"/>
      <c r="GK74" s="115"/>
      <c r="GL74" s="115"/>
      <c r="GM74" s="115"/>
      <c r="GN74" s="115"/>
    </row>
    <row r="75" spans="1:196" s="79" customFormat="1" x14ac:dyDescent="0.25">
      <c r="A75" s="223" t="s">
        <v>20</v>
      </c>
      <c r="B75" s="78"/>
      <c r="C75" s="123"/>
      <c r="D75" s="124"/>
      <c r="E75" s="123"/>
      <c r="F75" s="123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  <c r="FN75" s="115"/>
      <c r="FO75" s="115"/>
      <c r="FP75" s="115"/>
      <c r="FQ75" s="115"/>
      <c r="FR75" s="115"/>
      <c r="FS75" s="115"/>
      <c r="FT75" s="115"/>
      <c r="FU75" s="115"/>
      <c r="FV75" s="115"/>
      <c r="FW75" s="115"/>
      <c r="FX75" s="115"/>
      <c r="FY75" s="115"/>
      <c r="FZ75" s="115"/>
      <c r="GA75" s="115"/>
      <c r="GB75" s="115"/>
      <c r="GC75" s="115"/>
      <c r="GD75" s="115"/>
      <c r="GE75" s="115"/>
      <c r="GF75" s="115"/>
      <c r="GG75" s="115"/>
      <c r="GH75" s="115"/>
      <c r="GI75" s="115"/>
      <c r="GJ75" s="115"/>
      <c r="GK75" s="115"/>
      <c r="GL75" s="115"/>
      <c r="GM75" s="115"/>
      <c r="GN75" s="115"/>
    </row>
    <row r="76" spans="1:196" s="79" customFormat="1" x14ac:dyDescent="0.25">
      <c r="A76" s="1" t="s">
        <v>37</v>
      </c>
      <c r="B76" s="2">
        <v>240</v>
      </c>
      <c r="C76" s="58"/>
      <c r="D76" s="305">
        <v>8</v>
      </c>
      <c r="E76" s="121">
        <f>ROUND(F76/B76,0)</f>
        <v>0</v>
      </c>
      <c r="F76" s="3">
        <f>ROUND(C76*D76,0)</f>
        <v>0</v>
      </c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  <c r="FN76" s="115"/>
      <c r="FO76" s="115"/>
      <c r="FP76" s="115"/>
      <c r="FQ76" s="115"/>
      <c r="FR76" s="115"/>
      <c r="FS76" s="115"/>
      <c r="FT76" s="115"/>
      <c r="FU76" s="115"/>
      <c r="FV76" s="115"/>
      <c r="FW76" s="115"/>
      <c r="FX76" s="115"/>
      <c r="FY76" s="115"/>
      <c r="FZ76" s="115"/>
      <c r="GA76" s="115"/>
      <c r="GB76" s="115"/>
      <c r="GC76" s="115"/>
      <c r="GD76" s="115"/>
      <c r="GE76" s="115"/>
      <c r="GF76" s="115"/>
      <c r="GG76" s="115"/>
      <c r="GH76" s="115"/>
      <c r="GI76" s="115"/>
      <c r="GJ76" s="115"/>
      <c r="GK76" s="115"/>
      <c r="GL76" s="115"/>
      <c r="GM76" s="115"/>
      <c r="GN76" s="115"/>
    </row>
    <row r="77" spans="1:196" s="79" customFormat="1" x14ac:dyDescent="0.25">
      <c r="A77" s="1" t="s">
        <v>26</v>
      </c>
      <c r="B77" s="2">
        <v>240</v>
      </c>
      <c r="C77" s="58"/>
      <c r="D77" s="305">
        <v>8</v>
      </c>
      <c r="E77" s="121">
        <f>ROUND(F77/B77,0)</f>
        <v>0</v>
      </c>
      <c r="F77" s="3">
        <f>ROUND(C77*D77,0)</f>
        <v>0</v>
      </c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  <c r="FN77" s="115"/>
      <c r="FO77" s="115"/>
      <c r="FP77" s="115"/>
      <c r="FQ77" s="115"/>
      <c r="FR77" s="115"/>
      <c r="FS77" s="115"/>
      <c r="FT77" s="115"/>
      <c r="FU77" s="115"/>
      <c r="FV77" s="115"/>
      <c r="FW77" s="115"/>
      <c r="FX77" s="115"/>
      <c r="FY77" s="115"/>
      <c r="FZ77" s="115"/>
      <c r="GA77" s="115"/>
      <c r="GB77" s="115"/>
      <c r="GC77" s="115"/>
      <c r="GD77" s="115"/>
      <c r="GE77" s="115"/>
      <c r="GF77" s="115"/>
      <c r="GG77" s="115"/>
      <c r="GH77" s="115"/>
      <c r="GI77" s="115"/>
      <c r="GJ77" s="115"/>
      <c r="GK77" s="115"/>
      <c r="GL77" s="115"/>
      <c r="GM77" s="115"/>
      <c r="GN77" s="115"/>
    </row>
    <row r="78" spans="1:196" s="79" customFormat="1" x14ac:dyDescent="0.25">
      <c r="A78" s="1" t="s">
        <v>11</v>
      </c>
      <c r="B78" s="2">
        <v>240</v>
      </c>
      <c r="C78" s="58">
        <v>2</v>
      </c>
      <c r="D78" s="305">
        <v>3</v>
      </c>
      <c r="E78" s="121">
        <f>ROUND(F78/B78,0)</f>
        <v>0</v>
      </c>
      <c r="F78" s="3">
        <f>ROUND(C78*D78,0)</f>
        <v>6</v>
      </c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  <c r="FN78" s="115"/>
      <c r="FO78" s="115"/>
      <c r="FP78" s="115"/>
      <c r="FQ78" s="115"/>
      <c r="FR78" s="115"/>
      <c r="FS78" s="115"/>
      <c r="FT78" s="115"/>
      <c r="FU78" s="115"/>
      <c r="FV78" s="115"/>
      <c r="FW78" s="115"/>
      <c r="FX78" s="115"/>
      <c r="FY78" s="115"/>
      <c r="FZ78" s="115"/>
      <c r="GA78" s="115"/>
      <c r="GB78" s="115"/>
      <c r="GC78" s="115"/>
      <c r="GD78" s="115"/>
      <c r="GE78" s="115"/>
      <c r="GF78" s="115"/>
      <c r="GG78" s="115"/>
      <c r="GH78" s="115"/>
      <c r="GI78" s="115"/>
      <c r="GJ78" s="115"/>
      <c r="GK78" s="115"/>
      <c r="GL78" s="115"/>
      <c r="GM78" s="115"/>
      <c r="GN78" s="115"/>
    </row>
    <row r="79" spans="1:196" s="79" customFormat="1" x14ac:dyDescent="0.25">
      <c r="A79" s="249" t="s">
        <v>147</v>
      </c>
      <c r="B79" s="2"/>
      <c r="C79" s="111">
        <f>C76+C78+C77</f>
        <v>2</v>
      </c>
      <c r="D79" s="130">
        <f t="shared" ref="D79:D80" si="6">F79/C79</f>
        <v>3</v>
      </c>
      <c r="E79" s="111">
        <f t="shared" ref="E79:F79" si="7">E76+E78+E77</f>
        <v>0</v>
      </c>
      <c r="F79" s="111">
        <f t="shared" si="7"/>
        <v>6</v>
      </c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  <c r="FN79" s="115"/>
      <c r="FO79" s="115"/>
      <c r="FP79" s="115"/>
      <c r="FQ79" s="115"/>
      <c r="FR79" s="115"/>
      <c r="FS79" s="115"/>
      <c r="FT79" s="115"/>
      <c r="FU79" s="115"/>
      <c r="FV79" s="115"/>
      <c r="FW79" s="115"/>
      <c r="FX79" s="115"/>
      <c r="FY79" s="115"/>
      <c r="FZ79" s="115"/>
      <c r="GA79" s="115"/>
      <c r="GB79" s="115"/>
      <c r="GC79" s="115"/>
      <c r="GD79" s="115"/>
      <c r="GE79" s="115"/>
      <c r="GF79" s="115"/>
      <c r="GG79" s="115"/>
      <c r="GH79" s="115"/>
      <c r="GI79" s="115"/>
      <c r="GJ79" s="115"/>
      <c r="GK79" s="115"/>
      <c r="GL79" s="115"/>
      <c r="GM79" s="115"/>
      <c r="GN79" s="115"/>
    </row>
    <row r="80" spans="1:196" s="79" customFormat="1" ht="15" customHeight="1" x14ac:dyDescent="0.25">
      <c r="A80" s="247" t="s">
        <v>118</v>
      </c>
      <c r="B80" s="131"/>
      <c r="C80" s="60">
        <f>C74+C79</f>
        <v>2</v>
      </c>
      <c r="D80" s="130">
        <f t="shared" si="6"/>
        <v>3</v>
      </c>
      <c r="E80" s="60">
        <f>E74+E79</f>
        <v>0</v>
      </c>
      <c r="F80" s="60">
        <f>F74+F79</f>
        <v>6</v>
      </c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  <c r="FN80" s="115"/>
      <c r="FO80" s="115"/>
      <c r="FP80" s="115"/>
      <c r="FQ80" s="115"/>
      <c r="FR80" s="115"/>
      <c r="FS80" s="115"/>
      <c r="FT80" s="115"/>
      <c r="FU80" s="115"/>
      <c r="FV80" s="115"/>
      <c r="FW80" s="115"/>
      <c r="FX80" s="115"/>
      <c r="FY80" s="115"/>
      <c r="FZ80" s="115"/>
      <c r="GA80" s="115"/>
      <c r="GB80" s="115"/>
      <c r="GC80" s="115"/>
      <c r="GD80" s="115"/>
      <c r="GE80" s="115"/>
      <c r="GF80" s="115"/>
      <c r="GG80" s="115"/>
      <c r="GH80" s="115"/>
      <c r="GI80" s="115"/>
      <c r="GJ80" s="115"/>
      <c r="GK80" s="115"/>
      <c r="GL80" s="115"/>
      <c r="GM80" s="115"/>
      <c r="GN80" s="115"/>
    </row>
    <row r="81" spans="1:6" ht="15.75" x14ac:dyDescent="0.25">
      <c r="A81" s="250" t="s">
        <v>93</v>
      </c>
      <c r="B81" s="70"/>
      <c r="C81" s="752">
        <f>C82+C84</f>
        <v>7</v>
      </c>
      <c r="D81" s="307"/>
      <c r="E81" s="307"/>
      <c r="F81" s="121"/>
    </row>
    <row r="82" spans="1:6" x14ac:dyDescent="0.25">
      <c r="A82" s="236" t="s">
        <v>179</v>
      </c>
      <c r="B82" s="152"/>
      <c r="C82" s="70">
        <f>C83</f>
        <v>7</v>
      </c>
      <c r="D82" s="72"/>
      <c r="E82" s="72"/>
      <c r="F82" s="152"/>
    </row>
    <row r="83" spans="1:6" x14ac:dyDescent="0.25">
      <c r="A83" s="154" t="s">
        <v>180</v>
      </c>
      <c r="B83" s="152"/>
      <c r="C83" s="120">
        <v>7</v>
      </c>
      <c r="D83" s="152"/>
      <c r="E83" s="152"/>
      <c r="F83" s="152"/>
    </row>
    <row r="84" spans="1:6" x14ac:dyDescent="0.25">
      <c r="A84" s="153" t="s">
        <v>181</v>
      </c>
      <c r="B84" s="152"/>
      <c r="C84" s="727">
        <f>C85+C86</f>
        <v>0</v>
      </c>
      <c r="D84" s="152"/>
      <c r="E84" s="152"/>
      <c r="F84" s="152"/>
    </row>
    <row r="85" spans="1:6" ht="30" x14ac:dyDescent="0.25">
      <c r="A85" s="154" t="s">
        <v>182</v>
      </c>
      <c r="B85" s="152"/>
      <c r="C85" s="728"/>
      <c r="D85" s="152"/>
      <c r="E85" s="152"/>
      <c r="F85" s="152"/>
    </row>
    <row r="86" spans="1:6" ht="15.75" thickBot="1" x14ac:dyDescent="0.3">
      <c r="A86" s="155" t="s">
        <v>183</v>
      </c>
      <c r="B86" s="156"/>
      <c r="C86" s="156"/>
      <c r="D86" s="156"/>
      <c r="E86" s="156"/>
      <c r="F86" s="156"/>
    </row>
    <row r="87" spans="1:6" x14ac:dyDescent="0.25">
      <c r="A87" s="105" t="s">
        <v>10</v>
      </c>
      <c r="B87" s="96"/>
      <c r="C87" s="96"/>
      <c r="D87" s="96"/>
      <c r="E87" s="96"/>
      <c r="F87" s="96"/>
    </row>
  </sheetData>
  <mergeCells count="6">
    <mergeCell ref="A2:F3"/>
    <mergeCell ref="B4:B6"/>
    <mergeCell ref="E4:E6"/>
    <mergeCell ref="D4:D6"/>
    <mergeCell ref="C4:C6"/>
    <mergeCell ref="F4:F6"/>
  </mergeCells>
  <pageMargins left="0.78740157480314965" right="0" top="0.35433070866141736" bottom="0.35433070866141736" header="0" footer="0"/>
  <pageSetup paperSize="9"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GU71"/>
  <sheetViews>
    <sheetView zoomScale="80" zoomScaleNormal="80" workbookViewId="0">
      <pane xSplit="1" ySplit="7" topLeftCell="B55" activePane="bottomRight" state="frozen"/>
      <selection sqref="A1:XFD1048576"/>
      <selection pane="topRight" sqref="A1:XFD1048576"/>
      <selection pane="bottomLeft" sqref="A1:XFD1048576"/>
      <selection pane="bottomRight" activeCell="A72" sqref="A72:XFD114"/>
    </sheetView>
  </sheetViews>
  <sheetFormatPr defaultColWidth="11.42578125" defaultRowHeight="15" x14ac:dyDescent="0.25"/>
  <cols>
    <col min="1" max="1" width="50.7109375" style="115" customWidth="1"/>
    <col min="2" max="2" width="10.7109375" style="115" customWidth="1"/>
    <col min="3" max="3" width="13.28515625" style="115" customWidth="1"/>
    <col min="4" max="4" width="11.140625" style="115" customWidth="1"/>
    <col min="5" max="5" width="11.28515625" style="115" customWidth="1"/>
    <col min="6" max="6" width="12.140625" style="115" customWidth="1"/>
    <col min="7" max="16384" width="11.42578125" style="115"/>
  </cols>
  <sheetData>
    <row r="1" spans="1:203" s="80" customFormat="1" ht="15.75" x14ac:dyDescent="0.25">
      <c r="E1" s="159"/>
    </row>
    <row r="2" spans="1:203" s="80" customFormat="1" ht="33" customHeight="1" x14ac:dyDescent="0.25">
      <c r="A2" s="903" t="s">
        <v>338</v>
      </c>
      <c r="B2" s="904"/>
      <c r="C2" s="904"/>
      <c r="D2" s="904"/>
      <c r="E2" s="904"/>
      <c r="F2" s="904"/>
    </row>
    <row r="3" spans="1:203" ht="15.75" thickBot="1" x14ac:dyDescent="0.3">
      <c r="A3" s="905"/>
      <c r="B3" s="905"/>
      <c r="C3" s="905"/>
      <c r="D3" s="905"/>
      <c r="E3" s="905"/>
      <c r="F3" s="905"/>
    </row>
    <row r="4" spans="1:203" ht="35.25" customHeight="1" x14ac:dyDescent="0.3">
      <c r="A4" s="8" t="s">
        <v>187</v>
      </c>
      <c r="B4" s="880" t="s">
        <v>1</v>
      </c>
      <c r="C4" s="900" t="s">
        <v>293</v>
      </c>
      <c r="D4" s="886" t="s">
        <v>0</v>
      </c>
      <c r="E4" s="880" t="s">
        <v>2</v>
      </c>
      <c r="F4" s="883" t="s">
        <v>226</v>
      </c>
    </row>
    <row r="5" spans="1:203" ht="19.5" customHeight="1" x14ac:dyDescent="0.3">
      <c r="A5" s="9"/>
      <c r="B5" s="881"/>
      <c r="C5" s="901"/>
      <c r="D5" s="887"/>
      <c r="E5" s="881"/>
      <c r="F5" s="884"/>
    </row>
    <row r="6" spans="1:203" ht="35.25" customHeight="1" thickBot="1" x14ac:dyDescent="0.3">
      <c r="A6" s="10" t="s">
        <v>3</v>
      </c>
      <c r="B6" s="882"/>
      <c r="C6" s="902"/>
      <c r="D6" s="888"/>
      <c r="E6" s="882"/>
      <c r="F6" s="885"/>
    </row>
    <row r="7" spans="1:203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203" ht="29.25" customHeight="1" x14ac:dyDescent="0.25">
      <c r="A8" s="743" t="s">
        <v>99</v>
      </c>
      <c r="B8" s="107"/>
      <c r="C8" s="191"/>
      <c r="D8" s="191"/>
      <c r="E8" s="191"/>
      <c r="F8" s="191"/>
      <c r="G8" s="899"/>
      <c r="H8" s="899"/>
    </row>
    <row r="9" spans="1:203" x14ac:dyDescent="0.25">
      <c r="A9" s="83" t="s">
        <v>4</v>
      </c>
      <c r="B9" s="145"/>
      <c r="C9" s="58"/>
      <c r="D9" s="58"/>
      <c r="E9" s="58"/>
      <c r="F9" s="58"/>
    </row>
    <row r="10" spans="1:203" x14ac:dyDescent="0.25">
      <c r="A10" s="72" t="s">
        <v>21</v>
      </c>
      <c r="B10" s="2">
        <v>340</v>
      </c>
      <c r="C10" s="58"/>
      <c r="D10" s="753">
        <v>10</v>
      </c>
      <c r="E10" s="121">
        <f t="shared" ref="E10:E15" si="0">ROUND(F10/B10,0)</f>
        <v>0</v>
      </c>
      <c r="F10" s="3">
        <f t="shared" ref="F10:F15" si="1">ROUND(C10*D10,0)</f>
        <v>0</v>
      </c>
    </row>
    <row r="11" spans="1:203" x14ac:dyDescent="0.25">
      <c r="A11" s="72" t="s">
        <v>11</v>
      </c>
      <c r="B11" s="2">
        <v>340</v>
      </c>
      <c r="C11" s="58">
        <v>4</v>
      </c>
      <c r="D11" s="753">
        <v>9</v>
      </c>
      <c r="E11" s="121">
        <f t="shared" si="0"/>
        <v>0</v>
      </c>
      <c r="F11" s="3">
        <f t="shared" si="1"/>
        <v>36</v>
      </c>
    </row>
    <row r="12" spans="1:203" x14ac:dyDescent="0.25">
      <c r="A12" s="72" t="s">
        <v>102</v>
      </c>
      <c r="B12" s="2">
        <v>270</v>
      </c>
      <c r="C12" s="58"/>
      <c r="D12" s="753">
        <v>7</v>
      </c>
      <c r="E12" s="121">
        <f t="shared" si="0"/>
        <v>0</v>
      </c>
      <c r="F12" s="3">
        <f t="shared" si="1"/>
        <v>0</v>
      </c>
    </row>
    <row r="13" spans="1:203" x14ac:dyDescent="0.25">
      <c r="A13" s="72" t="s">
        <v>26</v>
      </c>
      <c r="B13" s="2">
        <v>320</v>
      </c>
      <c r="C13" s="58"/>
      <c r="D13" s="753">
        <v>10</v>
      </c>
      <c r="E13" s="121">
        <f t="shared" si="0"/>
        <v>0</v>
      </c>
      <c r="F13" s="3">
        <f t="shared" si="1"/>
        <v>0</v>
      </c>
    </row>
    <row r="14" spans="1:203" x14ac:dyDescent="0.25">
      <c r="A14" s="72" t="s">
        <v>57</v>
      </c>
      <c r="B14" s="2">
        <v>340</v>
      </c>
      <c r="C14" s="58"/>
      <c r="D14" s="753">
        <v>11</v>
      </c>
      <c r="E14" s="121">
        <f t="shared" si="0"/>
        <v>0</v>
      </c>
      <c r="F14" s="3">
        <f t="shared" si="1"/>
        <v>0</v>
      </c>
    </row>
    <row r="15" spans="1:203" x14ac:dyDescent="0.25">
      <c r="A15" s="48" t="s">
        <v>199</v>
      </c>
      <c r="B15" s="2">
        <v>330</v>
      </c>
      <c r="C15" s="58"/>
      <c r="D15" s="128">
        <v>10</v>
      </c>
      <c r="E15" s="121">
        <f t="shared" si="0"/>
        <v>0</v>
      </c>
      <c r="F15" s="3">
        <f t="shared" si="1"/>
        <v>0</v>
      </c>
    </row>
    <row r="16" spans="1:203" s="59" customFormat="1" ht="18.75" customHeight="1" x14ac:dyDescent="0.25">
      <c r="A16" s="129" t="s">
        <v>5</v>
      </c>
      <c r="B16" s="78"/>
      <c r="C16" s="60">
        <f>SUM(C10:C15)</f>
        <v>4</v>
      </c>
      <c r="D16" s="754">
        <f>F16/C16</f>
        <v>9</v>
      </c>
      <c r="E16" s="60">
        <f>SUM(E10:E15)</f>
        <v>0</v>
      </c>
      <c r="F16" s="60">
        <f>SUM(F10:F15)</f>
        <v>36</v>
      </c>
      <c r="G16" s="553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</row>
    <row r="17" spans="1:193" s="24" customFormat="1" hidden="1" x14ac:dyDescent="0.25">
      <c r="A17" s="4" t="s">
        <v>219</v>
      </c>
      <c r="B17" s="5"/>
      <c r="C17" s="17"/>
      <c r="D17" s="18"/>
      <c r="E17" s="3"/>
      <c r="F17" s="17"/>
    </row>
    <row r="18" spans="1:193" s="24" customFormat="1" ht="14.25" hidden="1" x14ac:dyDescent="0.2">
      <c r="A18" s="19" t="s">
        <v>220</v>
      </c>
      <c r="B18" s="20"/>
      <c r="C18" s="23">
        <f t="shared" ref="C18" si="2">C16+C17</f>
        <v>4</v>
      </c>
      <c r="D18" s="21" t="e">
        <f>#REF!/#REF!</f>
        <v>#REF!</v>
      </c>
      <c r="E18" s="23">
        <f t="shared" ref="E18:F18" si="3">E16+E17</f>
        <v>0</v>
      </c>
      <c r="F18" s="23">
        <f t="shared" si="3"/>
        <v>36</v>
      </c>
    </row>
    <row r="19" spans="1:193" s="59" customFormat="1" ht="17.25" customHeight="1" x14ac:dyDescent="0.25">
      <c r="A19" s="25" t="s">
        <v>227</v>
      </c>
      <c r="B19" s="25"/>
      <c r="C19" s="89"/>
      <c r="D19" s="89"/>
      <c r="E19" s="89"/>
      <c r="F19" s="69"/>
    </row>
    <row r="20" spans="1:193" s="59" customFormat="1" ht="15.75" customHeight="1" x14ac:dyDescent="0.25">
      <c r="A20" s="27" t="s">
        <v>123</v>
      </c>
      <c r="B20" s="60"/>
      <c r="C20" s="58">
        <f>SUM(C22,C23,C24,C25)+C21/2.7</f>
        <v>0</v>
      </c>
      <c r="D20" s="64"/>
      <c r="E20" s="64"/>
      <c r="F20" s="69"/>
    </row>
    <row r="21" spans="1:193" s="59" customFormat="1" ht="15.75" customHeight="1" x14ac:dyDescent="0.25">
      <c r="A21" s="27" t="s">
        <v>327</v>
      </c>
      <c r="B21" s="32"/>
      <c r="C21" s="3"/>
      <c r="D21" s="32"/>
      <c r="E21" s="32"/>
      <c r="F21" s="32"/>
    </row>
    <row r="22" spans="1:193" s="59" customFormat="1" ht="15.75" customHeight="1" x14ac:dyDescent="0.25">
      <c r="A22" s="61" t="s">
        <v>228</v>
      </c>
      <c r="B22" s="60"/>
      <c r="C22" s="58"/>
      <c r="D22" s="64"/>
      <c r="E22" s="64"/>
      <c r="F22" s="69"/>
    </row>
    <row r="23" spans="1:193" s="59" customFormat="1" ht="15.75" customHeight="1" x14ac:dyDescent="0.25">
      <c r="A23" s="61" t="s">
        <v>229</v>
      </c>
      <c r="B23" s="60"/>
      <c r="C23" s="17"/>
      <c r="D23" s="64"/>
      <c r="E23" s="64"/>
      <c r="F23" s="69"/>
    </row>
    <row r="24" spans="1:193" s="59" customFormat="1" ht="15.75" customHeight="1" x14ac:dyDescent="0.25">
      <c r="A24" s="61" t="s">
        <v>230</v>
      </c>
      <c r="B24" s="60"/>
      <c r="C24" s="17"/>
      <c r="D24" s="64"/>
      <c r="E24" s="64"/>
      <c r="F24" s="69"/>
    </row>
    <row r="25" spans="1:193" s="59" customFormat="1" ht="15.75" customHeight="1" x14ac:dyDescent="0.25">
      <c r="A25" s="27" t="s">
        <v>231</v>
      </c>
      <c r="B25" s="60"/>
      <c r="C25" s="17"/>
      <c r="D25" s="64"/>
      <c r="E25" s="64"/>
      <c r="F25" s="69"/>
    </row>
    <row r="26" spans="1:193" s="59" customFormat="1" ht="49.5" customHeight="1" x14ac:dyDescent="0.25">
      <c r="A26" s="27" t="s">
        <v>326</v>
      </c>
      <c r="B26" s="60"/>
      <c r="C26" s="17"/>
      <c r="D26" s="58"/>
      <c r="E26" s="58"/>
      <c r="F26" s="58"/>
      <c r="G26" s="90"/>
    </row>
    <row r="27" spans="1:193" s="59" customFormat="1" x14ac:dyDescent="0.25">
      <c r="A27" s="28" t="s">
        <v>121</v>
      </c>
      <c r="B27" s="58"/>
      <c r="C27" s="17">
        <f>C28+C29</f>
        <v>0</v>
      </c>
      <c r="D27" s="58"/>
      <c r="E27" s="58"/>
      <c r="F27" s="58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</row>
    <row r="28" spans="1:193" s="59" customFormat="1" x14ac:dyDescent="0.25">
      <c r="A28" s="28" t="s">
        <v>297</v>
      </c>
      <c r="B28" s="58"/>
      <c r="C28" s="17"/>
      <c r="D28" s="181"/>
      <c r="E28" s="181"/>
      <c r="F28" s="181"/>
      <c r="G28" s="132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</row>
    <row r="29" spans="1:193" s="59" customFormat="1" x14ac:dyDescent="0.25">
      <c r="A29" s="28" t="s">
        <v>299</v>
      </c>
      <c r="B29" s="58"/>
      <c r="C29" s="17">
        <f>C30/8.5</f>
        <v>0</v>
      </c>
      <c r="D29" s="181"/>
      <c r="E29" s="181"/>
      <c r="F29" s="181"/>
      <c r="G29" s="79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</row>
    <row r="30" spans="1:193" s="160" customFormat="1" x14ac:dyDescent="0.25">
      <c r="A30" s="56" t="s">
        <v>298</v>
      </c>
      <c r="B30" s="60"/>
      <c r="C30" s="3"/>
      <c r="D30" s="177"/>
      <c r="E30" s="177"/>
      <c r="F30" s="177"/>
      <c r="G30" s="133"/>
    </row>
    <row r="31" spans="1:193" s="160" customFormat="1" x14ac:dyDescent="0.25">
      <c r="A31" s="62" t="s">
        <v>232</v>
      </c>
      <c r="B31" s="63"/>
      <c r="C31" s="60">
        <f>C20+ROUND(C28*3.2,0)+C30/3.9</f>
        <v>0</v>
      </c>
      <c r="D31" s="177"/>
      <c r="E31" s="177"/>
      <c r="F31" s="177"/>
    </row>
    <row r="32" spans="1:193" s="160" customFormat="1" x14ac:dyDescent="0.25">
      <c r="A32" s="25" t="s">
        <v>163</v>
      </c>
      <c r="B32" s="26"/>
      <c r="C32" s="60"/>
      <c r="D32" s="177"/>
      <c r="E32" s="177"/>
      <c r="F32" s="177"/>
    </row>
    <row r="33" spans="1:6" s="160" customFormat="1" ht="17.25" customHeight="1" x14ac:dyDescent="0.25">
      <c r="A33" s="27" t="s">
        <v>123</v>
      </c>
      <c r="B33" s="26"/>
      <c r="C33" s="3">
        <f>SUM(C34,C35,C42,C48,C49,C50,C51)</f>
        <v>0</v>
      </c>
      <c r="D33" s="177"/>
      <c r="E33" s="177"/>
      <c r="F33" s="177"/>
    </row>
    <row r="34" spans="1:6" s="160" customFormat="1" ht="17.25" customHeight="1" x14ac:dyDescent="0.25">
      <c r="A34" s="27" t="s">
        <v>228</v>
      </c>
      <c r="B34" s="26"/>
      <c r="C34" s="3"/>
      <c r="D34" s="177"/>
      <c r="E34" s="177"/>
      <c r="F34" s="177"/>
    </row>
    <row r="35" spans="1:6" s="160" customFormat="1" ht="30" x14ac:dyDescent="0.25">
      <c r="A35" s="61" t="s">
        <v>233</v>
      </c>
      <c r="B35" s="26"/>
      <c r="C35" s="3">
        <f>C36+C37+C38+C40</f>
        <v>0</v>
      </c>
      <c r="D35" s="177"/>
      <c r="E35" s="177"/>
      <c r="F35" s="177"/>
    </row>
    <row r="36" spans="1:6" s="160" customFormat="1" x14ac:dyDescent="0.25">
      <c r="A36" s="65" t="s">
        <v>234</v>
      </c>
      <c r="B36" s="26"/>
      <c r="C36" s="406"/>
      <c r="D36" s="177"/>
      <c r="E36" s="177"/>
      <c r="F36" s="177"/>
    </row>
    <row r="37" spans="1:6" s="160" customFormat="1" x14ac:dyDescent="0.25">
      <c r="A37" s="65" t="s">
        <v>235</v>
      </c>
      <c r="B37" s="26"/>
      <c r="C37" s="406"/>
      <c r="D37" s="177"/>
      <c r="E37" s="177"/>
      <c r="F37" s="177"/>
    </row>
    <row r="38" spans="1:6" s="160" customFormat="1" ht="30" x14ac:dyDescent="0.25">
      <c r="A38" s="65" t="s">
        <v>236</v>
      </c>
      <c r="B38" s="26"/>
      <c r="C38" s="406"/>
      <c r="D38" s="177"/>
      <c r="E38" s="177"/>
      <c r="F38" s="177"/>
    </row>
    <row r="39" spans="1:6" s="160" customFormat="1" x14ac:dyDescent="0.25">
      <c r="A39" s="65" t="s">
        <v>237</v>
      </c>
      <c r="B39" s="26"/>
      <c r="C39" s="406"/>
      <c r="D39" s="177"/>
      <c r="E39" s="177"/>
      <c r="F39" s="177"/>
    </row>
    <row r="40" spans="1:6" s="160" customFormat="1" ht="30" x14ac:dyDescent="0.25">
      <c r="A40" s="65" t="s">
        <v>238</v>
      </c>
      <c r="B40" s="26"/>
      <c r="C40" s="406"/>
      <c r="D40" s="177"/>
      <c r="E40" s="177"/>
      <c r="F40" s="177"/>
    </row>
    <row r="41" spans="1:6" s="160" customFormat="1" x14ac:dyDescent="0.25">
      <c r="A41" s="65" t="s">
        <v>237</v>
      </c>
      <c r="B41" s="26"/>
      <c r="C41" s="406"/>
      <c r="D41" s="177"/>
      <c r="E41" s="177"/>
      <c r="F41" s="177"/>
    </row>
    <row r="42" spans="1:6" s="160" customFormat="1" ht="30" x14ac:dyDescent="0.25">
      <c r="A42" s="61" t="s">
        <v>239</v>
      </c>
      <c r="B42" s="26"/>
      <c r="C42" s="406">
        <f>C43+C44+C46+C48</f>
        <v>0</v>
      </c>
      <c r="D42" s="177"/>
      <c r="E42" s="177"/>
      <c r="F42" s="177"/>
    </row>
    <row r="43" spans="1:6" s="160" customFormat="1" ht="30" x14ac:dyDescent="0.25">
      <c r="A43" s="65" t="s">
        <v>240</v>
      </c>
      <c r="B43" s="26"/>
      <c r="C43" s="3"/>
      <c r="D43" s="177"/>
      <c r="E43" s="177"/>
      <c r="F43" s="177"/>
    </row>
    <row r="44" spans="1:6" s="160" customFormat="1" ht="45" x14ac:dyDescent="0.25">
      <c r="A44" s="65" t="s">
        <v>241</v>
      </c>
      <c r="B44" s="26"/>
      <c r="C44" s="406"/>
      <c r="D44" s="177"/>
      <c r="E44" s="177"/>
      <c r="F44" s="177"/>
    </row>
    <row r="45" spans="1:6" s="160" customFormat="1" x14ac:dyDescent="0.25">
      <c r="A45" s="65" t="s">
        <v>237</v>
      </c>
      <c r="B45" s="26"/>
      <c r="C45" s="406"/>
      <c r="D45" s="177"/>
      <c r="E45" s="177"/>
      <c r="F45" s="177"/>
    </row>
    <row r="46" spans="1:6" s="160" customFormat="1" ht="45" x14ac:dyDescent="0.25">
      <c r="A46" s="65" t="s">
        <v>242</v>
      </c>
      <c r="B46" s="26"/>
      <c r="C46" s="406"/>
      <c r="D46" s="177"/>
      <c r="E46" s="177"/>
      <c r="F46" s="177"/>
    </row>
    <row r="47" spans="1:6" s="160" customFormat="1" x14ac:dyDescent="0.25">
      <c r="A47" s="65" t="s">
        <v>237</v>
      </c>
      <c r="B47" s="26"/>
      <c r="C47" s="406"/>
      <c r="D47" s="177"/>
      <c r="E47" s="177"/>
      <c r="F47" s="177"/>
    </row>
    <row r="48" spans="1:6" s="160" customFormat="1" ht="30" x14ac:dyDescent="0.25">
      <c r="A48" s="61" t="s">
        <v>243</v>
      </c>
      <c r="B48" s="26"/>
      <c r="C48" s="406"/>
      <c r="D48" s="177"/>
      <c r="E48" s="177"/>
      <c r="F48" s="177"/>
    </row>
    <row r="49" spans="1:203" s="160" customFormat="1" x14ac:dyDescent="0.25">
      <c r="A49" s="27"/>
      <c r="B49" s="26"/>
      <c r="C49" s="406"/>
      <c r="D49" s="177"/>
      <c r="E49" s="177"/>
      <c r="F49" s="177"/>
    </row>
    <row r="50" spans="1:203" s="160" customFormat="1" ht="30" x14ac:dyDescent="0.25">
      <c r="A50" s="61" t="s">
        <v>244</v>
      </c>
      <c r="B50" s="26"/>
      <c r="C50" s="406"/>
      <c r="D50" s="177"/>
      <c r="E50" s="177"/>
      <c r="F50" s="177"/>
    </row>
    <row r="51" spans="1:203" s="160" customFormat="1" x14ac:dyDescent="0.25">
      <c r="A51" s="27" t="s">
        <v>245</v>
      </c>
      <c r="B51" s="26"/>
      <c r="C51" s="406"/>
      <c r="D51" s="177"/>
      <c r="E51" s="177"/>
      <c r="F51" s="177"/>
    </row>
    <row r="52" spans="1:203" s="160" customFormat="1" x14ac:dyDescent="0.25">
      <c r="A52" s="28" t="s">
        <v>121</v>
      </c>
      <c r="B52" s="60"/>
      <c r="C52" s="406"/>
      <c r="D52" s="177"/>
      <c r="E52" s="177"/>
      <c r="F52" s="177"/>
    </row>
    <row r="53" spans="1:203" s="160" customFormat="1" x14ac:dyDescent="0.25">
      <c r="A53" s="56" t="s">
        <v>160</v>
      </c>
      <c r="B53" s="60"/>
      <c r="C53" s="3"/>
      <c r="D53" s="177"/>
      <c r="E53" s="177"/>
      <c r="F53" s="177"/>
    </row>
    <row r="54" spans="1:203" s="59" customFormat="1" ht="30" x14ac:dyDescent="0.25">
      <c r="A54" s="28" t="s">
        <v>122</v>
      </c>
      <c r="B54" s="58"/>
      <c r="C54" s="3"/>
      <c r="D54" s="58"/>
      <c r="E54" s="58"/>
      <c r="F54" s="58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</row>
    <row r="55" spans="1:203" s="59" customFormat="1" x14ac:dyDescent="0.25">
      <c r="A55" s="178" t="s">
        <v>246</v>
      </c>
      <c r="B55" s="26"/>
      <c r="C55" s="3"/>
      <c r="D55" s="58"/>
      <c r="E55" s="58"/>
      <c r="F55" s="58"/>
    </row>
    <row r="56" spans="1:203" s="59" customFormat="1" ht="15.75" customHeight="1" x14ac:dyDescent="0.25">
      <c r="A56" s="66"/>
      <c r="B56" s="26"/>
      <c r="C56" s="3"/>
      <c r="D56" s="58"/>
      <c r="E56" s="58"/>
      <c r="F56" s="58"/>
    </row>
    <row r="57" spans="1:203" s="59" customFormat="1" x14ac:dyDescent="0.25">
      <c r="A57" s="67" t="s">
        <v>162</v>
      </c>
      <c r="B57" s="26"/>
      <c r="C57" s="22">
        <f>C33+ROUND(C52*3.2,0)+C54</f>
        <v>0</v>
      </c>
      <c r="D57" s="58"/>
      <c r="E57" s="58"/>
      <c r="F57" s="58"/>
    </row>
    <row r="58" spans="1:203" s="59" customFormat="1" ht="17.25" customHeight="1" x14ac:dyDescent="0.25">
      <c r="A58" s="242" t="s">
        <v>161</v>
      </c>
      <c r="B58" s="26"/>
      <c r="C58" s="22">
        <f>SUM(C31,C57)</f>
        <v>0</v>
      </c>
      <c r="D58" s="58"/>
      <c r="E58" s="58"/>
      <c r="F58" s="58"/>
    </row>
    <row r="59" spans="1:203" s="59" customFormat="1" ht="15.75" customHeight="1" x14ac:dyDescent="0.25">
      <c r="A59" s="45" t="s">
        <v>7</v>
      </c>
      <c r="B59" s="50"/>
      <c r="C59" s="120"/>
      <c r="D59" s="120"/>
      <c r="E59" s="120"/>
      <c r="F59" s="120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</row>
    <row r="60" spans="1:203" s="59" customFormat="1" ht="15.75" customHeight="1" x14ac:dyDescent="0.25">
      <c r="A60" s="55" t="s">
        <v>20</v>
      </c>
      <c r="B60" s="50"/>
      <c r="C60" s="120"/>
      <c r="D60" s="120"/>
      <c r="E60" s="120"/>
      <c r="F60" s="120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</row>
    <row r="61" spans="1:203" s="59" customFormat="1" ht="15.75" customHeight="1" x14ac:dyDescent="0.25">
      <c r="A61" s="34" t="s">
        <v>21</v>
      </c>
      <c r="B61" s="50">
        <v>300</v>
      </c>
      <c r="C61" s="58"/>
      <c r="D61" s="753">
        <v>8</v>
      </c>
      <c r="E61" s="121">
        <f>ROUND(F61/B61,0)</f>
        <v>0</v>
      </c>
      <c r="F61" s="3">
        <f>ROUND(C61*D61,0)</f>
        <v>0</v>
      </c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</row>
    <row r="62" spans="1:203" s="59" customFormat="1" ht="15.75" customHeight="1" x14ac:dyDescent="0.25">
      <c r="A62" s="34" t="s">
        <v>11</v>
      </c>
      <c r="B62" s="50">
        <v>300</v>
      </c>
      <c r="C62" s="120"/>
      <c r="D62" s="753">
        <v>8</v>
      </c>
      <c r="E62" s="121">
        <f>ROUND(F62/B62,0)</f>
        <v>0</v>
      </c>
      <c r="F62" s="3">
        <f>ROUND(C62*D62,0)</f>
        <v>0</v>
      </c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</row>
    <row r="63" spans="1:203" s="59" customFormat="1" ht="15.75" customHeight="1" x14ac:dyDescent="0.25">
      <c r="A63" s="101" t="s">
        <v>147</v>
      </c>
      <c r="B63" s="50"/>
      <c r="C63" s="150">
        <f>C61+C62</f>
        <v>0</v>
      </c>
      <c r="D63" s="753">
        <v>8</v>
      </c>
      <c r="E63" s="150">
        <f>E61+E62</f>
        <v>0</v>
      </c>
      <c r="F63" s="150">
        <f>F61+F62</f>
        <v>0</v>
      </c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</row>
    <row r="64" spans="1:203" s="59" customFormat="1" ht="15" customHeight="1" x14ac:dyDescent="0.25">
      <c r="A64" s="755" t="s">
        <v>118</v>
      </c>
      <c r="B64" s="2"/>
      <c r="C64" s="150">
        <f>C63</f>
        <v>0</v>
      </c>
      <c r="D64" s="753">
        <v>8</v>
      </c>
      <c r="E64" s="150">
        <f>E63</f>
        <v>0</v>
      </c>
      <c r="F64" s="150">
        <f>F63</f>
        <v>0</v>
      </c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  <c r="FC64" s="115"/>
      <c r="FD64" s="115"/>
      <c r="FE64" s="115"/>
      <c r="FF64" s="115"/>
      <c r="FG64" s="115"/>
      <c r="FH64" s="115"/>
      <c r="FI64" s="115"/>
      <c r="FJ64" s="115"/>
      <c r="FK64" s="115"/>
      <c r="FL64" s="115"/>
      <c r="FM64" s="115"/>
      <c r="FN64" s="115"/>
      <c r="FO64" s="115"/>
      <c r="FP64" s="115"/>
      <c r="FQ64" s="115"/>
      <c r="FR64" s="115"/>
      <c r="FS64" s="115"/>
      <c r="FT64" s="115"/>
      <c r="FU64" s="115"/>
      <c r="FV64" s="115"/>
      <c r="FW64" s="115"/>
      <c r="FX64" s="115"/>
      <c r="FY64" s="115"/>
      <c r="FZ64" s="115"/>
      <c r="GA64" s="115"/>
      <c r="GB64" s="115"/>
      <c r="GC64" s="115"/>
      <c r="GD64" s="115"/>
      <c r="GE64" s="115"/>
      <c r="GF64" s="115"/>
      <c r="GG64" s="115"/>
      <c r="GH64" s="115"/>
      <c r="GI64" s="115"/>
      <c r="GJ64" s="115"/>
      <c r="GK64" s="115"/>
      <c r="GL64" s="115"/>
      <c r="GM64" s="115"/>
      <c r="GN64" s="115"/>
      <c r="GO64" s="115"/>
      <c r="GP64" s="115"/>
      <c r="GQ64" s="115"/>
      <c r="GR64" s="115"/>
      <c r="GS64" s="115"/>
      <c r="GT64" s="115"/>
      <c r="GU64" s="115"/>
    </row>
    <row r="65" spans="1:203" ht="18.75" customHeight="1" x14ac:dyDescent="0.25">
      <c r="A65" s="250" t="s">
        <v>93</v>
      </c>
      <c r="B65" s="145"/>
      <c r="C65" s="756">
        <f>C66+C68</f>
        <v>0</v>
      </c>
      <c r="D65" s="93"/>
      <c r="E65" s="145"/>
      <c r="F65" s="145"/>
    </row>
    <row r="66" spans="1:203" x14ac:dyDescent="0.25">
      <c r="A66" s="236" t="s">
        <v>179</v>
      </c>
      <c r="B66" s="152"/>
      <c r="C66" s="198">
        <f>C67</f>
        <v>0</v>
      </c>
      <c r="D66" s="72"/>
      <c r="E66" s="251"/>
      <c r="F66" s="152"/>
    </row>
    <row r="67" spans="1:203" x14ac:dyDescent="0.25">
      <c r="A67" s="154" t="s">
        <v>180</v>
      </c>
      <c r="B67" s="152"/>
      <c r="C67" s="749"/>
      <c r="D67" s="152"/>
      <c r="E67" s="152"/>
      <c r="F67" s="152"/>
    </row>
    <row r="68" spans="1:203" x14ac:dyDescent="0.25">
      <c r="A68" s="153" t="s">
        <v>181</v>
      </c>
      <c r="B68" s="152"/>
      <c r="C68" s="748">
        <f>C69+C70</f>
        <v>0</v>
      </c>
      <c r="D68" s="152"/>
      <c r="E68" s="152"/>
      <c r="F68" s="152"/>
    </row>
    <row r="69" spans="1:203" ht="30" x14ac:dyDescent="0.25">
      <c r="A69" s="154" t="s">
        <v>182</v>
      </c>
      <c r="B69" s="152"/>
      <c r="C69" s="728"/>
      <c r="D69" s="152"/>
      <c r="E69" s="152"/>
      <c r="F69" s="152"/>
    </row>
    <row r="70" spans="1:203" ht="15.75" thickBot="1" x14ac:dyDescent="0.3">
      <c r="A70" s="155" t="s">
        <v>183</v>
      </c>
      <c r="B70" s="156"/>
      <c r="C70" s="156"/>
      <c r="D70" s="156"/>
      <c r="E70" s="156"/>
      <c r="F70" s="156"/>
    </row>
    <row r="71" spans="1:203" s="59" customFormat="1" x14ac:dyDescent="0.25">
      <c r="A71" s="757" t="s">
        <v>10</v>
      </c>
      <c r="B71" s="96"/>
      <c r="C71" s="577"/>
      <c r="D71" s="577"/>
      <c r="E71" s="577"/>
      <c r="F71" s="577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  <c r="FU71" s="115"/>
      <c r="FV71" s="115"/>
      <c r="FW71" s="115"/>
      <c r="FX71" s="115"/>
      <c r="FY71" s="115"/>
      <c r="FZ71" s="115"/>
      <c r="GA71" s="115"/>
      <c r="GB71" s="115"/>
      <c r="GC71" s="115"/>
      <c r="GD71" s="115"/>
      <c r="GE71" s="115"/>
      <c r="GF71" s="115"/>
      <c r="GG71" s="115"/>
      <c r="GH71" s="115"/>
      <c r="GI71" s="115"/>
      <c r="GJ71" s="115"/>
      <c r="GK71" s="115"/>
      <c r="GL71" s="115"/>
      <c r="GM71" s="115"/>
      <c r="GN71" s="115"/>
      <c r="GO71" s="115"/>
      <c r="GP71" s="115"/>
      <c r="GQ71" s="115"/>
      <c r="GR71" s="115"/>
      <c r="GS71" s="115"/>
      <c r="GT71" s="115"/>
      <c r="GU71" s="115"/>
    </row>
  </sheetData>
  <mergeCells count="7">
    <mergeCell ref="G8:H8"/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15748031496062992" header="0" footer="0"/>
  <pageSetup paperSize="9" scale="85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FH82"/>
  <sheetViews>
    <sheetView zoomScale="80" zoomScaleNormal="80" zoomScaleSheetLayoutView="75" workbookViewId="0">
      <pane xSplit="1" ySplit="7" topLeftCell="B66" activePane="bottomRight" state="frozen"/>
      <selection sqref="A1:XFD1048576"/>
      <selection pane="topRight" sqref="A1:XFD1048576"/>
      <selection pane="bottomLeft" sqref="A1:XFD1048576"/>
      <selection pane="bottomRight" activeCell="A83" sqref="A83:XFD129"/>
    </sheetView>
  </sheetViews>
  <sheetFormatPr defaultColWidth="11.42578125" defaultRowHeight="15" x14ac:dyDescent="0.25"/>
  <cols>
    <col min="1" max="1" width="46.42578125" style="115" customWidth="1"/>
    <col min="2" max="2" width="11.28515625" style="115" customWidth="1"/>
    <col min="3" max="3" width="13.85546875" style="115" customWidth="1"/>
    <col min="4" max="4" width="11.140625" style="115" customWidth="1"/>
    <col min="5" max="5" width="16.28515625" style="115" customWidth="1"/>
    <col min="6" max="6" width="11.5703125" style="115" customWidth="1"/>
    <col min="7" max="16384" width="11.42578125" style="115"/>
  </cols>
  <sheetData>
    <row r="1" spans="1:8" s="80" customFormat="1" ht="9.75" customHeight="1" x14ac:dyDescent="0.25">
      <c r="E1" s="159"/>
    </row>
    <row r="2" spans="1:8" s="80" customFormat="1" ht="30.75" customHeight="1" x14ac:dyDescent="0.25">
      <c r="A2" s="903" t="s">
        <v>338</v>
      </c>
      <c r="B2" s="904"/>
      <c r="C2" s="904"/>
      <c r="D2" s="904"/>
      <c r="E2" s="904"/>
      <c r="F2" s="904"/>
    </row>
    <row r="3" spans="1:8" ht="15.75" thickBot="1" x14ac:dyDescent="0.3">
      <c r="A3" s="905"/>
      <c r="B3" s="905"/>
      <c r="C3" s="905"/>
      <c r="D3" s="905"/>
      <c r="E3" s="905"/>
      <c r="F3" s="905"/>
    </row>
    <row r="4" spans="1:8" ht="36.75" customHeight="1" x14ac:dyDescent="0.3">
      <c r="A4" s="8" t="s">
        <v>187</v>
      </c>
      <c r="B4" s="880" t="s">
        <v>1</v>
      </c>
      <c r="C4" s="900" t="s">
        <v>293</v>
      </c>
      <c r="D4" s="886" t="s">
        <v>0</v>
      </c>
      <c r="E4" s="880" t="s">
        <v>2</v>
      </c>
      <c r="F4" s="883" t="s">
        <v>226</v>
      </c>
    </row>
    <row r="5" spans="1:8" ht="30.75" customHeight="1" x14ac:dyDescent="0.3">
      <c r="A5" s="9"/>
      <c r="B5" s="881"/>
      <c r="C5" s="901"/>
      <c r="D5" s="887"/>
      <c r="E5" s="881"/>
      <c r="F5" s="884"/>
    </row>
    <row r="6" spans="1:8" ht="30" customHeight="1" thickBot="1" x14ac:dyDescent="0.3">
      <c r="A6" s="10" t="s">
        <v>3</v>
      </c>
      <c r="B6" s="882"/>
      <c r="C6" s="902"/>
      <c r="D6" s="888"/>
      <c r="E6" s="882"/>
      <c r="F6" s="885"/>
    </row>
    <row r="7" spans="1:8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8" ht="29.25" x14ac:dyDescent="0.25">
      <c r="A8" s="126" t="s">
        <v>193</v>
      </c>
      <c r="B8" s="127"/>
      <c r="C8" s="191"/>
      <c r="D8" s="191"/>
      <c r="E8" s="191"/>
      <c r="F8" s="191"/>
      <c r="G8" s="758"/>
      <c r="H8" s="759"/>
    </row>
    <row r="9" spans="1:8" x14ac:dyDescent="0.25">
      <c r="A9" s="83" t="s">
        <v>4</v>
      </c>
      <c r="B9" s="121"/>
      <c r="C9" s="58"/>
      <c r="D9" s="58"/>
      <c r="E9" s="58"/>
      <c r="F9" s="58"/>
    </row>
    <row r="10" spans="1:8" x14ac:dyDescent="0.25">
      <c r="A10" s="72" t="s">
        <v>21</v>
      </c>
      <c r="B10" s="2">
        <v>340</v>
      </c>
      <c r="C10" s="58">
        <v>13</v>
      </c>
      <c r="D10" s="128">
        <v>11.5</v>
      </c>
      <c r="E10" s="121">
        <f t="shared" ref="E10" si="0">ROUND(F10/B10,0)</f>
        <v>0</v>
      </c>
      <c r="F10" s="3">
        <f t="shared" ref="F10" si="1">ROUND(C10*D10,0)</f>
        <v>150</v>
      </c>
    </row>
    <row r="11" spans="1:8" x14ac:dyDescent="0.25">
      <c r="A11" s="72" t="s">
        <v>22</v>
      </c>
      <c r="B11" s="2">
        <v>340</v>
      </c>
      <c r="C11" s="58">
        <v>2</v>
      </c>
      <c r="D11" s="128">
        <v>11</v>
      </c>
      <c r="E11" s="121">
        <f t="shared" ref="E11:E19" si="2">ROUND(F11/B11,0)</f>
        <v>0</v>
      </c>
      <c r="F11" s="3">
        <f t="shared" ref="F11:F17" si="3">ROUND(C11*D11,0)</f>
        <v>22</v>
      </c>
    </row>
    <row r="12" spans="1:8" x14ac:dyDescent="0.25">
      <c r="A12" s="72" t="s">
        <v>11</v>
      </c>
      <c r="B12" s="2">
        <v>340</v>
      </c>
      <c r="C12" s="58">
        <v>22</v>
      </c>
      <c r="D12" s="128">
        <v>9</v>
      </c>
      <c r="E12" s="121">
        <f t="shared" si="2"/>
        <v>1</v>
      </c>
      <c r="F12" s="3">
        <f t="shared" si="3"/>
        <v>198</v>
      </c>
    </row>
    <row r="13" spans="1:8" x14ac:dyDescent="0.25">
      <c r="A13" s="72" t="s">
        <v>27</v>
      </c>
      <c r="B13" s="2">
        <v>270</v>
      </c>
      <c r="C13" s="58">
        <v>1</v>
      </c>
      <c r="D13" s="128">
        <v>6.5</v>
      </c>
      <c r="E13" s="121">
        <f t="shared" si="2"/>
        <v>0</v>
      </c>
      <c r="F13" s="3">
        <f t="shared" si="3"/>
        <v>7</v>
      </c>
    </row>
    <row r="14" spans="1:8" x14ac:dyDescent="0.25">
      <c r="A14" s="72" t="s">
        <v>28</v>
      </c>
      <c r="B14" s="2">
        <v>300</v>
      </c>
      <c r="C14" s="58">
        <v>1</v>
      </c>
      <c r="D14" s="128">
        <v>6.3</v>
      </c>
      <c r="E14" s="121">
        <f t="shared" si="2"/>
        <v>0</v>
      </c>
      <c r="F14" s="3">
        <f t="shared" si="3"/>
        <v>6</v>
      </c>
    </row>
    <row r="15" spans="1:8" ht="30" x14ac:dyDescent="0.25">
      <c r="A15" s="679" t="s">
        <v>101</v>
      </c>
      <c r="B15" s="2">
        <v>300</v>
      </c>
      <c r="C15" s="58">
        <v>1</v>
      </c>
      <c r="D15" s="73">
        <v>11</v>
      </c>
      <c r="E15" s="121">
        <f t="shared" si="2"/>
        <v>0</v>
      </c>
      <c r="F15" s="3">
        <f t="shared" si="3"/>
        <v>11</v>
      </c>
    </row>
    <row r="16" spans="1:8" x14ac:dyDescent="0.25">
      <c r="A16" s="72" t="s">
        <v>24</v>
      </c>
      <c r="B16" s="2">
        <v>340</v>
      </c>
      <c r="C16" s="58">
        <v>1</v>
      </c>
      <c r="D16" s="73">
        <v>7.7</v>
      </c>
      <c r="E16" s="121">
        <f t="shared" si="2"/>
        <v>0</v>
      </c>
      <c r="F16" s="3">
        <f t="shared" si="3"/>
        <v>8</v>
      </c>
    </row>
    <row r="17" spans="1:8" x14ac:dyDescent="0.25">
      <c r="A17" s="72" t="s">
        <v>23</v>
      </c>
      <c r="B17" s="2">
        <v>340</v>
      </c>
      <c r="C17" s="58">
        <v>1</v>
      </c>
      <c r="D17" s="128">
        <v>6</v>
      </c>
      <c r="E17" s="121">
        <f t="shared" si="2"/>
        <v>0</v>
      </c>
      <c r="F17" s="3">
        <f t="shared" si="3"/>
        <v>6</v>
      </c>
    </row>
    <row r="18" spans="1:8" x14ac:dyDescent="0.25">
      <c r="A18" s="72" t="s">
        <v>26</v>
      </c>
      <c r="B18" s="2">
        <v>320</v>
      </c>
      <c r="C18" s="58"/>
      <c r="D18" s="128">
        <v>8.6</v>
      </c>
      <c r="E18" s="121">
        <f t="shared" si="2"/>
        <v>0</v>
      </c>
      <c r="F18" s="3">
        <f>ROUND(C18*D18,0)</f>
        <v>0</v>
      </c>
    </row>
    <row r="19" spans="1:8" x14ac:dyDescent="0.25">
      <c r="A19" s="48" t="s">
        <v>57</v>
      </c>
      <c r="B19" s="2">
        <v>340</v>
      </c>
      <c r="C19" s="58">
        <v>2</v>
      </c>
      <c r="D19" s="128">
        <v>10</v>
      </c>
      <c r="E19" s="121">
        <f t="shared" si="2"/>
        <v>0</v>
      </c>
      <c r="F19" s="3">
        <f>ROUND(C19*D19,0)</f>
        <v>20</v>
      </c>
    </row>
    <row r="20" spans="1:8" s="59" customFormat="1" ht="15.75" customHeight="1" x14ac:dyDescent="0.25">
      <c r="A20" s="129" t="s">
        <v>5</v>
      </c>
      <c r="B20" s="78"/>
      <c r="C20" s="60">
        <f>SUM(C10:C19)</f>
        <v>44</v>
      </c>
      <c r="D20" s="124">
        <f>F20/C20</f>
        <v>9.7272727272727266</v>
      </c>
      <c r="E20" s="131">
        <f>SUM(E10:E19)</f>
        <v>1</v>
      </c>
      <c r="F20" s="131">
        <f>SUM(F10:F19)</f>
        <v>428</v>
      </c>
    </row>
    <row r="21" spans="1:8" s="24" customFormat="1" hidden="1" x14ac:dyDescent="0.25">
      <c r="A21" s="4" t="s">
        <v>219</v>
      </c>
      <c r="B21" s="5"/>
      <c r="C21" s="17"/>
      <c r="D21" s="18"/>
      <c r="E21" s="3"/>
      <c r="F21" s="17"/>
    </row>
    <row r="22" spans="1:8" s="24" customFormat="1" ht="14.25" hidden="1" x14ac:dyDescent="0.2">
      <c r="A22" s="19" t="s">
        <v>220</v>
      </c>
      <c r="B22" s="20"/>
      <c r="C22" s="23">
        <f t="shared" ref="C22" si="4">C20+C21</f>
        <v>44</v>
      </c>
      <c r="D22" s="21" t="e">
        <f>#REF!/#REF!</f>
        <v>#REF!</v>
      </c>
      <c r="E22" s="23">
        <f t="shared" ref="E22:F22" si="5">E20+E21</f>
        <v>1</v>
      </c>
      <c r="F22" s="23">
        <f t="shared" si="5"/>
        <v>428</v>
      </c>
    </row>
    <row r="23" spans="1:8" s="59" customFormat="1" ht="21" customHeight="1" x14ac:dyDescent="0.25">
      <c r="A23" s="25" t="s">
        <v>227</v>
      </c>
      <c r="B23" s="25"/>
      <c r="C23" s="89"/>
      <c r="D23" s="89"/>
      <c r="E23" s="89"/>
      <c r="F23" s="69"/>
    </row>
    <row r="24" spans="1:8" s="59" customFormat="1" ht="15.75" customHeight="1" x14ac:dyDescent="0.25">
      <c r="A24" s="27" t="s">
        <v>123</v>
      </c>
      <c r="B24" s="60"/>
      <c r="C24" s="58">
        <f>SUM(C26,C27,C28,C29)+C25/2.7</f>
        <v>164.74074074074073</v>
      </c>
      <c r="D24" s="64"/>
      <c r="E24" s="64"/>
      <c r="F24" s="69"/>
    </row>
    <row r="25" spans="1:8" s="59" customFormat="1" ht="15.75" customHeight="1" x14ac:dyDescent="0.25">
      <c r="A25" s="27" t="s">
        <v>327</v>
      </c>
      <c r="B25" s="32"/>
      <c r="C25" s="3">
        <v>2</v>
      </c>
      <c r="D25" s="32"/>
      <c r="E25" s="32"/>
      <c r="F25" s="32"/>
    </row>
    <row r="26" spans="1:8" s="59" customFormat="1" ht="15.75" customHeight="1" x14ac:dyDescent="0.25">
      <c r="A26" s="61" t="s">
        <v>228</v>
      </c>
      <c r="B26" s="60"/>
      <c r="C26" s="58"/>
      <c r="D26" s="64"/>
      <c r="E26" s="64"/>
      <c r="F26" s="69"/>
    </row>
    <row r="27" spans="1:8" s="59" customFormat="1" ht="15.75" customHeight="1" x14ac:dyDescent="0.25">
      <c r="A27" s="61" t="s">
        <v>229</v>
      </c>
      <c r="B27" s="60"/>
      <c r="C27" s="17"/>
      <c r="D27" s="64"/>
      <c r="E27" s="64"/>
      <c r="F27" s="69"/>
    </row>
    <row r="28" spans="1:8" s="59" customFormat="1" ht="15.75" customHeight="1" x14ac:dyDescent="0.25">
      <c r="A28" s="61" t="s">
        <v>230</v>
      </c>
      <c r="B28" s="60"/>
      <c r="C28" s="17"/>
      <c r="D28" s="64"/>
      <c r="E28" s="64"/>
      <c r="F28" s="69"/>
    </row>
    <row r="29" spans="1:8" s="59" customFormat="1" ht="15.75" customHeight="1" x14ac:dyDescent="0.25">
      <c r="A29" s="27" t="s">
        <v>231</v>
      </c>
      <c r="B29" s="60"/>
      <c r="C29" s="17">
        <v>164</v>
      </c>
      <c r="D29" s="64"/>
      <c r="E29" s="64"/>
      <c r="F29" s="69"/>
    </row>
    <row r="30" spans="1:8" s="59" customFormat="1" ht="51.75" customHeight="1" x14ac:dyDescent="0.25">
      <c r="A30" s="27" t="s">
        <v>326</v>
      </c>
      <c r="B30" s="60"/>
      <c r="C30" s="17"/>
      <c r="D30" s="58"/>
      <c r="E30" s="58"/>
      <c r="F30" s="58"/>
      <c r="G30" s="90"/>
    </row>
    <row r="31" spans="1:8" s="59" customFormat="1" x14ac:dyDescent="0.25">
      <c r="A31" s="28" t="s">
        <v>121</v>
      </c>
      <c r="B31" s="58"/>
      <c r="C31" s="17">
        <f>C32+C33</f>
        <v>155</v>
      </c>
      <c r="D31" s="58"/>
      <c r="E31" s="58"/>
      <c r="F31" s="58"/>
    </row>
    <row r="32" spans="1:8" s="59" customFormat="1" x14ac:dyDescent="0.25">
      <c r="A32" s="28" t="s">
        <v>297</v>
      </c>
      <c r="B32" s="58"/>
      <c r="C32" s="17">
        <v>155</v>
      </c>
      <c r="D32" s="181"/>
      <c r="E32" s="181"/>
      <c r="F32" s="181"/>
      <c r="G32" s="132"/>
      <c r="H32" s="132"/>
    </row>
    <row r="33" spans="1:8" s="59" customFormat="1" x14ac:dyDescent="0.25">
      <c r="A33" s="28" t="s">
        <v>299</v>
      </c>
      <c r="B33" s="58"/>
      <c r="C33" s="17">
        <f>C34/8.5</f>
        <v>0</v>
      </c>
      <c r="D33" s="181"/>
      <c r="E33" s="181"/>
      <c r="F33" s="181"/>
      <c r="G33" s="79"/>
      <c r="H33" s="79"/>
    </row>
    <row r="34" spans="1:8" s="160" customFormat="1" x14ac:dyDescent="0.25">
      <c r="A34" s="56" t="s">
        <v>298</v>
      </c>
      <c r="B34" s="60"/>
      <c r="C34" s="3"/>
      <c r="D34" s="177"/>
      <c r="E34" s="177"/>
      <c r="F34" s="177"/>
      <c r="G34" s="133"/>
      <c r="H34" s="133"/>
    </row>
    <row r="35" spans="1:8" s="160" customFormat="1" x14ac:dyDescent="0.25">
      <c r="A35" s="62" t="s">
        <v>232</v>
      </c>
      <c r="B35" s="63"/>
      <c r="C35" s="60">
        <f>C24+ROUND(C32*3.2,0)+C34/3.9</f>
        <v>660.74074074074076</v>
      </c>
      <c r="D35" s="177"/>
      <c r="E35" s="177"/>
      <c r="F35" s="177"/>
    </row>
    <row r="36" spans="1:8" s="160" customFormat="1" x14ac:dyDescent="0.25">
      <c r="A36" s="25" t="s">
        <v>163</v>
      </c>
      <c r="B36" s="26"/>
      <c r="C36" s="60"/>
      <c r="D36" s="177"/>
      <c r="E36" s="177"/>
      <c r="F36" s="177"/>
    </row>
    <row r="37" spans="1:8" s="160" customFormat="1" ht="17.25" customHeight="1" x14ac:dyDescent="0.25">
      <c r="A37" s="27" t="s">
        <v>123</v>
      </c>
      <c r="B37" s="26"/>
      <c r="C37" s="3">
        <f>SUM(C38,C39,C46,C52,C53,C54,C55)</f>
        <v>81</v>
      </c>
      <c r="D37" s="177"/>
      <c r="E37" s="177"/>
      <c r="F37" s="177"/>
    </row>
    <row r="38" spans="1:8" s="160" customFormat="1" ht="17.25" customHeight="1" x14ac:dyDescent="0.25">
      <c r="A38" s="27" t="s">
        <v>228</v>
      </c>
      <c r="B38" s="26"/>
      <c r="C38" s="3"/>
      <c r="D38" s="177"/>
      <c r="E38" s="177"/>
      <c r="F38" s="177"/>
    </row>
    <row r="39" spans="1:8" s="160" customFormat="1" ht="30" x14ac:dyDescent="0.25">
      <c r="A39" s="61" t="s">
        <v>233</v>
      </c>
      <c r="B39" s="26"/>
      <c r="C39" s="3">
        <f>SUM(C40,C41,C42,C44)</f>
        <v>0</v>
      </c>
      <c r="D39" s="177"/>
      <c r="E39" s="177"/>
      <c r="F39" s="177"/>
    </row>
    <row r="40" spans="1:8" s="160" customFormat="1" ht="30" x14ac:dyDescent="0.25">
      <c r="A40" s="65" t="s">
        <v>234</v>
      </c>
      <c r="B40" s="26"/>
      <c r="C40" s="406"/>
      <c r="D40" s="177"/>
      <c r="E40" s="177"/>
      <c r="F40" s="177"/>
    </row>
    <row r="41" spans="1:8" s="160" customFormat="1" ht="30" x14ac:dyDescent="0.25">
      <c r="A41" s="65" t="s">
        <v>235</v>
      </c>
      <c r="B41" s="26"/>
      <c r="C41" s="406"/>
      <c r="D41" s="177"/>
      <c r="E41" s="177"/>
      <c r="F41" s="177"/>
    </row>
    <row r="42" spans="1:8" s="160" customFormat="1" ht="45" x14ac:dyDescent="0.25">
      <c r="A42" s="65" t="s">
        <v>236</v>
      </c>
      <c r="B42" s="26"/>
      <c r="C42" s="406"/>
      <c r="D42" s="177"/>
      <c r="E42" s="177"/>
      <c r="F42" s="177"/>
    </row>
    <row r="43" spans="1:8" s="160" customFormat="1" x14ac:dyDescent="0.25">
      <c r="A43" s="65" t="s">
        <v>237</v>
      </c>
      <c r="B43" s="26"/>
      <c r="C43" s="406"/>
      <c r="D43" s="177"/>
      <c r="E43" s="177"/>
      <c r="F43" s="177"/>
    </row>
    <row r="44" spans="1:8" s="160" customFormat="1" ht="30" x14ac:dyDescent="0.25">
      <c r="A44" s="65" t="s">
        <v>238</v>
      </c>
      <c r="B44" s="26"/>
      <c r="C44" s="406"/>
      <c r="D44" s="177"/>
      <c r="E44" s="177"/>
      <c r="F44" s="177"/>
    </row>
    <row r="45" spans="1:8" s="160" customFormat="1" x14ac:dyDescent="0.25">
      <c r="A45" s="65" t="s">
        <v>237</v>
      </c>
      <c r="B45" s="26"/>
      <c r="C45" s="406"/>
      <c r="D45" s="177"/>
      <c r="E45" s="177"/>
      <c r="F45" s="177"/>
    </row>
    <row r="46" spans="1:8" s="160" customFormat="1" ht="31.5" customHeight="1" x14ac:dyDescent="0.25">
      <c r="A46" s="61" t="s">
        <v>239</v>
      </c>
      <c r="B46" s="26"/>
      <c r="C46" s="406">
        <f>C47+C48+C50+C52</f>
        <v>81</v>
      </c>
      <c r="D46" s="177"/>
      <c r="E46" s="177"/>
      <c r="F46" s="177"/>
    </row>
    <row r="47" spans="1:8" s="160" customFormat="1" ht="30" x14ac:dyDescent="0.25">
      <c r="A47" s="65" t="s">
        <v>240</v>
      </c>
      <c r="B47" s="26"/>
      <c r="C47" s="3"/>
      <c r="D47" s="177"/>
      <c r="E47" s="177"/>
      <c r="F47" s="177"/>
    </row>
    <row r="48" spans="1:8" s="160" customFormat="1" ht="45" x14ac:dyDescent="0.25">
      <c r="A48" s="65" t="s">
        <v>241</v>
      </c>
      <c r="B48" s="26"/>
      <c r="C48" s="406">
        <v>81</v>
      </c>
      <c r="D48" s="177"/>
      <c r="E48" s="177"/>
      <c r="F48" s="177"/>
      <c r="H48" s="204"/>
    </row>
    <row r="49" spans="1:6" s="160" customFormat="1" x14ac:dyDescent="0.25">
      <c r="A49" s="65" t="s">
        <v>237</v>
      </c>
      <c r="B49" s="26"/>
      <c r="C49" s="406">
        <v>12</v>
      </c>
      <c r="D49" s="177"/>
      <c r="E49" s="177"/>
      <c r="F49" s="177"/>
    </row>
    <row r="50" spans="1:6" s="160" customFormat="1" ht="45" x14ac:dyDescent="0.25">
      <c r="A50" s="65" t="s">
        <v>242</v>
      </c>
      <c r="B50" s="26"/>
      <c r="C50" s="406"/>
      <c r="D50" s="177"/>
      <c r="E50" s="177"/>
      <c r="F50" s="177"/>
    </row>
    <row r="51" spans="1:6" s="160" customFormat="1" x14ac:dyDescent="0.25">
      <c r="A51" s="65" t="s">
        <v>237</v>
      </c>
      <c r="B51" s="26"/>
      <c r="C51" s="406"/>
      <c r="D51" s="177"/>
      <c r="E51" s="177"/>
      <c r="F51" s="177"/>
    </row>
    <row r="52" spans="1:6" s="160" customFormat="1" ht="45" x14ac:dyDescent="0.25">
      <c r="A52" s="61" t="s">
        <v>243</v>
      </c>
      <c r="B52" s="26"/>
      <c r="C52" s="406"/>
      <c r="D52" s="177"/>
      <c r="E52" s="177"/>
      <c r="F52" s="177"/>
    </row>
    <row r="53" spans="1:6" s="160" customFormat="1" x14ac:dyDescent="0.25">
      <c r="A53" s="27"/>
      <c r="B53" s="26"/>
      <c r="C53" s="406"/>
      <c r="D53" s="177"/>
      <c r="E53" s="177"/>
      <c r="F53" s="177"/>
    </row>
    <row r="54" spans="1:6" s="160" customFormat="1" ht="30" x14ac:dyDescent="0.25">
      <c r="A54" s="61" t="s">
        <v>244</v>
      </c>
      <c r="B54" s="26"/>
      <c r="C54" s="406"/>
      <c r="D54" s="177"/>
      <c r="E54" s="177"/>
      <c r="F54" s="177"/>
    </row>
    <row r="55" spans="1:6" s="160" customFormat="1" x14ac:dyDescent="0.25">
      <c r="A55" s="27" t="s">
        <v>245</v>
      </c>
      <c r="B55" s="26"/>
      <c r="C55" s="406"/>
      <c r="D55" s="177"/>
      <c r="E55" s="177"/>
      <c r="F55" s="177"/>
    </row>
    <row r="56" spans="1:6" s="160" customFormat="1" x14ac:dyDescent="0.25">
      <c r="A56" s="28" t="s">
        <v>121</v>
      </c>
      <c r="B56" s="60"/>
      <c r="C56" s="406"/>
      <c r="D56" s="177"/>
      <c r="E56" s="177"/>
      <c r="F56" s="177"/>
    </row>
    <row r="57" spans="1:6" s="160" customFormat="1" x14ac:dyDescent="0.25">
      <c r="A57" s="56" t="s">
        <v>160</v>
      </c>
      <c r="B57" s="60"/>
      <c r="C57" s="3"/>
      <c r="D57" s="177"/>
      <c r="E57" s="177"/>
      <c r="F57" s="177"/>
    </row>
    <row r="58" spans="1:6" s="59" customFormat="1" ht="30" x14ac:dyDescent="0.25">
      <c r="A58" s="28" t="s">
        <v>122</v>
      </c>
      <c r="B58" s="58"/>
      <c r="C58" s="3">
        <v>29</v>
      </c>
      <c r="D58" s="58"/>
      <c r="E58" s="58"/>
      <c r="F58" s="58"/>
    </row>
    <row r="59" spans="1:6" s="59" customFormat="1" ht="30" x14ac:dyDescent="0.25">
      <c r="A59" s="178" t="s">
        <v>246</v>
      </c>
      <c r="B59" s="26"/>
      <c r="C59" s="3">
        <v>3</v>
      </c>
      <c r="D59" s="58"/>
      <c r="E59" s="58"/>
      <c r="F59" s="58"/>
    </row>
    <row r="60" spans="1:6" s="59" customFormat="1" ht="15.75" customHeight="1" x14ac:dyDescent="0.25">
      <c r="A60" s="66"/>
      <c r="B60" s="26"/>
      <c r="C60" s="3"/>
      <c r="D60" s="58"/>
      <c r="E60" s="58"/>
      <c r="F60" s="58"/>
    </row>
    <row r="61" spans="1:6" s="59" customFormat="1" x14ac:dyDescent="0.25">
      <c r="A61" s="67" t="s">
        <v>162</v>
      </c>
      <c r="B61" s="26"/>
      <c r="C61" s="22">
        <f>C37+ROUND(C56*3.2,0)+C58</f>
        <v>110</v>
      </c>
      <c r="D61" s="58"/>
      <c r="E61" s="58"/>
      <c r="F61" s="58"/>
    </row>
    <row r="62" spans="1:6" s="59" customFormat="1" ht="17.25" customHeight="1" x14ac:dyDescent="0.25">
      <c r="A62" s="242" t="s">
        <v>161</v>
      </c>
      <c r="B62" s="26"/>
      <c r="C62" s="22">
        <f>SUM(C35,C61)</f>
        <v>770.74074074074076</v>
      </c>
      <c r="D62" s="58"/>
      <c r="E62" s="58"/>
      <c r="F62" s="58"/>
    </row>
    <row r="63" spans="1:6" s="59" customFormat="1" ht="17.25" hidden="1" customHeight="1" x14ac:dyDescent="0.25">
      <c r="A63" s="242" t="s">
        <v>124</v>
      </c>
      <c r="B63" s="26"/>
      <c r="C63" s="22">
        <f>SUM(C64:C65)</f>
        <v>0</v>
      </c>
      <c r="D63" s="58"/>
      <c r="E63" s="58"/>
      <c r="F63" s="58"/>
    </row>
    <row r="64" spans="1:6" s="59" customFormat="1" ht="63.75" hidden="1" customHeight="1" x14ac:dyDescent="0.25">
      <c r="A64" s="28" t="s">
        <v>330</v>
      </c>
      <c r="B64" s="26"/>
      <c r="C64" s="3"/>
      <c r="D64" s="58"/>
      <c r="E64" s="58"/>
      <c r="F64" s="58"/>
    </row>
    <row r="65" spans="1:6" s="59" customFormat="1" ht="64.5" hidden="1" customHeight="1" x14ac:dyDescent="0.25">
      <c r="A65" s="28" t="s">
        <v>329</v>
      </c>
      <c r="B65" s="26"/>
      <c r="C65" s="3"/>
      <c r="D65" s="58"/>
      <c r="E65" s="58"/>
      <c r="F65" s="58"/>
    </row>
    <row r="66" spans="1:6" s="59" customFormat="1" ht="17.25" customHeight="1" x14ac:dyDescent="0.25">
      <c r="A66" s="31" t="s">
        <v>7</v>
      </c>
      <c r="B66" s="94"/>
      <c r="C66" s="58"/>
      <c r="D66" s="58"/>
      <c r="E66" s="58"/>
      <c r="F66" s="58"/>
    </row>
    <row r="67" spans="1:6" s="59" customFormat="1" ht="17.25" customHeight="1" x14ac:dyDescent="0.25">
      <c r="A67" s="55" t="s">
        <v>145</v>
      </c>
      <c r="B67" s="94"/>
      <c r="C67" s="58"/>
      <c r="D67" s="58"/>
      <c r="E67" s="58"/>
      <c r="F67" s="58"/>
    </row>
    <row r="68" spans="1:6" s="59" customFormat="1" ht="1.5" customHeight="1" x14ac:dyDescent="0.25">
      <c r="A68" s="55"/>
      <c r="B68" s="94"/>
      <c r="C68" s="58"/>
      <c r="D68" s="58"/>
      <c r="E68" s="58"/>
      <c r="F68" s="91"/>
    </row>
    <row r="69" spans="1:6" s="59" customFormat="1" ht="17.25" customHeight="1" x14ac:dyDescent="0.25">
      <c r="A69" s="34" t="s">
        <v>21</v>
      </c>
      <c r="B69" s="94">
        <v>300</v>
      </c>
      <c r="C69" s="58">
        <v>1</v>
      </c>
      <c r="D69" s="207">
        <v>10</v>
      </c>
      <c r="E69" s="121">
        <f t="shared" ref="E69:E70" si="6">ROUND(F69/B69,0)</f>
        <v>0</v>
      </c>
      <c r="F69" s="3">
        <f>ROUND(C69*D69,0)</f>
        <v>10</v>
      </c>
    </row>
    <row r="70" spans="1:6" s="59" customFormat="1" ht="17.25" customHeight="1" x14ac:dyDescent="0.25">
      <c r="A70" s="34" t="s">
        <v>26</v>
      </c>
      <c r="B70" s="94">
        <v>300</v>
      </c>
      <c r="C70" s="58"/>
      <c r="D70" s="207">
        <v>8.5</v>
      </c>
      <c r="E70" s="121">
        <f t="shared" si="6"/>
        <v>0</v>
      </c>
      <c r="F70" s="3">
        <f>ROUND(C70*D70,0)</f>
        <v>0</v>
      </c>
    </row>
    <row r="71" spans="1:6" s="59" customFormat="1" ht="17.25" customHeight="1" x14ac:dyDescent="0.25">
      <c r="A71" s="45" t="s">
        <v>9</v>
      </c>
      <c r="B71" s="208"/>
      <c r="C71" s="111">
        <f>SUM(C68:C70)</f>
        <v>1</v>
      </c>
      <c r="D71" s="111">
        <f t="shared" ref="D71:F71" si="7">SUM(D68:D70)</f>
        <v>18.5</v>
      </c>
      <c r="E71" s="111">
        <f t="shared" si="7"/>
        <v>0</v>
      </c>
      <c r="F71" s="111">
        <f t="shared" si="7"/>
        <v>10</v>
      </c>
    </row>
    <row r="72" spans="1:6" s="59" customFormat="1" ht="17.25" customHeight="1" x14ac:dyDescent="0.25">
      <c r="A72" s="55" t="s">
        <v>20</v>
      </c>
      <c r="B72" s="208"/>
      <c r="C72" s="111"/>
      <c r="D72" s="124"/>
      <c r="E72" s="123"/>
      <c r="F72" s="111"/>
    </row>
    <row r="73" spans="1:6" s="59" customFormat="1" ht="16.5" customHeight="1" x14ac:dyDescent="0.25">
      <c r="A73" s="1" t="s">
        <v>21</v>
      </c>
      <c r="B73" s="206">
        <v>240</v>
      </c>
      <c r="C73" s="166">
        <v>6</v>
      </c>
      <c r="D73" s="209">
        <v>8</v>
      </c>
      <c r="E73" s="163">
        <f>ROUND(F73/B73,0)</f>
        <v>0</v>
      </c>
      <c r="F73" s="3">
        <f>ROUND(C73*D73,0)</f>
        <v>48</v>
      </c>
    </row>
    <row r="74" spans="1:6" s="59" customFormat="1" ht="16.5" customHeight="1" x14ac:dyDescent="0.25">
      <c r="A74" s="249" t="s">
        <v>147</v>
      </c>
      <c r="B74" s="760"/>
      <c r="C74" s="135">
        <f>SUM(C73)</f>
        <v>6</v>
      </c>
      <c r="D74" s="124">
        <f>F74/C74</f>
        <v>8</v>
      </c>
      <c r="E74" s="135">
        <f t="shared" ref="E74:F74" si="8">SUM(E73)</f>
        <v>0</v>
      </c>
      <c r="F74" s="135">
        <f t="shared" si="8"/>
        <v>48</v>
      </c>
    </row>
    <row r="75" spans="1:6" ht="22.5" customHeight="1" x14ac:dyDescent="0.25">
      <c r="A75" s="87" t="s">
        <v>119</v>
      </c>
      <c r="B75" s="761"/>
      <c r="C75" s="60">
        <f>C74+C71</f>
        <v>7</v>
      </c>
      <c r="D75" s="124">
        <f>F75/C75</f>
        <v>8.2857142857142865</v>
      </c>
      <c r="E75" s="762">
        <f>E74+E71</f>
        <v>0</v>
      </c>
      <c r="F75" s="762">
        <f>F74+F71</f>
        <v>58</v>
      </c>
    </row>
    <row r="76" spans="1:6" ht="18.75" customHeight="1" x14ac:dyDescent="0.25">
      <c r="A76" s="250" t="s">
        <v>93</v>
      </c>
      <c r="B76" s="145"/>
      <c r="C76" s="756">
        <f>C77+C79</f>
        <v>21</v>
      </c>
      <c r="D76" s="93"/>
      <c r="E76" s="145"/>
      <c r="F76" s="145"/>
    </row>
    <row r="77" spans="1:6" x14ac:dyDescent="0.25">
      <c r="A77" s="236" t="s">
        <v>179</v>
      </c>
      <c r="B77" s="152"/>
      <c r="C77" s="70">
        <f>C78</f>
        <v>21</v>
      </c>
      <c r="D77" s="72"/>
      <c r="E77" s="251"/>
      <c r="F77" s="152"/>
    </row>
    <row r="78" spans="1:6" x14ac:dyDescent="0.25">
      <c r="A78" s="154" t="s">
        <v>180</v>
      </c>
      <c r="B78" s="152"/>
      <c r="C78" s="120">
        <v>21</v>
      </c>
      <c r="D78" s="152"/>
      <c r="E78" s="152"/>
      <c r="F78" s="152"/>
    </row>
    <row r="79" spans="1:6" x14ac:dyDescent="0.25">
      <c r="A79" s="153" t="s">
        <v>181</v>
      </c>
      <c r="B79" s="152"/>
      <c r="C79" s="727">
        <f>C80+C81</f>
        <v>0</v>
      </c>
      <c r="D79" s="152"/>
      <c r="E79" s="152"/>
      <c r="F79" s="152"/>
    </row>
    <row r="80" spans="1:6" ht="30" x14ac:dyDescent="0.25">
      <c r="A80" s="154" t="s">
        <v>182</v>
      </c>
      <c r="B80" s="152"/>
      <c r="C80" s="728"/>
      <c r="D80" s="152"/>
      <c r="E80" s="152"/>
      <c r="F80" s="152"/>
    </row>
    <row r="81" spans="1:164" ht="15.75" thickBot="1" x14ac:dyDescent="0.3">
      <c r="A81" s="155" t="s">
        <v>183</v>
      </c>
      <c r="B81" s="156"/>
      <c r="C81" s="763"/>
      <c r="D81" s="156"/>
      <c r="E81" s="156"/>
      <c r="F81" s="156"/>
    </row>
    <row r="82" spans="1:164" s="140" customFormat="1" ht="17.25" customHeight="1" x14ac:dyDescent="0.25">
      <c r="A82" s="105" t="s">
        <v>10</v>
      </c>
      <c r="B82" s="112"/>
      <c r="C82" s="764"/>
      <c r="D82" s="298"/>
      <c r="E82" s="298"/>
      <c r="F82" s="298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1496062992125984" bottom="0.19685039370078741" header="0" footer="0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AR76"/>
  <sheetViews>
    <sheetView zoomScaleNormal="100" zoomScaleSheetLayoutView="80" workbookViewId="0">
      <pane ySplit="7" topLeftCell="A64" activePane="bottomLeft" state="frozen"/>
      <selection sqref="A1:XFD1048576"/>
      <selection pane="bottomLeft" activeCell="A77" sqref="A77:XFD120"/>
    </sheetView>
  </sheetViews>
  <sheetFormatPr defaultColWidth="20.5703125" defaultRowHeight="15" x14ac:dyDescent="0.25"/>
  <cols>
    <col min="1" max="1" width="46.42578125" style="115" customWidth="1"/>
    <col min="2" max="2" width="11.28515625" style="115" customWidth="1"/>
    <col min="3" max="3" width="13.85546875" style="115" customWidth="1"/>
    <col min="4" max="4" width="11.28515625" style="115" customWidth="1"/>
    <col min="5" max="5" width="16.28515625" style="115" customWidth="1"/>
    <col min="6" max="6" width="11.5703125" style="115" customWidth="1"/>
    <col min="7" max="16384" width="20.5703125" style="115"/>
  </cols>
  <sheetData>
    <row r="1" spans="1:6" s="80" customFormat="1" ht="15.75" x14ac:dyDescent="0.25">
      <c r="B1" s="81"/>
      <c r="C1" s="81"/>
      <c r="E1" s="159"/>
    </row>
    <row r="2" spans="1:6" s="80" customFormat="1" ht="31.5" customHeight="1" x14ac:dyDescent="0.25">
      <c r="A2" s="903" t="s">
        <v>338</v>
      </c>
      <c r="B2" s="903"/>
      <c r="C2" s="903"/>
      <c r="D2" s="903"/>
      <c r="E2" s="903"/>
      <c r="F2" s="903"/>
    </row>
    <row r="3" spans="1:6" ht="15.75" customHeight="1" thickBot="1" x14ac:dyDescent="0.3">
      <c r="A3" s="906"/>
      <c r="B3" s="906"/>
      <c r="C3" s="906"/>
      <c r="D3" s="906"/>
      <c r="E3" s="906"/>
      <c r="F3" s="906"/>
    </row>
    <row r="4" spans="1:6" ht="35.25" customHeight="1" x14ac:dyDescent="0.3">
      <c r="A4" s="8" t="s">
        <v>187</v>
      </c>
      <c r="B4" s="880" t="s">
        <v>1</v>
      </c>
      <c r="C4" s="892" t="s">
        <v>293</v>
      </c>
      <c r="D4" s="886" t="s">
        <v>0</v>
      </c>
      <c r="E4" s="880" t="s">
        <v>2</v>
      </c>
      <c r="F4" s="883" t="s">
        <v>226</v>
      </c>
    </row>
    <row r="5" spans="1:6" ht="19.5" customHeight="1" x14ac:dyDescent="0.3">
      <c r="A5" s="9"/>
      <c r="B5" s="881"/>
      <c r="C5" s="893"/>
      <c r="D5" s="887"/>
      <c r="E5" s="881"/>
      <c r="F5" s="884"/>
    </row>
    <row r="6" spans="1:6" ht="25.5" customHeight="1" thickBot="1" x14ac:dyDescent="0.3">
      <c r="A6" s="10" t="s">
        <v>3</v>
      </c>
      <c r="B6" s="882"/>
      <c r="C6" s="894"/>
      <c r="D6" s="888"/>
      <c r="E6" s="882"/>
      <c r="F6" s="885"/>
    </row>
    <row r="7" spans="1:6" s="79" customFormat="1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ht="33.75" customHeight="1" x14ac:dyDescent="0.25">
      <c r="A8" s="247" t="s">
        <v>194</v>
      </c>
      <c r="B8" s="248"/>
      <c r="C8" s="58"/>
      <c r="D8" s="58"/>
      <c r="E8" s="58"/>
      <c r="F8" s="58"/>
    </row>
    <row r="9" spans="1:6" x14ac:dyDescent="0.25">
      <c r="A9" s="83" t="s">
        <v>4</v>
      </c>
      <c r="B9" s="145"/>
      <c r="C9" s="120"/>
      <c r="D9" s="128"/>
      <c r="E9" s="58"/>
      <c r="F9" s="58"/>
    </row>
    <row r="10" spans="1:6" x14ac:dyDescent="0.25">
      <c r="A10" s="72" t="s">
        <v>21</v>
      </c>
      <c r="B10" s="2">
        <v>340</v>
      </c>
      <c r="C10" s="120">
        <v>12</v>
      </c>
      <c r="D10" s="128">
        <v>10.6</v>
      </c>
      <c r="E10" s="58">
        <f t="shared" ref="E10" si="0">ROUND(F10/B10,0)</f>
        <v>0</v>
      </c>
      <c r="F10" s="3">
        <f t="shared" ref="F10:F17" si="1">ROUND(C10*D10,0)</f>
        <v>127</v>
      </c>
    </row>
    <row r="11" spans="1:6" x14ac:dyDescent="0.25">
      <c r="A11" s="72" t="s">
        <v>57</v>
      </c>
      <c r="B11" s="2">
        <v>340</v>
      </c>
      <c r="C11" s="120">
        <v>31.636363636363633</v>
      </c>
      <c r="D11" s="128">
        <v>11</v>
      </c>
      <c r="E11" s="58">
        <f t="shared" ref="E11:E16" si="2">ROUND(F11/B11,0)</f>
        <v>1</v>
      </c>
      <c r="F11" s="3">
        <f t="shared" ref="F11:F16" si="3">ROUND(C11*D11,0)</f>
        <v>348</v>
      </c>
    </row>
    <row r="12" spans="1:6" x14ac:dyDescent="0.25">
      <c r="A12" s="72" t="s">
        <v>11</v>
      </c>
      <c r="B12" s="2">
        <v>270</v>
      </c>
      <c r="C12" s="120">
        <v>6.545454545454545</v>
      </c>
      <c r="D12" s="128">
        <v>8.5</v>
      </c>
      <c r="E12" s="58">
        <f t="shared" si="2"/>
        <v>0</v>
      </c>
      <c r="F12" s="3">
        <f t="shared" si="3"/>
        <v>56</v>
      </c>
    </row>
    <row r="13" spans="1:6" x14ac:dyDescent="0.25">
      <c r="A13" s="72" t="s">
        <v>23</v>
      </c>
      <c r="B13" s="2">
        <v>340</v>
      </c>
      <c r="C13" s="120">
        <v>0</v>
      </c>
      <c r="D13" s="128">
        <v>5.5</v>
      </c>
      <c r="E13" s="58">
        <f t="shared" si="2"/>
        <v>0</v>
      </c>
      <c r="F13" s="3">
        <f t="shared" si="3"/>
        <v>0</v>
      </c>
    </row>
    <row r="14" spans="1:6" x14ac:dyDescent="0.25">
      <c r="A14" s="72" t="s">
        <v>102</v>
      </c>
      <c r="B14" s="2">
        <v>300</v>
      </c>
      <c r="C14" s="120">
        <v>0</v>
      </c>
      <c r="D14" s="128">
        <v>7</v>
      </c>
      <c r="E14" s="58">
        <f t="shared" si="2"/>
        <v>0</v>
      </c>
      <c r="F14" s="3">
        <f t="shared" si="3"/>
        <v>0</v>
      </c>
    </row>
    <row r="15" spans="1:6" x14ac:dyDescent="0.25">
      <c r="A15" s="72" t="s">
        <v>24</v>
      </c>
      <c r="B15" s="2">
        <v>320</v>
      </c>
      <c r="C15" s="120">
        <v>0</v>
      </c>
      <c r="D15" s="128">
        <v>8.6</v>
      </c>
      <c r="E15" s="58">
        <f t="shared" si="2"/>
        <v>0</v>
      </c>
      <c r="F15" s="3">
        <f t="shared" si="3"/>
        <v>0</v>
      </c>
    </row>
    <row r="16" spans="1:6" x14ac:dyDescent="0.25">
      <c r="A16" s="72" t="s">
        <v>28</v>
      </c>
      <c r="B16" s="2">
        <v>320</v>
      </c>
      <c r="C16" s="120"/>
      <c r="D16" s="128">
        <v>9.5</v>
      </c>
      <c r="E16" s="58">
        <f t="shared" si="2"/>
        <v>0</v>
      </c>
      <c r="F16" s="3">
        <f t="shared" si="3"/>
        <v>0</v>
      </c>
    </row>
    <row r="17" spans="1:7" ht="15" hidden="1" customHeight="1" x14ac:dyDescent="0.25">
      <c r="A17" s="72" t="s">
        <v>26</v>
      </c>
      <c r="B17" s="2"/>
      <c r="C17" s="120"/>
      <c r="D17" s="128"/>
      <c r="E17" s="58"/>
      <c r="F17" s="3">
        <f t="shared" si="1"/>
        <v>0</v>
      </c>
    </row>
    <row r="18" spans="1:7" s="59" customFormat="1" ht="15" customHeight="1" x14ac:dyDescent="0.2">
      <c r="A18" s="67" t="s">
        <v>5</v>
      </c>
      <c r="B18" s="78"/>
      <c r="C18" s="60">
        <f>SUM(C10:C17)</f>
        <v>50.18181818181818</v>
      </c>
      <c r="D18" s="252">
        <v>9.6999999999999993</v>
      </c>
      <c r="E18" s="60">
        <f>SUM(E10:E17)</f>
        <v>1</v>
      </c>
      <c r="F18" s="60">
        <f>SUM(F10:F17)</f>
        <v>531</v>
      </c>
    </row>
    <row r="19" spans="1:7" s="24" customFormat="1" ht="15" hidden="1" customHeight="1" x14ac:dyDescent="0.25">
      <c r="A19" s="4" t="s">
        <v>219</v>
      </c>
      <c r="B19" s="5"/>
      <c r="C19" s="17"/>
      <c r="D19" s="18"/>
      <c r="E19" s="3"/>
      <c r="F19" s="17"/>
    </row>
    <row r="20" spans="1:7" s="24" customFormat="1" ht="42.75" hidden="1" customHeight="1" x14ac:dyDescent="0.2">
      <c r="A20" s="19" t="s">
        <v>220</v>
      </c>
      <c r="B20" s="20"/>
      <c r="C20" s="23">
        <f t="shared" ref="C20" si="4">C18+C19</f>
        <v>50.18181818181818</v>
      </c>
      <c r="D20" s="21" t="e">
        <f>#REF!/#REF!</f>
        <v>#REF!</v>
      </c>
      <c r="E20" s="23">
        <f t="shared" ref="E20:F20" si="5">E18+E19</f>
        <v>1</v>
      </c>
      <c r="F20" s="23">
        <f t="shared" si="5"/>
        <v>531</v>
      </c>
    </row>
    <row r="21" spans="1:7" s="59" customFormat="1" x14ac:dyDescent="0.25">
      <c r="A21" s="25" t="s">
        <v>227</v>
      </c>
      <c r="B21" s="25"/>
      <c r="C21" s="89"/>
      <c r="D21" s="253"/>
      <c r="E21" s="253"/>
      <c r="F21" s="58"/>
    </row>
    <row r="22" spans="1:7" s="59" customFormat="1" x14ac:dyDescent="0.25">
      <c r="A22" s="27" t="s">
        <v>123</v>
      </c>
      <c r="B22" s="60"/>
      <c r="C22" s="58">
        <f>SUM(C24,C25,C26,C27)+C23/2.7</f>
        <v>8</v>
      </c>
      <c r="D22" s="253"/>
      <c r="E22" s="253"/>
      <c r="F22" s="58"/>
    </row>
    <row r="23" spans="1:7" s="59" customFormat="1" x14ac:dyDescent="0.25">
      <c r="A23" s="27" t="s">
        <v>327</v>
      </c>
      <c r="B23" s="32"/>
      <c r="C23" s="3"/>
      <c r="D23" s="32"/>
      <c r="E23" s="32"/>
      <c r="F23" s="32"/>
    </row>
    <row r="24" spans="1:7" s="59" customFormat="1" x14ac:dyDescent="0.25">
      <c r="A24" s="61" t="s">
        <v>228</v>
      </c>
      <c r="B24" s="60"/>
      <c r="C24" s="58"/>
      <c r="D24" s="253"/>
      <c r="E24" s="253"/>
      <c r="F24" s="58"/>
    </row>
    <row r="25" spans="1:7" s="59" customFormat="1" ht="30" x14ac:dyDescent="0.25">
      <c r="A25" s="61" t="s">
        <v>229</v>
      </c>
      <c r="B25" s="60"/>
      <c r="C25" s="58"/>
      <c r="D25" s="253"/>
      <c r="E25" s="253"/>
      <c r="F25" s="58"/>
    </row>
    <row r="26" spans="1:7" s="59" customFormat="1" ht="30" x14ac:dyDescent="0.25">
      <c r="A26" s="61" t="s">
        <v>230</v>
      </c>
      <c r="B26" s="60"/>
      <c r="C26" s="58"/>
      <c r="D26" s="253"/>
      <c r="E26" s="253"/>
      <c r="F26" s="58"/>
    </row>
    <row r="27" spans="1:7" s="59" customFormat="1" x14ac:dyDescent="0.25">
      <c r="A27" s="27" t="s">
        <v>231</v>
      </c>
      <c r="B27" s="60"/>
      <c r="C27" s="58">
        <v>8</v>
      </c>
      <c r="D27" s="253"/>
      <c r="E27" s="253"/>
      <c r="F27" s="58"/>
    </row>
    <row r="28" spans="1:7" s="59" customFormat="1" ht="45" x14ac:dyDescent="0.25">
      <c r="A28" s="27" t="s">
        <v>326</v>
      </c>
      <c r="B28" s="60"/>
      <c r="C28" s="17"/>
      <c r="D28" s="58"/>
      <c r="E28" s="58"/>
      <c r="F28" s="58"/>
      <c r="G28" s="90"/>
    </row>
    <row r="29" spans="1:7" s="59" customFormat="1" x14ac:dyDescent="0.25">
      <c r="A29" s="28" t="s">
        <v>121</v>
      </c>
      <c r="B29" s="58"/>
      <c r="C29" s="17">
        <f>C30+C31</f>
        <v>61.058823529411768</v>
      </c>
      <c r="D29" s="253"/>
      <c r="E29" s="253"/>
      <c r="F29" s="58"/>
    </row>
    <row r="30" spans="1:7" s="59" customFormat="1" x14ac:dyDescent="0.25">
      <c r="A30" s="28" t="s">
        <v>297</v>
      </c>
      <c r="B30" s="58"/>
      <c r="C30" s="17">
        <v>20</v>
      </c>
      <c r="D30" s="253"/>
      <c r="E30" s="253"/>
      <c r="F30" s="58"/>
      <c r="G30" s="132"/>
    </row>
    <row r="31" spans="1:7" s="59" customFormat="1" x14ac:dyDescent="0.25">
      <c r="A31" s="28" t="s">
        <v>299</v>
      </c>
      <c r="B31" s="58"/>
      <c r="C31" s="17">
        <f>C32/8.5</f>
        <v>41.058823529411768</v>
      </c>
      <c r="D31" s="253"/>
      <c r="E31" s="253"/>
      <c r="F31" s="58"/>
      <c r="G31" s="79"/>
    </row>
    <row r="32" spans="1:7" s="59" customFormat="1" x14ac:dyDescent="0.25">
      <c r="A32" s="56" t="s">
        <v>298</v>
      </c>
      <c r="B32" s="58"/>
      <c r="C32" s="17">
        <v>349</v>
      </c>
      <c r="D32" s="253"/>
      <c r="E32" s="253"/>
      <c r="F32" s="58"/>
      <c r="G32" s="133"/>
    </row>
    <row r="33" spans="1:6" s="59" customFormat="1" x14ac:dyDescent="0.25">
      <c r="A33" s="62" t="s">
        <v>232</v>
      </c>
      <c r="B33" s="63"/>
      <c r="C33" s="60">
        <f>C22+ROUND(C30*3.2,0)+C32/3.9</f>
        <v>161.4871794871795</v>
      </c>
      <c r="D33" s="253"/>
      <c r="E33" s="253"/>
      <c r="F33" s="58"/>
    </row>
    <row r="34" spans="1:6" s="59" customFormat="1" x14ac:dyDescent="0.25">
      <c r="A34" s="25" t="s">
        <v>163</v>
      </c>
      <c r="B34" s="26"/>
      <c r="C34" s="3"/>
      <c r="D34" s="253"/>
      <c r="E34" s="253"/>
      <c r="F34" s="58"/>
    </row>
    <row r="35" spans="1:6" s="59" customFormat="1" x14ac:dyDescent="0.25">
      <c r="A35" s="288" t="s">
        <v>123</v>
      </c>
      <c r="B35" s="26"/>
      <c r="C35" s="3">
        <f>SUM(C36,C37,C44,C50,C51,C52,C53)</f>
        <v>1</v>
      </c>
      <c r="D35" s="253"/>
      <c r="E35" s="253"/>
      <c r="F35" s="58"/>
    </row>
    <row r="36" spans="1:6" s="59" customFormat="1" x14ac:dyDescent="0.25">
      <c r="A36" s="288" t="s">
        <v>228</v>
      </c>
      <c r="B36" s="26"/>
      <c r="C36" s="3"/>
      <c r="D36" s="253"/>
      <c r="E36" s="253"/>
      <c r="F36" s="58"/>
    </row>
    <row r="37" spans="1:6" s="59" customFormat="1" ht="30" x14ac:dyDescent="0.25">
      <c r="A37" s="289" t="s">
        <v>233</v>
      </c>
      <c r="B37" s="26"/>
      <c r="C37" s="3">
        <f>C38+C39+C40+C42</f>
        <v>1</v>
      </c>
      <c r="D37" s="253"/>
      <c r="E37" s="253"/>
      <c r="F37" s="58"/>
    </row>
    <row r="38" spans="1:6" s="59" customFormat="1" ht="30" x14ac:dyDescent="0.25">
      <c r="A38" s="289" t="s">
        <v>234</v>
      </c>
      <c r="B38" s="26"/>
      <c r="C38" s="58">
        <v>1</v>
      </c>
      <c r="D38" s="253"/>
      <c r="E38" s="253"/>
      <c r="F38" s="58"/>
    </row>
    <row r="39" spans="1:6" s="59" customFormat="1" ht="30" x14ac:dyDescent="0.25">
      <c r="A39" s="289" t="s">
        <v>235</v>
      </c>
      <c r="B39" s="26"/>
      <c r="C39" s="58"/>
      <c r="D39" s="253"/>
      <c r="E39" s="253"/>
      <c r="F39" s="58"/>
    </row>
    <row r="40" spans="1:6" s="59" customFormat="1" ht="45" x14ac:dyDescent="0.25">
      <c r="A40" s="289" t="s">
        <v>236</v>
      </c>
      <c r="B40" s="26"/>
      <c r="C40" s="58"/>
      <c r="D40" s="253"/>
      <c r="E40" s="253"/>
      <c r="F40" s="58"/>
    </row>
    <row r="41" spans="1:6" s="59" customFormat="1" x14ac:dyDescent="0.25">
      <c r="A41" s="61" t="s">
        <v>237</v>
      </c>
      <c r="B41" s="26"/>
      <c r="C41" s="58"/>
      <c r="D41" s="253"/>
      <c r="E41" s="253"/>
      <c r="F41" s="58"/>
    </row>
    <row r="42" spans="1:6" s="59" customFormat="1" ht="30" x14ac:dyDescent="0.25">
      <c r="A42" s="289" t="s">
        <v>238</v>
      </c>
      <c r="B42" s="26"/>
      <c r="C42" s="58"/>
      <c r="D42" s="253"/>
      <c r="E42" s="253"/>
      <c r="F42" s="58"/>
    </row>
    <row r="43" spans="1:6" s="59" customFormat="1" x14ac:dyDescent="0.25">
      <c r="A43" s="61" t="s">
        <v>237</v>
      </c>
      <c r="B43" s="26"/>
      <c r="C43" s="91"/>
      <c r="D43" s="253"/>
      <c r="E43" s="253"/>
      <c r="F43" s="58"/>
    </row>
    <row r="44" spans="1:6" s="59" customFormat="1" ht="30" x14ac:dyDescent="0.25">
      <c r="A44" s="289" t="s">
        <v>239</v>
      </c>
      <c r="B44" s="26"/>
      <c r="C44" s="3">
        <f>SUM(C45,C46,C48)</f>
        <v>0</v>
      </c>
      <c r="D44" s="253"/>
      <c r="E44" s="253"/>
      <c r="F44" s="58"/>
    </row>
    <row r="45" spans="1:6" s="59" customFormat="1" ht="30" x14ac:dyDescent="0.25">
      <c r="A45" s="289" t="s">
        <v>240</v>
      </c>
      <c r="B45" s="26"/>
      <c r="C45" s="3"/>
      <c r="D45" s="253"/>
      <c r="E45" s="253"/>
      <c r="F45" s="58"/>
    </row>
    <row r="46" spans="1:6" s="59" customFormat="1" ht="60" x14ac:dyDescent="0.25">
      <c r="A46" s="289" t="s">
        <v>241</v>
      </c>
      <c r="B46" s="26"/>
      <c r="C46" s="406"/>
      <c r="D46" s="253"/>
      <c r="E46" s="253"/>
      <c r="F46" s="58"/>
    </row>
    <row r="47" spans="1:6" s="59" customFormat="1" x14ac:dyDescent="0.25">
      <c r="A47" s="61" t="s">
        <v>237</v>
      </c>
      <c r="B47" s="26"/>
      <c r="C47" s="406"/>
      <c r="D47" s="253"/>
      <c r="E47" s="253"/>
      <c r="F47" s="58"/>
    </row>
    <row r="48" spans="1:6" s="59" customFormat="1" ht="45" x14ac:dyDescent="0.25">
      <c r="A48" s="289" t="s">
        <v>242</v>
      </c>
      <c r="B48" s="26"/>
      <c r="C48" s="406"/>
      <c r="D48" s="253"/>
      <c r="E48" s="253"/>
      <c r="F48" s="58"/>
    </row>
    <row r="49" spans="1:6" s="59" customFormat="1" x14ac:dyDescent="0.25">
      <c r="A49" s="61" t="s">
        <v>237</v>
      </c>
      <c r="B49" s="26"/>
      <c r="C49" s="406"/>
      <c r="D49" s="253"/>
      <c r="E49" s="253"/>
      <c r="F49" s="58"/>
    </row>
    <row r="50" spans="1:6" s="59" customFormat="1" ht="30" x14ac:dyDescent="0.25">
      <c r="A50" s="289" t="s">
        <v>243</v>
      </c>
      <c r="B50" s="26"/>
      <c r="C50" s="3"/>
      <c r="D50" s="253"/>
      <c r="E50" s="253"/>
      <c r="F50" s="58"/>
    </row>
    <row r="51" spans="1:6" s="59" customFormat="1" x14ac:dyDescent="0.25">
      <c r="A51" s="288"/>
      <c r="B51" s="26"/>
      <c r="C51" s="3"/>
      <c r="D51" s="253"/>
      <c r="E51" s="253"/>
      <c r="F51" s="58"/>
    </row>
    <row r="52" spans="1:6" s="59" customFormat="1" ht="30" x14ac:dyDescent="0.25">
      <c r="A52" s="289" t="s">
        <v>244</v>
      </c>
      <c r="B52" s="26"/>
      <c r="C52" s="3"/>
      <c r="D52" s="253"/>
      <c r="E52" s="253"/>
      <c r="F52" s="58"/>
    </row>
    <row r="53" spans="1:6" s="59" customFormat="1" x14ac:dyDescent="0.25">
      <c r="A53" s="288" t="s">
        <v>245</v>
      </c>
      <c r="B53" s="26"/>
      <c r="C53" s="3"/>
      <c r="D53" s="253"/>
      <c r="E53" s="253"/>
      <c r="F53" s="58"/>
    </row>
    <row r="54" spans="1:6" s="59" customFormat="1" x14ac:dyDescent="0.25">
      <c r="A54" s="34" t="s">
        <v>121</v>
      </c>
      <c r="B54" s="60"/>
      <c r="C54" s="58"/>
      <c r="D54" s="253"/>
      <c r="E54" s="253"/>
      <c r="F54" s="58"/>
    </row>
    <row r="55" spans="1:6" s="59" customFormat="1" x14ac:dyDescent="0.25">
      <c r="A55" s="34" t="s">
        <v>160</v>
      </c>
      <c r="B55" s="60"/>
      <c r="C55" s="91"/>
      <c r="D55" s="253"/>
      <c r="E55" s="253"/>
      <c r="F55" s="58"/>
    </row>
    <row r="56" spans="1:6" s="59" customFormat="1" ht="30" x14ac:dyDescent="0.25">
      <c r="A56" s="34" t="s">
        <v>122</v>
      </c>
      <c r="B56" s="58"/>
      <c r="C56" s="3">
        <v>46</v>
      </c>
      <c r="D56" s="253"/>
      <c r="E56" s="253"/>
      <c r="F56" s="58"/>
    </row>
    <row r="57" spans="1:6" s="59" customFormat="1" x14ac:dyDescent="0.25">
      <c r="A57" s="34" t="s">
        <v>246</v>
      </c>
      <c r="B57" s="26"/>
      <c r="C57" s="3"/>
      <c r="D57" s="253"/>
      <c r="E57" s="253"/>
      <c r="F57" s="58"/>
    </row>
    <row r="58" spans="1:6" s="59" customFormat="1" x14ac:dyDescent="0.25">
      <c r="A58" s="290"/>
      <c r="B58" s="26"/>
      <c r="C58" s="3"/>
      <c r="D58" s="253"/>
      <c r="E58" s="253"/>
      <c r="F58" s="58"/>
    </row>
    <row r="59" spans="1:6" s="59" customFormat="1" x14ac:dyDescent="0.25">
      <c r="A59" s="67" t="s">
        <v>162</v>
      </c>
      <c r="B59" s="26"/>
      <c r="C59" s="22">
        <f>C35+ROUND(C54*3.2,0)+C56</f>
        <v>47</v>
      </c>
      <c r="D59" s="253"/>
      <c r="E59" s="253"/>
      <c r="F59" s="58"/>
    </row>
    <row r="60" spans="1:6" s="59" customFormat="1" ht="15" customHeight="1" x14ac:dyDescent="0.25">
      <c r="A60" s="68" t="s">
        <v>161</v>
      </c>
      <c r="B60" s="26"/>
      <c r="C60" s="22">
        <f>SUM(C33,C59)</f>
        <v>208.4871794871795</v>
      </c>
      <c r="D60" s="253"/>
      <c r="E60" s="253"/>
      <c r="F60" s="58"/>
    </row>
    <row r="61" spans="1:6" s="59" customFormat="1" ht="15" customHeight="1" x14ac:dyDescent="0.25">
      <c r="A61" s="45" t="s">
        <v>7</v>
      </c>
      <c r="B61" s="108"/>
      <c r="C61" s="108"/>
      <c r="D61" s="254"/>
      <c r="E61" s="253"/>
      <c r="F61" s="58"/>
    </row>
    <row r="62" spans="1:6" s="59" customFormat="1" ht="15" customHeight="1" x14ac:dyDescent="0.3">
      <c r="A62" s="101" t="s">
        <v>145</v>
      </c>
      <c r="B62" s="255"/>
      <c r="C62" s="765"/>
      <c r="D62" s="253"/>
      <c r="E62" s="253"/>
      <c r="F62" s="58"/>
    </row>
    <row r="63" spans="1:6" s="59" customFormat="1" ht="15" customHeight="1" x14ac:dyDescent="0.25">
      <c r="A63" s="28" t="s">
        <v>21</v>
      </c>
      <c r="B63" s="121">
        <v>300</v>
      </c>
      <c r="C63" s="120"/>
      <c r="D63" s="256">
        <v>10</v>
      </c>
      <c r="E63" s="58">
        <f>ROUND(F63/B63,0)</f>
        <v>0</v>
      </c>
      <c r="F63" s="3">
        <f>ROUND(C63*D63,0)</f>
        <v>0</v>
      </c>
    </row>
    <row r="64" spans="1:6" s="59" customFormat="1" ht="15" customHeight="1" x14ac:dyDescent="0.25">
      <c r="A64" s="28" t="s">
        <v>11</v>
      </c>
      <c r="B64" s="121">
        <v>300</v>
      </c>
      <c r="C64" s="120">
        <v>2</v>
      </c>
      <c r="D64" s="256">
        <v>10</v>
      </c>
      <c r="E64" s="58">
        <f>ROUND(F64/B64,0)</f>
        <v>0</v>
      </c>
      <c r="F64" s="3">
        <f>ROUND(C64*D64,0)</f>
        <v>20</v>
      </c>
    </row>
    <row r="65" spans="1:44" s="59" customFormat="1" ht="14.25" customHeight="1" x14ac:dyDescent="0.35">
      <c r="A65" s="257" t="s">
        <v>9</v>
      </c>
      <c r="B65" s="258"/>
      <c r="C65" s="259">
        <f>SUM(C63:C64)</f>
        <v>2</v>
      </c>
      <c r="D65" s="260">
        <f>F65/C65</f>
        <v>10</v>
      </c>
      <c r="E65" s="259">
        <f t="shared" ref="E65:F65" si="6">SUM(E63:E64)</f>
        <v>0</v>
      </c>
      <c r="F65" s="259">
        <f t="shared" si="6"/>
        <v>20</v>
      </c>
    </row>
    <row r="66" spans="1:44" s="59" customFormat="1" ht="15" customHeight="1" x14ac:dyDescent="0.25">
      <c r="A66" s="223" t="s">
        <v>20</v>
      </c>
      <c r="B66" s="108"/>
      <c r="C66" s="108"/>
      <c r="D66" s="253"/>
      <c r="E66" s="253"/>
      <c r="F66" s="58"/>
    </row>
    <row r="67" spans="1:44" s="59" customFormat="1" ht="16.5" customHeight="1" x14ac:dyDescent="0.25">
      <c r="A67" s="1" t="s">
        <v>37</v>
      </c>
      <c r="B67" s="108">
        <v>240</v>
      </c>
      <c r="C67" s="120">
        <v>1</v>
      </c>
      <c r="D67" s="128">
        <v>8</v>
      </c>
      <c r="E67" s="58">
        <f>ROUND(F67/B67,0)</f>
        <v>0</v>
      </c>
      <c r="F67" s="3">
        <f>ROUND(C67*D67,0)</f>
        <v>8</v>
      </c>
    </row>
    <row r="68" spans="1:44" s="59" customFormat="1" ht="18" customHeight="1" x14ac:dyDescent="0.25">
      <c r="A68" s="224" t="s">
        <v>147</v>
      </c>
      <c r="B68" s="108"/>
      <c r="C68" s="312">
        <f t="shared" ref="C68" si="7">C67</f>
        <v>1</v>
      </c>
      <c r="D68" s="262">
        <f t="shared" ref="D68:F68" si="8">D67</f>
        <v>8</v>
      </c>
      <c r="E68" s="312">
        <f t="shared" si="8"/>
        <v>0</v>
      </c>
      <c r="F68" s="312">
        <f t="shared" si="8"/>
        <v>8</v>
      </c>
    </row>
    <row r="69" spans="1:44" s="59" customFormat="1" ht="18" customHeight="1" x14ac:dyDescent="0.25">
      <c r="A69" s="225" t="s">
        <v>118</v>
      </c>
      <c r="B69" s="108"/>
      <c r="C69" s="261">
        <f t="shared" ref="C69" si="9">C65+C68</f>
        <v>3</v>
      </c>
      <c r="D69" s="262">
        <f>F69/C69</f>
        <v>9.3333333333333339</v>
      </c>
      <c r="E69" s="261">
        <f>E65+E68</f>
        <v>0</v>
      </c>
      <c r="F69" s="261">
        <f t="shared" ref="F69" si="10">F68+F65</f>
        <v>28</v>
      </c>
    </row>
    <row r="70" spans="1:44" ht="18.75" customHeight="1" x14ac:dyDescent="0.25">
      <c r="A70" s="250" t="s">
        <v>93</v>
      </c>
      <c r="B70" s="145"/>
      <c r="C70" s="756">
        <f>C71+C73</f>
        <v>21</v>
      </c>
      <c r="D70" s="253"/>
      <c r="E70" s="253"/>
      <c r="F70" s="145"/>
    </row>
    <row r="71" spans="1:44" x14ac:dyDescent="0.25">
      <c r="A71" s="236" t="s">
        <v>179</v>
      </c>
      <c r="B71" s="152"/>
      <c r="C71" s="131">
        <f>C72</f>
        <v>21</v>
      </c>
      <c r="D71" s="72"/>
      <c r="E71" s="251"/>
      <c r="F71" s="152"/>
    </row>
    <row r="72" spans="1:44" x14ac:dyDescent="0.25">
      <c r="A72" s="154" t="s">
        <v>180</v>
      </c>
      <c r="B72" s="152"/>
      <c r="C72" s="728">
        <v>21</v>
      </c>
      <c r="D72" s="152"/>
      <c r="E72" s="152"/>
      <c r="F72" s="152"/>
    </row>
    <row r="73" spans="1:44" x14ac:dyDescent="0.25">
      <c r="A73" s="153" t="s">
        <v>181</v>
      </c>
      <c r="B73" s="152"/>
      <c r="C73" s="727">
        <f>C74+C75</f>
        <v>0</v>
      </c>
      <c r="D73" s="152"/>
      <c r="E73" s="152"/>
      <c r="F73" s="152"/>
    </row>
    <row r="74" spans="1:44" ht="33" customHeight="1" x14ac:dyDescent="0.25">
      <c r="A74" s="154" t="s">
        <v>182</v>
      </c>
      <c r="B74" s="152"/>
      <c r="C74" s="728"/>
      <c r="D74" s="152"/>
      <c r="E74" s="152"/>
      <c r="F74" s="152"/>
    </row>
    <row r="75" spans="1:44" ht="15.75" thickBot="1" x14ac:dyDescent="0.3">
      <c r="A75" s="155" t="s">
        <v>183</v>
      </c>
      <c r="B75" s="156"/>
      <c r="C75" s="156"/>
      <c r="D75" s="156"/>
      <c r="E75" s="156"/>
      <c r="F75" s="156"/>
    </row>
    <row r="76" spans="1:44" s="140" customFormat="1" x14ac:dyDescent="0.25">
      <c r="A76" s="105" t="s">
        <v>10</v>
      </c>
      <c r="B76" s="96"/>
      <c r="C76" s="292"/>
      <c r="D76" s="292"/>
      <c r="E76" s="292"/>
      <c r="F76" s="292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35433070866141736" header="0" footer="0"/>
  <pageSetup paperSize="9" scale="85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FH103"/>
  <sheetViews>
    <sheetView zoomScale="80" zoomScaleNormal="80" zoomScaleSheetLayoutView="115" workbookViewId="0">
      <pane xSplit="1" ySplit="7" topLeftCell="B60" activePane="bottomRight" state="frozen"/>
      <selection sqref="A1:XFD1048576"/>
      <selection pane="topRight" sqref="A1:XFD1048576"/>
      <selection pane="bottomLeft" sqref="A1:XFD1048576"/>
      <selection pane="bottomRight" activeCell="A104" sqref="A104:XFD150"/>
    </sheetView>
  </sheetViews>
  <sheetFormatPr defaultColWidth="11.42578125" defaultRowHeight="15" x14ac:dyDescent="0.25"/>
  <cols>
    <col min="1" max="1" width="48.85546875" style="115" customWidth="1"/>
    <col min="2" max="2" width="13.140625" style="115" customWidth="1"/>
    <col min="3" max="3" width="14" style="115" customWidth="1"/>
    <col min="4" max="4" width="12.5703125" style="115" customWidth="1"/>
    <col min="5" max="5" width="10.42578125" style="115" customWidth="1"/>
    <col min="6" max="6" width="12.42578125" style="115" customWidth="1"/>
    <col min="7" max="7" width="11.42578125" style="115" customWidth="1"/>
    <col min="8" max="16384" width="11.42578125" style="115"/>
  </cols>
  <sheetData>
    <row r="1" spans="1:6" x14ac:dyDescent="0.25">
      <c r="E1" s="125"/>
    </row>
    <row r="2" spans="1:6" s="80" customFormat="1" ht="34.5" customHeight="1" x14ac:dyDescent="0.25">
      <c r="A2" s="903" t="s">
        <v>338</v>
      </c>
      <c r="B2" s="904"/>
      <c r="C2" s="904"/>
      <c r="D2" s="904"/>
      <c r="E2" s="904"/>
      <c r="F2" s="904"/>
    </row>
    <row r="3" spans="1:6" ht="27" customHeight="1" thickBot="1" x14ac:dyDescent="0.3">
      <c r="A3" s="905"/>
      <c r="B3" s="905"/>
      <c r="C3" s="905"/>
      <c r="D3" s="905"/>
      <c r="E3" s="905"/>
      <c r="F3" s="905"/>
    </row>
    <row r="4" spans="1:6" ht="33" customHeight="1" x14ac:dyDescent="0.3">
      <c r="A4" s="8" t="s">
        <v>187</v>
      </c>
      <c r="B4" s="880" t="s">
        <v>1</v>
      </c>
      <c r="C4" s="900" t="s">
        <v>293</v>
      </c>
      <c r="D4" s="886" t="s">
        <v>0</v>
      </c>
      <c r="E4" s="880" t="s">
        <v>2</v>
      </c>
      <c r="F4" s="883" t="s">
        <v>226</v>
      </c>
    </row>
    <row r="5" spans="1:6" ht="21.75" customHeight="1" x14ac:dyDescent="0.3">
      <c r="A5" s="9"/>
      <c r="B5" s="881"/>
      <c r="C5" s="901"/>
      <c r="D5" s="887"/>
      <c r="E5" s="881"/>
      <c r="F5" s="884"/>
    </row>
    <row r="6" spans="1:6" ht="60.75" customHeight="1" thickBot="1" x14ac:dyDescent="0.3">
      <c r="A6" s="10" t="s">
        <v>3</v>
      </c>
      <c r="B6" s="882"/>
      <c r="C6" s="902"/>
      <c r="D6" s="888"/>
      <c r="E6" s="882"/>
      <c r="F6" s="885"/>
    </row>
    <row r="7" spans="1:6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ht="30.75" customHeight="1" x14ac:dyDescent="0.25">
      <c r="A8" s="126" t="s">
        <v>144</v>
      </c>
      <c r="B8" s="107"/>
      <c r="C8" s="127"/>
      <c r="D8" s="127"/>
      <c r="E8" s="127"/>
      <c r="F8" s="127"/>
    </row>
    <row r="9" spans="1:6" x14ac:dyDescent="0.25">
      <c r="A9" s="83" t="s">
        <v>4</v>
      </c>
      <c r="B9" s="145"/>
      <c r="C9" s="121"/>
      <c r="D9" s="121"/>
      <c r="E9" s="121"/>
      <c r="F9" s="121"/>
    </row>
    <row r="10" spans="1:6" x14ac:dyDescent="0.25">
      <c r="A10" s="72" t="s">
        <v>21</v>
      </c>
      <c r="B10" s="2">
        <v>340</v>
      </c>
      <c r="C10" s="58">
        <v>1.0909090909090908</v>
      </c>
      <c r="D10" s="207">
        <v>9.1999999999999993</v>
      </c>
      <c r="E10" s="121">
        <f t="shared" ref="E10:E18" si="0">ROUND(F10/B10,0)</f>
        <v>0</v>
      </c>
      <c r="F10" s="3">
        <f t="shared" ref="F10:F18" si="1">ROUND(C10*D10,0)</f>
        <v>10</v>
      </c>
    </row>
    <row r="11" spans="1:6" x14ac:dyDescent="0.25">
      <c r="A11" s="72" t="s">
        <v>11</v>
      </c>
      <c r="B11" s="2">
        <v>340</v>
      </c>
      <c r="C11" s="58">
        <v>5.4545454545454541</v>
      </c>
      <c r="D11" s="207">
        <v>9</v>
      </c>
      <c r="E11" s="121">
        <f t="shared" si="0"/>
        <v>0</v>
      </c>
      <c r="F11" s="3">
        <f t="shared" si="1"/>
        <v>49</v>
      </c>
    </row>
    <row r="12" spans="1:6" x14ac:dyDescent="0.25">
      <c r="A12" s="72" t="s">
        <v>23</v>
      </c>
      <c r="B12" s="2">
        <v>340</v>
      </c>
      <c r="C12" s="58">
        <v>0</v>
      </c>
      <c r="D12" s="207">
        <v>6.5</v>
      </c>
      <c r="E12" s="121">
        <f t="shared" si="0"/>
        <v>0</v>
      </c>
      <c r="F12" s="3">
        <f t="shared" si="1"/>
        <v>0</v>
      </c>
    </row>
    <row r="13" spans="1:6" x14ac:dyDescent="0.25">
      <c r="A13" s="72" t="s">
        <v>28</v>
      </c>
      <c r="B13" s="2">
        <v>300</v>
      </c>
      <c r="C13" s="58">
        <v>0</v>
      </c>
      <c r="D13" s="207">
        <v>5.8</v>
      </c>
      <c r="E13" s="121">
        <f t="shared" si="0"/>
        <v>0</v>
      </c>
      <c r="F13" s="3">
        <f t="shared" si="1"/>
        <v>0</v>
      </c>
    </row>
    <row r="14" spans="1:6" x14ac:dyDescent="0.25">
      <c r="A14" s="72" t="s">
        <v>24</v>
      </c>
      <c r="B14" s="2">
        <v>340</v>
      </c>
      <c r="C14" s="58">
        <v>0</v>
      </c>
      <c r="D14" s="207">
        <v>8.5</v>
      </c>
      <c r="E14" s="121">
        <f t="shared" si="0"/>
        <v>0</v>
      </c>
      <c r="F14" s="3">
        <f t="shared" si="1"/>
        <v>0</v>
      </c>
    </row>
    <row r="15" spans="1:6" x14ac:dyDescent="0.25">
      <c r="A15" s="72" t="s">
        <v>57</v>
      </c>
      <c r="B15" s="2">
        <v>340</v>
      </c>
      <c r="C15" s="58">
        <v>1.0909090909090908</v>
      </c>
      <c r="D15" s="207">
        <v>10.8</v>
      </c>
      <c r="E15" s="121">
        <f t="shared" si="0"/>
        <v>0</v>
      </c>
      <c r="F15" s="3">
        <f t="shared" si="1"/>
        <v>12</v>
      </c>
    </row>
    <row r="16" spans="1:6" x14ac:dyDescent="0.25">
      <c r="A16" s="72" t="s">
        <v>26</v>
      </c>
      <c r="B16" s="2">
        <v>320</v>
      </c>
      <c r="C16" s="58">
        <v>0</v>
      </c>
      <c r="D16" s="207">
        <v>9</v>
      </c>
      <c r="E16" s="121">
        <f t="shared" si="0"/>
        <v>0</v>
      </c>
      <c r="F16" s="3">
        <f t="shared" si="1"/>
        <v>0</v>
      </c>
    </row>
    <row r="17" spans="1:7" x14ac:dyDescent="0.25">
      <c r="A17" s="72" t="s">
        <v>27</v>
      </c>
      <c r="B17" s="2">
        <v>270</v>
      </c>
      <c r="C17" s="58">
        <v>0</v>
      </c>
      <c r="D17" s="207">
        <v>7.3</v>
      </c>
      <c r="E17" s="121">
        <f t="shared" si="0"/>
        <v>0</v>
      </c>
      <c r="F17" s="3">
        <f t="shared" si="1"/>
        <v>0</v>
      </c>
    </row>
    <row r="18" spans="1:7" x14ac:dyDescent="0.25">
      <c r="A18" s="72" t="s">
        <v>58</v>
      </c>
      <c r="B18" s="2">
        <v>340</v>
      </c>
      <c r="C18" s="58">
        <v>5.4545454545454541</v>
      </c>
      <c r="D18" s="207">
        <v>10</v>
      </c>
      <c r="E18" s="121">
        <f t="shared" si="0"/>
        <v>0</v>
      </c>
      <c r="F18" s="3">
        <f t="shared" si="1"/>
        <v>55</v>
      </c>
    </row>
    <row r="19" spans="1:7" s="59" customFormat="1" ht="15" customHeight="1" x14ac:dyDescent="0.2">
      <c r="A19" s="129" t="s">
        <v>5</v>
      </c>
      <c r="B19" s="78"/>
      <c r="C19" s="198">
        <f>SUM(C10:C18)</f>
        <v>13.09090909090909</v>
      </c>
      <c r="D19" s="130">
        <f>F19/C19</f>
        <v>9.625</v>
      </c>
      <c r="E19" s="131">
        <f>SUM(E10:E18)</f>
        <v>0</v>
      </c>
      <c r="F19" s="60">
        <f>SUM(F10:F18)</f>
        <v>126</v>
      </c>
    </row>
    <row r="20" spans="1:7" s="24" customFormat="1" hidden="1" x14ac:dyDescent="0.25">
      <c r="A20" s="4" t="s">
        <v>219</v>
      </c>
      <c r="B20" s="5"/>
      <c r="C20" s="17"/>
      <c r="D20" s="18"/>
      <c r="E20" s="3"/>
      <c r="F20" s="17"/>
    </row>
    <row r="21" spans="1:7" s="24" customFormat="1" ht="14.25" hidden="1" x14ac:dyDescent="0.2">
      <c r="A21" s="19" t="s">
        <v>220</v>
      </c>
      <c r="B21" s="20"/>
      <c r="C21" s="23">
        <f t="shared" ref="C21" si="2">C19+C20</f>
        <v>13.09090909090909</v>
      </c>
      <c r="D21" s="21" t="e">
        <f>#REF!/#REF!</f>
        <v>#REF!</v>
      </c>
      <c r="E21" s="23">
        <f t="shared" ref="E21:F21" si="3">E19+E20</f>
        <v>0</v>
      </c>
      <c r="F21" s="23">
        <f t="shared" si="3"/>
        <v>126</v>
      </c>
    </row>
    <row r="22" spans="1:7" s="59" customFormat="1" x14ac:dyDescent="0.25">
      <c r="A22" s="25" t="s">
        <v>227</v>
      </c>
      <c r="B22" s="25"/>
      <c r="C22" s="89"/>
      <c r="D22" s="253"/>
      <c r="E22" s="253"/>
      <c r="F22" s="58"/>
    </row>
    <row r="23" spans="1:7" s="59" customFormat="1" x14ac:dyDescent="0.25">
      <c r="A23" s="27" t="s">
        <v>123</v>
      </c>
      <c r="B23" s="60"/>
      <c r="C23" s="58">
        <f>SUM(C25,C26,C27,C28)+C24/2.7</f>
        <v>0</v>
      </c>
      <c r="D23" s="253"/>
      <c r="E23" s="253"/>
      <c r="F23" s="58"/>
    </row>
    <row r="24" spans="1:7" s="59" customFormat="1" x14ac:dyDescent="0.25">
      <c r="A24" s="27" t="s">
        <v>327</v>
      </c>
      <c r="B24" s="32"/>
      <c r="C24" s="3"/>
      <c r="D24" s="32"/>
      <c r="E24" s="32"/>
      <c r="F24" s="32"/>
    </row>
    <row r="25" spans="1:7" s="59" customFormat="1" x14ac:dyDescent="0.25">
      <c r="A25" s="61" t="s">
        <v>228</v>
      </c>
      <c r="B25" s="60"/>
      <c r="C25" s="58"/>
      <c r="D25" s="253"/>
      <c r="E25" s="253"/>
      <c r="F25" s="58"/>
    </row>
    <row r="26" spans="1:7" s="59" customFormat="1" ht="30" x14ac:dyDescent="0.25">
      <c r="A26" s="61" t="s">
        <v>229</v>
      </c>
      <c r="B26" s="60"/>
      <c r="C26" s="58"/>
      <c r="D26" s="253"/>
      <c r="E26" s="253"/>
      <c r="F26" s="58"/>
    </row>
    <row r="27" spans="1:7" s="59" customFormat="1" ht="30" x14ac:dyDescent="0.25">
      <c r="A27" s="61" t="s">
        <v>230</v>
      </c>
      <c r="B27" s="60"/>
      <c r="C27" s="58"/>
      <c r="D27" s="253"/>
      <c r="E27" s="253"/>
      <c r="F27" s="58"/>
    </row>
    <row r="28" spans="1:7" s="59" customFormat="1" x14ac:dyDescent="0.25">
      <c r="A28" s="27" t="s">
        <v>231</v>
      </c>
      <c r="B28" s="60"/>
      <c r="C28" s="58"/>
      <c r="D28" s="253"/>
      <c r="E28" s="253"/>
      <c r="F28" s="58"/>
    </row>
    <row r="29" spans="1:7" s="59" customFormat="1" ht="45" x14ac:dyDescent="0.25">
      <c r="A29" s="27" t="s">
        <v>326</v>
      </c>
      <c r="B29" s="60"/>
      <c r="C29" s="17"/>
      <c r="D29" s="58"/>
      <c r="E29" s="58"/>
      <c r="F29" s="58"/>
      <c r="G29" s="90"/>
    </row>
    <row r="30" spans="1:7" s="59" customFormat="1" x14ac:dyDescent="0.25">
      <c r="A30" s="28" t="s">
        <v>121</v>
      </c>
      <c r="B30" s="60"/>
      <c r="C30" s="17">
        <f>C31+C32</f>
        <v>0</v>
      </c>
      <c r="D30" s="60"/>
      <c r="E30" s="60"/>
      <c r="F30" s="60"/>
    </row>
    <row r="31" spans="1:7" s="59" customFormat="1" x14ac:dyDescent="0.25">
      <c r="A31" s="28" t="s">
        <v>297</v>
      </c>
      <c r="B31" s="60"/>
      <c r="C31" s="17"/>
      <c r="D31" s="60"/>
      <c r="E31" s="60"/>
      <c r="F31" s="60"/>
      <c r="G31" s="132"/>
    </row>
    <row r="32" spans="1:7" s="59" customFormat="1" x14ac:dyDescent="0.25">
      <c r="A32" s="28" t="s">
        <v>299</v>
      </c>
      <c r="B32" s="60"/>
      <c r="C32" s="17">
        <f>C33/8.5</f>
        <v>0</v>
      </c>
      <c r="D32" s="60"/>
      <c r="E32" s="60"/>
      <c r="F32" s="60"/>
      <c r="G32" s="79"/>
    </row>
    <row r="33" spans="1:7" s="59" customFormat="1" x14ac:dyDescent="0.25">
      <c r="A33" s="56" t="s">
        <v>298</v>
      </c>
      <c r="B33" s="58"/>
      <c r="C33" s="17"/>
      <c r="D33" s="253"/>
      <c r="E33" s="253"/>
      <c r="F33" s="58"/>
      <c r="G33" s="133"/>
    </row>
    <row r="34" spans="1:7" s="59" customFormat="1" x14ac:dyDescent="0.25">
      <c r="A34" s="62" t="s">
        <v>232</v>
      </c>
      <c r="B34" s="63"/>
      <c r="C34" s="60">
        <f>C23+ROUND(C31*3.2,0)+C33/3.9</f>
        <v>0</v>
      </c>
      <c r="D34" s="253"/>
      <c r="E34" s="253"/>
      <c r="F34" s="58"/>
    </row>
    <row r="35" spans="1:7" s="59" customFormat="1" x14ac:dyDescent="0.25">
      <c r="A35" s="25" t="s">
        <v>163</v>
      </c>
      <c r="B35" s="26"/>
      <c r="C35" s="3"/>
      <c r="D35" s="253"/>
      <c r="E35" s="253"/>
      <c r="F35" s="58"/>
    </row>
    <row r="36" spans="1:7" s="59" customFormat="1" x14ac:dyDescent="0.25">
      <c r="A36" s="27" t="s">
        <v>123</v>
      </c>
      <c r="B36" s="26"/>
      <c r="C36" s="3">
        <f>SUM(C37,C38,C45,C51,C52,C53,C54)</f>
        <v>0</v>
      </c>
      <c r="D36" s="253"/>
      <c r="E36" s="253"/>
      <c r="F36" s="58"/>
    </row>
    <row r="37" spans="1:7" s="59" customFormat="1" x14ac:dyDescent="0.25">
      <c r="A37" s="27" t="s">
        <v>228</v>
      </c>
      <c r="B37" s="26"/>
      <c r="C37" s="3"/>
      <c r="D37" s="253"/>
      <c r="E37" s="253"/>
      <c r="F37" s="58"/>
    </row>
    <row r="38" spans="1:7" s="59" customFormat="1" ht="30" x14ac:dyDescent="0.25">
      <c r="A38" s="61" t="s">
        <v>233</v>
      </c>
      <c r="B38" s="26"/>
      <c r="C38" s="3">
        <f>C39+C40+C41+C43</f>
        <v>0</v>
      </c>
      <c r="D38" s="253"/>
      <c r="E38" s="253"/>
      <c r="F38" s="58"/>
    </row>
    <row r="39" spans="1:7" s="59" customFormat="1" x14ac:dyDescent="0.25">
      <c r="A39" s="65" t="s">
        <v>234</v>
      </c>
      <c r="B39" s="26"/>
      <c r="C39" s="58"/>
      <c r="D39" s="253"/>
      <c r="E39" s="253"/>
      <c r="F39" s="58"/>
    </row>
    <row r="40" spans="1:7" s="59" customFormat="1" x14ac:dyDescent="0.25">
      <c r="A40" s="65" t="s">
        <v>235</v>
      </c>
      <c r="B40" s="26"/>
      <c r="C40" s="58"/>
      <c r="D40" s="253"/>
      <c r="E40" s="253"/>
      <c r="F40" s="58"/>
    </row>
    <row r="41" spans="1:7" s="59" customFormat="1" ht="30" x14ac:dyDescent="0.25">
      <c r="A41" s="65" t="s">
        <v>236</v>
      </c>
      <c r="B41" s="26"/>
      <c r="C41" s="58"/>
      <c r="D41" s="253"/>
      <c r="E41" s="253"/>
      <c r="F41" s="58"/>
    </row>
    <row r="42" spans="1:7" s="59" customFormat="1" x14ac:dyDescent="0.25">
      <c r="A42" s="65" t="s">
        <v>237</v>
      </c>
      <c r="B42" s="26"/>
      <c r="C42" s="58"/>
      <c r="D42" s="253"/>
      <c r="E42" s="253"/>
      <c r="F42" s="58"/>
    </row>
    <row r="43" spans="1:7" s="59" customFormat="1" ht="30" x14ac:dyDescent="0.25">
      <c r="A43" s="65" t="s">
        <v>238</v>
      </c>
      <c r="B43" s="26"/>
      <c r="C43" s="58"/>
      <c r="D43" s="253"/>
      <c r="E43" s="253"/>
      <c r="F43" s="58"/>
    </row>
    <row r="44" spans="1:7" s="59" customFormat="1" x14ac:dyDescent="0.25">
      <c r="A44" s="65" t="s">
        <v>237</v>
      </c>
      <c r="B44" s="26"/>
      <c r="C44" s="91"/>
      <c r="D44" s="253"/>
      <c r="E44" s="253"/>
      <c r="F44" s="58"/>
    </row>
    <row r="45" spans="1:7" s="59" customFormat="1" ht="30" x14ac:dyDescent="0.25">
      <c r="A45" s="61" t="s">
        <v>239</v>
      </c>
      <c r="B45" s="26"/>
      <c r="C45" s="3">
        <f>SUM(C46,C47,C49)</f>
        <v>0</v>
      </c>
      <c r="D45" s="253"/>
      <c r="E45" s="253"/>
      <c r="F45" s="58"/>
    </row>
    <row r="46" spans="1:7" s="59" customFormat="1" ht="30" x14ac:dyDescent="0.25">
      <c r="A46" s="65" t="s">
        <v>240</v>
      </c>
      <c r="B46" s="26"/>
      <c r="C46" s="3"/>
      <c r="D46" s="253"/>
      <c r="E46" s="253"/>
      <c r="F46" s="58"/>
    </row>
    <row r="47" spans="1:7" s="59" customFormat="1" ht="45" x14ac:dyDescent="0.25">
      <c r="A47" s="65" t="s">
        <v>241</v>
      </c>
      <c r="B47" s="26"/>
      <c r="C47" s="406"/>
      <c r="D47" s="253"/>
      <c r="E47" s="253"/>
      <c r="F47" s="58"/>
    </row>
    <row r="48" spans="1:7" s="59" customFormat="1" x14ac:dyDescent="0.25">
      <c r="A48" s="65" t="s">
        <v>237</v>
      </c>
      <c r="B48" s="26"/>
      <c r="C48" s="406"/>
      <c r="D48" s="253"/>
      <c r="E48" s="253"/>
      <c r="F48" s="58"/>
    </row>
    <row r="49" spans="1:8" s="59" customFormat="1" ht="45" x14ac:dyDescent="0.25">
      <c r="A49" s="65" t="s">
        <v>242</v>
      </c>
      <c r="B49" s="26"/>
      <c r="C49" s="406"/>
      <c r="D49" s="253"/>
      <c r="E49" s="253"/>
      <c r="F49" s="58"/>
    </row>
    <row r="50" spans="1:8" s="59" customFormat="1" x14ac:dyDescent="0.25">
      <c r="A50" s="65" t="s">
        <v>237</v>
      </c>
      <c r="B50" s="26"/>
      <c r="C50" s="406"/>
      <c r="D50" s="253"/>
      <c r="E50" s="253"/>
      <c r="F50" s="58"/>
    </row>
    <row r="51" spans="1:8" s="59" customFormat="1" ht="30" x14ac:dyDescent="0.25">
      <c r="A51" s="61" t="s">
        <v>243</v>
      </c>
      <c r="B51" s="26"/>
      <c r="C51" s="3"/>
      <c r="D51" s="253"/>
      <c r="E51" s="253"/>
      <c r="F51" s="58"/>
    </row>
    <row r="52" spans="1:8" s="59" customFormat="1" x14ac:dyDescent="0.25">
      <c r="A52" s="27"/>
      <c r="B52" s="26"/>
      <c r="C52" s="3"/>
      <c r="D52" s="253"/>
      <c r="E52" s="253"/>
      <c r="F52" s="58"/>
    </row>
    <row r="53" spans="1:8" s="59" customFormat="1" ht="30" x14ac:dyDescent="0.25">
      <c r="A53" s="61" t="s">
        <v>244</v>
      </c>
      <c r="B53" s="26"/>
      <c r="C53" s="3"/>
      <c r="D53" s="253"/>
      <c r="E53" s="253"/>
      <c r="F53" s="58"/>
    </row>
    <row r="54" spans="1:8" s="59" customFormat="1" x14ac:dyDescent="0.25">
      <c r="A54" s="27" t="s">
        <v>245</v>
      </c>
      <c r="B54" s="26"/>
      <c r="C54" s="3"/>
      <c r="D54" s="253"/>
      <c r="E54" s="253"/>
      <c r="F54" s="58"/>
    </row>
    <row r="55" spans="1:8" s="59" customFormat="1" x14ac:dyDescent="0.25">
      <c r="A55" s="28" t="s">
        <v>121</v>
      </c>
      <c r="B55" s="60"/>
      <c r="C55" s="58"/>
      <c r="D55" s="253"/>
      <c r="E55" s="253"/>
      <c r="F55" s="58"/>
    </row>
    <row r="56" spans="1:8" s="59" customFormat="1" x14ac:dyDescent="0.25">
      <c r="A56" s="56" t="s">
        <v>160</v>
      </c>
      <c r="B56" s="60"/>
      <c r="C56" s="91"/>
      <c r="D56" s="253"/>
      <c r="E56" s="253"/>
      <c r="F56" s="58"/>
    </row>
    <row r="57" spans="1:8" s="59" customFormat="1" ht="30" x14ac:dyDescent="0.25">
      <c r="A57" s="28" t="s">
        <v>122</v>
      </c>
      <c r="B57" s="60"/>
      <c r="C57" s="3">
        <v>0</v>
      </c>
      <c r="D57" s="60"/>
      <c r="E57" s="60"/>
      <c r="F57" s="60"/>
    </row>
    <row r="58" spans="1:8" s="59" customFormat="1" x14ac:dyDescent="0.25">
      <c r="A58" s="28" t="s">
        <v>246</v>
      </c>
      <c r="B58" s="26"/>
      <c r="C58" s="3"/>
      <c r="D58" s="253"/>
      <c r="E58" s="253"/>
      <c r="F58" s="58"/>
    </row>
    <row r="59" spans="1:8" s="59" customFormat="1" x14ac:dyDescent="0.25">
      <c r="A59" s="66"/>
      <c r="B59" s="26"/>
      <c r="C59" s="3"/>
      <c r="D59" s="253"/>
      <c r="E59" s="253"/>
      <c r="F59" s="58"/>
    </row>
    <row r="60" spans="1:8" s="59" customFormat="1" x14ac:dyDescent="0.25">
      <c r="A60" s="67" t="s">
        <v>162</v>
      </c>
      <c r="B60" s="26"/>
      <c r="C60" s="22">
        <f>C36+ROUND(C55*3.2,0)+C57</f>
        <v>0</v>
      </c>
      <c r="D60" s="253"/>
      <c r="E60" s="253"/>
      <c r="F60" s="58"/>
    </row>
    <row r="61" spans="1:8" s="59" customFormat="1" ht="15" customHeight="1" x14ac:dyDescent="0.25">
      <c r="A61" s="68" t="s">
        <v>161</v>
      </c>
      <c r="B61" s="26"/>
      <c r="C61" s="22">
        <f>SUM(C34,C60)</f>
        <v>0</v>
      </c>
      <c r="D61" s="253"/>
      <c r="E61" s="253"/>
      <c r="F61" s="58"/>
    </row>
    <row r="62" spans="1:8" s="59" customFormat="1" ht="15" hidden="1" customHeight="1" x14ac:dyDescent="0.25">
      <c r="A62" s="430" t="s">
        <v>124</v>
      </c>
      <c r="B62" s="26"/>
      <c r="C62" s="539">
        <f>SUM(C63:C64)</f>
        <v>0</v>
      </c>
      <c r="D62" s="253"/>
      <c r="E62" s="253"/>
      <c r="F62" s="58"/>
    </row>
    <row r="63" spans="1:8" s="59" customFormat="1" hidden="1" x14ac:dyDescent="0.25">
      <c r="A63" s="72" t="s">
        <v>19</v>
      </c>
      <c r="B63" s="26"/>
      <c r="C63" s="3"/>
      <c r="D63" s="253"/>
      <c r="E63" s="253"/>
      <c r="F63" s="58"/>
      <c r="H63" s="147"/>
    </row>
    <row r="64" spans="1:8" s="59" customFormat="1" ht="30" hidden="1" x14ac:dyDescent="0.25">
      <c r="A64" s="95" t="s">
        <v>173</v>
      </c>
      <c r="B64" s="26"/>
      <c r="C64" s="3"/>
      <c r="D64" s="253"/>
      <c r="E64" s="253"/>
      <c r="F64" s="58"/>
      <c r="H64" s="147"/>
    </row>
    <row r="65" spans="1:164" s="59" customFormat="1" ht="15.75" x14ac:dyDescent="0.25">
      <c r="A65" s="31" t="s">
        <v>7</v>
      </c>
      <c r="B65" s="78"/>
      <c r="C65" s="58"/>
      <c r="D65" s="121"/>
      <c r="E65" s="121"/>
      <c r="F65" s="58"/>
    </row>
    <row r="66" spans="1:164" s="59" customFormat="1" x14ac:dyDescent="0.25">
      <c r="A66" s="101" t="s">
        <v>145</v>
      </c>
      <c r="B66" s="78"/>
      <c r="C66" s="58"/>
      <c r="D66" s="121"/>
      <c r="E66" s="121"/>
      <c r="F66" s="58"/>
    </row>
    <row r="67" spans="1:164" s="59" customFormat="1" x14ac:dyDescent="0.25">
      <c r="A67" s="34" t="s">
        <v>11</v>
      </c>
      <c r="B67" s="714">
        <v>300</v>
      </c>
      <c r="C67" s="58"/>
      <c r="D67" s="207">
        <v>10</v>
      </c>
      <c r="E67" s="121">
        <f>ROUND(F67/B67,0)</f>
        <v>0</v>
      </c>
      <c r="F67" s="3">
        <f>ROUND(C67*D67,0)</f>
        <v>0</v>
      </c>
    </row>
    <row r="68" spans="1:164" s="59" customFormat="1" x14ac:dyDescent="0.25">
      <c r="A68" s="45" t="s">
        <v>9</v>
      </c>
      <c r="B68" s="714"/>
      <c r="C68" s="60">
        <f>C66+C67</f>
        <v>0</v>
      </c>
      <c r="D68" s="207">
        <v>10</v>
      </c>
      <c r="E68" s="111">
        <f>E66+E67</f>
        <v>0</v>
      </c>
      <c r="F68" s="111">
        <f>F66+F67</f>
        <v>0</v>
      </c>
    </row>
    <row r="69" spans="1:164" s="59" customFormat="1" x14ac:dyDescent="0.25">
      <c r="A69" s="55" t="s">
        <v>20</v>
      </c>
      <c r="B69" s="78"/>
      <c r="C69" s="58"/>
      <c r="D69" s="121"/>
      <c r="E69" s="121"/>
      <c r="F69" s="58"/>
    </row>
    <row r="70" spans="1:164" s="59" customFormat="1" x14ac:dyDescent="0.25">
      <c r="A70" s="34" t="s">
        <v>37</v>
      </c>
      <c r="B70" s="2">
        <v>240</v>
      </c>
      <c r="C70" s="58"/>
      <c r="D70" s="207">
        <v>8</v>
      </c>
      <c r="E70" s="121">
        <f>ROUND(F70/B70,0)</f>
        <v>0</v>
      </c>
      <c r="F70" s="3">
        <f>ROUND(C70*D70,0)</f>
        <v>0</v>
      </c>
    </row>
    <row r="71" spans="1:164" s="59" customFormat="1" x14ac:dyDescent="0.25">
      <c r="A71" s="45" t="s">
        <v>147</v>
      </c>
      <c r="B71" s="78"/>
      <c r="C71" s="111">
        <f>C70</f>
        <v>0</v>
      </c>
      <c r="D71" s="207">
        <v>8</v>
      </c>
      <c r="E71" s="111">
        <f t="shared" ref="E71:F71" si="4">E70</f>
        <v>0</v>
      </c>
      <c r="F71" s="111">
        <f t="shared" si="4"/>
        <v>0</v>
      </c>
    </row>
    <row r="72" spans="1:164" ht="17.25" customHeight="1" x14ac:dyDescent="0.25">
      <c r="A72" s="766" t="s">
        <v>118</v>
      </c>
      <c r="B72" s="608"/>
      <c r="C72" s="60">
        <f>C71+C68</f>
        <v>0</v>
      </c>
      <c r="D72" s="207">
        <v>8</v>
      </c>
      <c r="E72" s="60">
        <f>E71</f>
        <v>0</v>
      </c>
      <c r="F72" s="60">
        <f>F71+F68</f>
        <v>0</v>
      </c>
    </row>
    <row r="73" spans="1:164" ht="18.75" customHeight="1" x14ac:dyDescent="0.25">
      <c r="A73" s="250" t="s">
        <v>93</v>
      </c>
      <c r="B73" s="145"/>
      <c r="C73" s="756">
        <f>C74+C76</f>
        <v>15</v>
      </c>
      <c r="D73" s="93"/>
      <c r="E73" s="145"/>
      <c r="F73" s="145"/>
    </row>
    <row r="74" spans="1:164" x14ac:dyDescent="0.25">
      <c r="A74" s="236" t="s">
        <v>179</v>
      </c>
      <c r="B74" s="152"/>
      <c r="C74" s="131">
        <f>C75</f>
        <v>15</v>
      </c>
      <c r="D74" s="72"/>
      <c r="E74" s="251"/>
      <c r="F74" s="152"/>
    </row>
    <row r="75" spans="1:164" x14ac:dyDescent="0.25">
      <c r="A75" s="154" t="s">
        <v>180</v>
      </c>
      <c r="B75" s="152"/>
      <c r="C75" s="728">
        <v>15</v>
      </c>
      <c r="D75" s="152"/>
      <c r="E75" s="152"/>
      <c r="F75" s="152"/>
    </row>
    <row r="76" spans="1:164" x14ac:dyDescent="0.25">
      <c r="A76" s="153" t="s">
        <v>181</v>
      </c>
      <c r="B76" s="152"/>
      <c r="C76" s="727">
        <f>C77+C78</f>
        <v>0</v>
      </c>
      <c r="D76" s="152"/>
      <c r="E76" s="152"/>
      <c r="F76" s="152"/>
    </row>
    <row r="77" spans="1:164" ht="30" x14ac:dyDescent="0.25">
      <c r="A77" s="154" t="s">
        <v>182</v>
      </c>
      <c r="B77" s="152"/>
      <c r="C77" s="728"/>
      <c r="D77" s="152"/>
      <c r="E77" s="152"/>
      <c r="F77" s="152"/>
    </row>
    <row r="78" spans="1:164" ht="15.75" thickBot="1" x14ac:dyDescent="0.3">
      <c r="A78" s="155" t="s">
        <v>183</v>
      </c>
      <c r="B78" s="156"/>
      <c r="C78" s="156"/>
      <c r="D78" s="156"/>
      <c r="E78" s="156"/>
      <c r="F78" s="156"/>
    </row>
    <row r="79" spans="1:164" s="140" customFormat="1" ht="15.75" hidden="1" thickBot="1" x14ac:dyDescent="0.3">
      <c r="A79" s="138" t="s">
        <v>10</v>
      </c>
      <c r="B79" s="263"/>
      <c r="C79" s="767"/>
      <c r="D79" s="768"/>
      <c r="E79" s="768"/>
      <c r="F79" s="769"/>
      <c r="G79" s="59"/>
      <c r="H79" s="770"/>
      <c r="I79" s="59"/>
      <c r="J79" s="59"/>
      <c r="K79" s="770"/>
      <c r="L79" s="59"/>
      <c r="M79" s="59"/>
      <c r="N79" s="770"/>
      <c r="O79" s="59"/>
      <c r="P79" s="59"/>
      <c r="Q79" s="770"/>
      <c r="R79" s="59"/>
      <c r="S79" s="59"/>
      <c r="T79" s="770"/>
      <c r="U79" s="59"/>
      <c r="V79" s="59"/>
      <c r="W79" s="770"/>
      <c r="X79" s="59"/>
      <c r="Y79" s="59"/>
      <c r="Z79" s="770"/>
      <c r="AA79" s="59"/>
      <c r="AB79" s="59"/>
      <c r="AC79" s="770"/>
      <c r="AD79" s="59"/>
      <c r="AE79" s="59"/>
      <c r="AF79" s="770"/>
      <c r="AG79" s="59"/>
      <c r="AH79" s="59"/>
      <c r="AI79" s="770"/>
      <c r="AJ79" s="59"/>
      <c r="AK79" s="59"/>
      <c r="AL79" s="770"/>
      <c r="AM79" s="59"/>
      <c r="AN79" s="59"/>
      <c r="AO79" s="770"/>
      <c r="AP79" s="59"/>
      <c r="AQ79" s="59"/>
      <c r="AR79" s="770"/>
      <c r="AS79" s="59"/>
      <c r="AT79" s="59"/>
      <c r="AU79" s="770"/>
      <c r="AV79" s="59"/>
      <c r="AW79" s="59"/>
      <c r="AX79" s="770"/>
      <c r="AY79" s="59"/>
      <c r="AZ79" s="59"/>
      <c r="BA79" s="770"/>
      <c r="BB79" s="59"/>
      <c r="BC79" s="59"/>
      <c r="BD79" s="770"/>
      <c r="BE79" s="59"/>
      <c r="BF79" s="59"/>
      <c r="BG79" s="770"/>
      <c r="BH79" s="59"/>
      <c r="BI79" s="59"/>
      <c r="BJ79" s="770"/>
      <c r="BK79" s="59"/>
      <c r="BL79" s="59"/>
      <c r="BM79" s="770"/>
      <c r="BN79" s="59"/>
      <c r="BO79" s="59"/>
      <c r="BP79" s="770"/>
      <c r="BQ79" s="59"/>
      <c r="BR79" s="59"/>
      <c r="BS79" s="770"/>
      <c r="BT79" s="59"/>
      <c r="BU79" s="59"/>
      <c r="BV79" s="770"/>
      <c r="BW79" s="59"/>
      <c r="BX79" s="59"/>
      <c r="BY79" s="770"/>
      <c r="BZ79" s="59"/>
      <c r="CA79" s="59"/>
      <c r="CB79" s="770"/>
      <c r="CC79" s="59"/>
      <c r="CD79" s="59"/>
      <c r="CE79" s="770"/>
      <c r="CF79" s="59"/>
      <c r="CG79" s="59"/>
      <c r="CH79" s="770"/>
      <c r="CI79" s="59"/>
      <c r="CJ79" s="59"/>
      <c r="CK79" s="770"/>
      <c r="CL79" s="59"/>
      <c r="CM79" s="59"/>
      <c r="CN79" s="770"/>
      <c r="CO79" s="59"/>
      <c r="CP79" s="59"/>
      <c r="CQ79" s="770"/>
      <c r="CR79" s="59"/>
      <c r="CS79" s="59"/>
      <c r="CT79" s="770"/>
      <c r="CU79" s="59"/>
      <c r="CV79" s="59"/>
      <c r="CW79" s="770"/>
      <c r="CX79" s="59"/>
      <c r="CY79" s="59"/>
      <c r="CZ79" s="770"/>
      <c r="DA79" s="59"/>
      <c r="DB79" s="59"/>
      <c r="DC79" s="770"/>
      <c r="DD79" s="59"/>
      <c r="DE79" s="59"/>
      <c r="DF79" s="770"/>
      <c r="DG79" s="59"/>
      <c r="DH79" s="59"/>
      <c r="DI79" s="770"/>
      <c r="DJ79" s="59"/>
      <c r="DK79" s="59"/>
      <c r="DL79" s="770"/>
      <c r="DM79" s="59"/>
      <c r="DN79" s="59"/>
      <c r="DO79" s="770"/>
      <c r="DP79" s="59"/>
      <c r="DQ79" s="59"/>
      <c r="DR79" s="770"/>
      <c r="DS79" s="59"/>
      <c r="DT79" s="59"/>
      <c r="DU79" s="770"/>
      <c r="DV79" s="59"/>
      <c r="DW79" s="59"/>
      <c r="DX79" s="770"/>
      <c r="DY79" s="59"/>
      <c r="DZ79" s="59"/>
      <c r="EA79" s="770"/>
      <c r="EB79" s="59"/>
      <c r="EC79" s="59"/>
      <c r="ED79" s="770"/>
      <c r="EE79" s="59"/>
      <c r="EF79" s="59"/>
      <c r="EG79" s="770"/>
      <c r="EH79" s="59"/>
      <c r="EI79" s="59"/>
      <c r="EJ79" s="770"/>
      <c r="EK79" s="59"/>
      <c r="EL79" s="59"/>
      <c r="EM79" s="770"/>
      <c r="EN79" s="59"/>
      <c r="EO79" s="59"/>
      <c r="EP79" s="770"/>
      <c r="EQ79" s="59"/>
      <c r="ER79" s="59"/>
      <c r="ES79" s="770"/>
      <c r="ET79" s="59"/>
      <c r="EU79" s="59"/>
      <c r="EV79" s="770"/>
      <c r="EW79" s="59"/>
      <c r="EX79" s="59"/>
      <c r="EY79" s="770"/>
      <c r="EZ79" s="59"/>
      <c r="FA79" s="59"/>
      <c r="FB79" s="770"/>
      <c r="FC79" s="59"/>
      <c r="FD79" s="59"/>
      <c r="FE79" s="770"/>
      <c r="FF79" s="59"/>
      <c r="FG79" s="59"/>
      <c r="FH79" s="770"/>
    </row>
    <row r="80" spans="1:164" s="79" customFormat="1" hidden="1" x14ac:dyDescent="0.25">
      <c r="A80" s="88"/>
      <c r="B80" s="549"/>
      <c r="C80" s="771"/>
      <c r="D80" s="772"/>
      <c r="E80" s="772"/>
      <c r="F80" s="771"/>
      <c r="G80" s="59"/>
      <c r="H80" s="770"/>
      <c r="I80" s="59"/>
      <c r="J80" s="59"/>
      <c r="K80" s="770"/>
      <c r="L80" s="59"/>
      <c r="M80" s="59"/>
      <c r="N80" s="770"/>
      <c r="O80" s="59"/>
      <c r="P80" s="59"/>
      <c r="Q80" s="770"/>
      <c r="R80" s="59"/>
      <c r="S80" s="59"/>
      <c r="T80" s="770"/>
      <c r="U80" s="59"/>
      <c r="V80" s="59"/>
      <c r="W80" s="770"/>
      <c r="X80" s="59"/>
      <c r="Y80" s="59"/>
      <c r="Z80" s="770"/>
      <c r="AA80" s="59"/>
      <c r="AB80" s="59"/>
      <c r="AC80" s="770"/>
      <c r="AD80" s="59"/>
      <c r="AE80" s="59"/>
      <c r="AF80" s="770"/>
      <c r="AG80" s="59"/>
      <c r="AH80" s="59"/>
      <c r="AI80" s="770"/>
      <c r="AJ80" s="59"/>
      <c r="AK80" s="59"/>
      <c r="AL80" s="770"/>
      <c r="AM80" s="59"/>
      <c r="AN80" s="59"/>
      <c r="AO80" s="770"/>
      <c r="AP80" s="59"/>
      <c r="AQ80" s="59"/>
      <c r="AR80" s="770"/>
      <c r="AS80" s="59"/>
      <c r="AT80" s="59"/>
      <c r="AU80" s="770"/>
      <c r="AV80" s="59"/>
      <c r="AW80" s="59"/>
      <c r="AX80" s="770"/>
      <c r="AY80" s="59"/>
      <c r="AZ80" s="59"/>
      <c r="BA80" s="770"/>
      <c r="BB80" s="59"/>
      <c r="BC80" s="59"/>
      <c r="BD80" s="770"/>
      <c r="BE80" s="59"/>
      <c r="BF80" s="59"/>
      <c r="BG80" s="770"/>
      <c r="BH80" s="59"/>
      <c r="BI80" s="59"/>
      <c r="BJ80" s="770"/>
      <c r="BK80" s="59"/>
      <c r="BL80" s="59"/>
      <c r="BM80" s="770"/>
      <c r="BN80" s="59"/>
      <c r="BO80" s="59"/>
      <c r="BP80" s="770"/>
      <c r="BQ80" s="59"/>
      <c r="BR80" s="59"/>
      <c r="BS80" s="770"/>
      <c r="BT80" s="59"/>
      <c r="BU80" s="59"/>
      <c r="BV80" s="770"/>
      <c r="BW80" s="59"/>
      <c r="BX80" s="59"/>
      <c r="BY80" s="770"/>
      <c r="BZ80" s="59"/>
      <c r="CA80" s="59"/>
      <c r="CB80" s="770"/>
      <c r="CC80" s="59"/>
      <c r="CD80" s="59"/>
      <c r="CE80" s="770"/>
      <c r="CF80" s="59"/>
      <c r="CG80" s="59"/>
      <c r="CH80" s="770"/>
      <c r="CI80" s="59"/>
      <c r="CJ80" s="59"/>
      <c r="CK80" s="770"/>
      <c r="CL80" s="59"/>
      <c r="CM80" s="59"/>
      <c r="CN80" s="770"/>
      <c r="CO80" s="59"/>
      <c r="CP80" s="59"/>
      <c r="CQ80" s="770"/>
      <c r="CR80" s="59"/>
      <c r="CS80" s="59"/>
      <c r="CT80" s="770"/>
      <c r="CU80" s="59"/>
      <c r="CV80" s="59"/>
      <c r="CW80" s="770"/>
      <c r="CX80" s="59"/>
      <c r="CY80" s="59"/>
      <c r="CZ80" s="770"/>
      <c r="DA80" s="59"/>
      <c r="DB80" s="59"/>
      <c r="DC80" s="770"/>
      <c r="DD80" s="59"/>
      <c r="DE80" s="59"/>
      <c r="DF80" s="770"/>
      <c r="DG80" s="59"/>
      <c r="DH80" s="59"/>
      <c r="DI80" s="770"/>
      <c r="DJ80" s="59"/>
      <c r="DK80" s="59"/>
      <c r="DL80" s="770"/>
      <c r="DM80" s="59"/>
      <c r="DN80" s="59"/>
      <c r="DO80" s="770"/>
      <c r="DP80" s="59"/>
      <c r="DQ80" s="59"/>
      <c r="DR80" s="770"/>
      <c r="DS80" s="59"/>
      <c r="DT80" s="59"/>
      <c r="DU80" s="770"/>
      <c r="DV80" s="59"/>
      <c r="DW80" s="59"/>
      <c r="DX80" s="770"/>
      <c r="DY80" s="59"/>
      <c r="DZ80" s="59"/>
      <c r="EA80" s="770"/>
      <c r="EB80" s="59"/>
      <c r="EC80" s="59"/>
      <c r="ED80" s="770"/>
      <c r="EE80" s="59"/>
      <c r="EF80" s="59"/>
      <c r="EG80" s="770"/>
      <c r="EH80" s="59"/>
      <c r="EI80" s="59"/>
      <c r="EJ80" s="770"/>
      <c r="EK80" s="59"/>
      <c r="EL80" s="59"/>
      <c r="EM80" s="770"/>
      <c r="EN80" s="59"/>
      <c r="EO80" s="59"/>
      <c r="EP80" s="770"/>
      <c r="EQ80" s="59"/>
      <c r="ER80" s="59"/>
      <c r="ES80" s="770"/>
      <c r="ET80" s="59"/>
      <c r="EU80" s="59"/>
      <c r="EV80" s="770"/>
      <c r="EW80" s="59"/>
      <c r="EX80" s="59"/>
      <c r="EY80" s="770"/>
      <c r="EZ80" s="59"/>
      <c r="FA80" s="59"/>
      <c r="FB80" s="770"/>
      <c r="FC80" s="59"/>
      <c r="FD80" s="59"/>
      <c r="FE80" s="770"/>
      <c r="FF80" s="59"/>
      <c r="FG80" s="59"/>
      <c r="FH80" s="770"/>
    </row>
    <row r="81" spans="1:164" s="79" customFormat="1" hidden="1" x14ac:dyDescent="0.25">
      <c r="A81" s="77" t="s">
        <v>150</v>
      </c>
      <c r="B81" s="2"/>
      <c r="C81" s="58"/>
      <c r="D81" s="121"/>
      <c r="E81" s="121"/>
      <c r="F81" s="58"/>
      <c r="G81" s="59"/>
      <c r="H81" s="770"/>
      <c r="I81" s="59"/>
      <c r="J81" s="59"/>
      <c r="K81" s="770"/>
      <c r="L81" s="59"/>
      <c r="M81" s="59"/>
      <c r="N81" s="770"/>
      <c r="O81" s="59"/>
      <c r="P81" s="59"/>
      <c r="Q81" s="770"/>
      <c r="R81" s="59"/>
      <c r="S81" s="59"/>
      <c r="T81" s="770"/>
      <c r="U81" s="59"/>
      <c r="V81" s="59"/>
      <c r="W81" s="770"/>
      <c r="X81" s="59"/>
      <c r="Y81" s="59"/>
      <c r="Z81" s="770"/>
      <c r="AA81" s="59"/>
      <c r="AB81" s="59"/>
      <c r="AC81" s="770"/>
      <c r="AD81" s="59"/>
      <c r="AE81" s="59"/>
      <c r="AF81" s="770"/>
      <c r="AG81" s="59"/>
      <c r="AH81" s="59"/>
      <c r="AI81" s="770"/>
      <c r="AJ81" s="59"/>
      <c r="AK81" s="59"/>
      <c r="AL81" s="770"/>
      <c r="AM81" s="59"/>
      <c r="AN81" s="59"/>
      <c r="AO81" s="770"/>
      <c r="AP81" s="59"/>
      <c r="AQ81" s="59"/>
      <c r="AR81" s="770"/>
      <c r="AS81" s="59"/>
      <c r="AT81" s="59"/>
      <c r="AU81" s="770"/>
      <c r="AV81" s="59"/>
      <c r="AW81" s="59"/>
      <c r="AX81" s="770"/>
      <c r="AY81" s="59"/>
      <c r="AZ81" s="59"/>
      <c r="BA81" s="770"/>
      <c r="BB81" s="59"/>
      <c r="BC81" s="59"/>
      <c r="BD81" s="770"/>
      <c r="BE81" s="59"/>
      <c r="BF81" s="59"/>
      <c r="BG81" s="770"/>
      <c r="BH81" s="59"/>
      <c r="BI81" s="59"/>
      <c r="BJ81" s="770"/>
      <c r="BK81" s="59"/>
      <c r="BL81" s="59"/>
      <c r="BM81" s="770"/>
      <c r="BN81" s="59"/>
      <c r="BO81" s="59"/>
      <c r="BP81" s="770"/>
      <c r="BQ81" s="59"/>
      <c r="BR81" s="59"/>
      <c r="BS81" s="770"/>
      <c r="BT81" s="59"/>
      <c r="BU81" s="59"/>
      <c r="BV81" s="770"/>
      <c r="BW81" s="59"/>
      <c r="BX81" s="59"/>
      <c r="BY81" s="770"/>
      <c r="BZ81" s="59"/>
      <c r="CA81" s="59"/>
      <c r="CB81" s="770"/>
      <c r="CC81" s="59"/>
      <c r="CD81" s="59"/>
      <c r="CE81" s="770"/>
      <c r="CF81" s="59"/>
      <c r="CG81" s="59"/>
      <c r="CH81" s="770"/>
      <c r="CI81" s="59"/>
      <c r="CJ81" s="59"/>
      <c r="CK81" s="770"/>
      <c r="CL81" s="59"/>
      <c r="CM81" s="59"/>
      <c r="CN81" s="770"/>
      <c r="CO81" s="59"/>
      <c r="CP81" s="59"/>
      <c r="CQ81" s="770"/>
      <c r="CR81" s="59"/>
      <c r="CS81" s="59"/>
      <c r="CT81" s="770"/>
      <c r="CU81" s="59"/>
      <c r="CV81" s="59"/>
      <c r="CW81" s="770"/>
      <c r="CX81" s="59"/>
      <c r="CY81" s="59"/>
      <c r="CZ81" s="770"/>
      <c r="DA81" s="59"/>
      <c r="DB81" s="59"/>
      <c r="DC81" s="770"/>
      <c r="DD81" s="59"/>
      <c r="DE81" s="59"/>
      <c r="DF81" s="770"/>
      <c r="DG81" s="59"/>
      <c r="DH81" s="59"/>
      <c r="DI81" s="770"/>
      <c r="DJ81" s="59"/>
      <c r="DK81" s="59"/>
      <c r="DL81" s="770"/>
      <c r="DM81" s="59"/>
      <c r="DN81" s="59"/>
      <c r="DO81" s="770"/>
      <c r="DP81" s="59"/>
      <c r="DQ81" s="59"/>
      <c r="DR81" s="770"/>
      <c r="DS81" s="59"/>
      <c r="DT81" s="59"/>
      <c r="DU81" s="770"/>
      <c r="DV81" s="59"/>
      <c r="DW81" s="59"/>
      <c r="DX81" s="770"/>
      <c r="DY81" s="59"/>
      <c r="DZ81" s="59"/>
      <c r="EA81" s="770"/>
      <c r="EB81" s="59"/>
      <c r="EC81" s="59"/>
      <c r="ED81" s="770"/>
      <c r="EE81" s="59"/>
      <c r="EF81" s="59"/>
      <c r="EG81" s="770"/>
      <c r="EH81" s="59"/>
      <c r="EI81" s="59"/>
      <c r="EJ81" s="770"/>
      <c r="EK81" s="59"/>
      <c r="EL81" s="59"/>
      <c r="EM81" s="770"/>
      <c r="EN81" s="59"/>
      <c r="EO81" s="59"/>
      <c r="EP81" s="770"/>
      <c r="EQ81" s="59"/>
      <c r="ER81" s="59"/>
      <c r="ES81" s="770"/>
      <c r="ET81" s="59"/>
      <c r="EU81" s="59"/>
      <c r="EV81" s="770"/>
      <c r="EW81" s="59"/>
      <c r="EX81" s="59"/>
      <c r="EY81" s="770"/>
      <c r="EZ81" s="59"/>
      <c r="FA81" s="59"/>
      <c r="FB81" s="770"/>
      <c r="FC81" s="59"/>
      <c r="FD81" s="59"/>
      <c r="FE81" s="770"/>
      <c r="FF81" s="59"/>
      <c r="FG81" s="59"/>
      <c r="FH81" s="770"/>
    </row>
    <row r="82" spans="1:164" s="79" customFormat="1" ht="15.75" hidden="1" x14ac:dyDescent="0.25">
      <c r="A82" s="264" t="s">
        <v>6</v>
      </c>
      <c r="B82" s="78"/>
      <c r="C82" s="58"/>
      <c r="D82" s="121"/>
      <c r="E82" s="121"/>
      <c r="F82" s="58"/>
      <c r="G82" s="59"/>
      <c r="H82" s="770"/>
      <c r="I82" s="59"/>
      <c r="J82" s="59"/>
      <c r="K82" s="770"/>
      <c r="L82" s="59"/>
      <c r="M82" s="59"/>
      <c r="N82" s="770"/>
      <c r="O82" s="59"/>
      <c r="P82" s="59"/>
      <c r="Q82" s="770"/>
      <c r="R82" s="59"/>
      <c r="S82" s="59"/>
      <c r="T82" s="770"/>
      <c r="U82" s="59"/>
      <c r="V82" s="59"/>
      <c r="W82" s="770"/>
      <c r="X82" s="59"/>
      <c r="Y82" s="59"/>
      <c r="Z82" s="770"/>
      <c r="AA82" s="59"/>
      <c r="AB82" s="59"/>
      <c r="AC82" s="770"/>
      <c r="AD82" s="59"/>
      <c r="AE82" s="59"/>
      <c r="AF82" s="770"/>
      <c r="AG82" s="59"/>
      <c r="AH82" s="59"/>
      <c r="AI82" s="770"/>
      <c r="AJ82" s="59"/>
      <c r="AK82" s="59"/>
      <c r="AL82" s="770"/>
      <c r="AM82" s="59"/>
      <c r="AN82" s="59"/>
      <c r="AO82" s="770"/>
      <c r="AP82" s="59"/>
      <c r="AQ82" s="59"/>
      <c r="AR82" s="770"/>
      <c r="AS82" s="59"/>
      <c r="AT82" s="59"/>
      <c r="AU82" s="770"/>
      <c r="AV82" s="59"/>
      <c r="AW82" s="59"/>
      <c r="AX82" s="770"/>
      <c r="AY82" s="59"/>
      <c r="AZ82" s="59"/>
      <c r="BA82" s="770"/>
      <c r="BB82" s="59"/>
      <c r="BC82" s="59"/>
      <c r="BD82" s="770"/>
      <c r="BE82" s="59"/>
      <c r="BF82" s="59"/>
      <c r="BG82" s="770"/>
      <c r="BH82" s="59"/>
      <c r="BI82" s="59"/>
      <c r="BJ82" s="770"/>
      <c r="BK82" s="59"/>
      <c r="BL82" s="59"/>
      <c r="BM82" s="770"/>
      <c r="BN82" s="59"/>
      <c r="BO82" s="59"/>
      <c r="BP82" s="770"/>
      <c r="BQ82" s="59"/>
      <c r="BR82" s="59"/>
      <c r="BS82" s="770"/>
      <c r="BT82" s="59"/>
      <c r="BU82" s="59"/>
      <c r="BV82" s="770"/>
      <c r="BW82" s="59"/>
      <c r="BX82" s="59"/>
      <c r="BY82" s="770"/>
      <c r="BZ82" s="59"/>
      <c r="CA82" s="59"/>
      <c r="CB82" s="770"/>
      <c r="CC82" s="59"/>
      <c r="CD82" s="59"/>
      <c r="CE82" s="770"/>
      <c r="CF82" s="59"/>
      <c r="CG82" s="59"/>
      <c r="CH82" s="770"/>
      <c r="CI82" s="59"/>
      <c r="CJ82" s="59"/>
      <c r="CK82" s="770"/>
      <c r="CL82" s="59"/>
      <c r="CM82" s="59"/>
      <c r="CN82" s="770"/>
      <c r="CO82" s="59"/>
      <c r="CP82" s="59"/>
      <c r="CQ82" s="770"/>
      <c r="CR82" s="59"/>
      <c r="CS82" s="59"/>
      <c r="CT82" s="770"/>
      <c r="CU82" s="59"/>
      <c r="CV82" s="59"/>
      <c r="CW82" s="770"/>
      <c r="CX82" s="59"/>
      <c r="CY82" s="59"/>
      <c r="CZ82" s="770"/>
      <c r="DA82" s="59"/>
      <c r="DB82" s="59"/>
      <c r="DC82" s="770"/>
      <c r="DD82" s="59"/>
      <c r="DE82" s="59"/>
      <c r="DF82" s="770"/>
      <c r="DG82" s="59"/>
      <c r="DH82" s="59"/>
      <c r="DI82" s="770"/>
      <c r="DJ82" s="59"/>
      <c r="DK82" s="59"/>
      <c r="DL82" s="770"/>
      <c r="DM82" s="59"/>
      <c r="DN82" s="59"/>
      <c r="DO82" s="770"/>
      <c r="DP82" s="59"/>
      <c r="DQ82" s="59"/>
      <c r="DR82" s="770"/>
      <c r="DS82" s="59"/>
      <c r="DT82" s="59"/>
      <c r="DU82" s="770"/>
      <c r="DV82" s="59"/>
      <c r="DW82" s="59"/>
      <c r="DX82" s="770"/>
      <c r="DY82" s="59"/>
      <c r="DZ82" s="59"/>
      <c r="EA82" s="770"/>
      <c r="EB82" s="59"/>
      <c r="EC82" s="59"/>
      <c r="ED82" s="770"/>
      <c r="EE82" s="59"/>
      <c r="EF82" s="59"/>
      <c r="EG82" s="770"/>
      <c r="EH82" s="59"/>
      <c r="EI82" s="59"/>
      <c r="EJ82" s="770"/>
      <c r="EK82" s="59"/>
      <c r="EL82" s="59"/>
      <c r="EM82" s="770"/>
      <c r="EN82" s="59"/>
      <c r="EO82" s="59"/>
      <c r="EP82" s="770"/>
      <c r="EQ82" s="59"/>
      <c r="ER82" s="59"/>
      <c r="ES82" s="770"/>
      <c r="ET82" s="59"/>
      <c r="EU82" s="59"/>
      <c r="EV82" s="770"/>
      <c r="EW82" s="59"/>
      <c r="EX82" s="59"/>
      <c r="EY82" s="770"/>
      <c r="EZ82" s="59"/>
      <c r="FA82" s="59"/>
      <c r="FB82" s="770"/>
      <c r="FC82" s="59"/>
      <c r="FD82" s="59"/>
      <c r="FE82" s="770"/>
      <c r="FF82" s="59"/>
      <c r="FG82" s="59"/>
      <c r="FH82" s="770"/>
    </row>
    <row r="83" spans="1:164" s="79" customFormat="1" hidden="1" x14ac:dyDescent="0.25">
      <c r="A83" s="555" t="s">
        <v>140</v>
      </c>
      <c r="B83" s="78"/>
      <c r="C83" s="58"/>
      <c r="D83" s="121"/>
      <c r="E83" s="121"/>
      <c r="F83" s="58"/>
      <c r="G83" s="59"/>
      <c r="H83" s="770"/>
      <c r="I83" s="59"/>
      <c r="J83" s="59"/>
      <c r="K83" s="770"/>
      <c r="L83" s="59"/>
      <c r="M83" s="59"/>
      <c r="N83" s="770"/>
      <c r="O83" s="59"/>
      <c r="P83" s="59"/>
      <c r="Q83" s="770"/>
      <c r="R83" s="59"/>
      <c r="S83" s="59"/>
      <c r="T83" s="770"/>
      <c r="U83" s="59"/>
      <c r="V83" s="59"/>
      <c r="W83" s="770"/>
      <c r="X83" s="59"/>
      <c r="Y83" s="59"/>
      <c r="Z83" s="770"/>
      <c r="AA83" s="59"/>
      <c r="AB83" s="59"/>
      <c r="AC83" s="770"/>
      <c r="AD83" s="59"/>
      <c r="AE83" s="59"/>
      <c r="AF83" s="770"/>
      <c r="AG83" s="59"/>
      <c r="AH83" s="59"/>
      <c r="AI83" s="770"/>
      <c r="AJ83" s="59"/>
      <c r="AK83" s="59"/>
      <c r="AL83" s="770"/>
      <c r="AM83" s="59"/>
      <c r="AN83" s="59"/>
      <c r="AO83" s="770"/>
      <c r="AP83" s="59"/>
      <c r="AQ83" s="59"/>
      <c r="AR83" s="770"/>
      <c r="AS83" s="59"/>
      <c r="AT83" s="59"/>
      <c r="AU83" s="770"/>
      <c r="AV83" s="59"/>
      <c r="AW83" s="59"/>
      <c r="AX83" s="770"/>
      <c r="AY83" s="59"/>
      <c r="AZ83" s="59"/>
      <c r="BA83" s="770"/>
      <c r="BB83" s="59"/>
      <c r="BC83" s="59"/>
      <c r="BD83" s="770"/>
      <c r="BE83" s="59"/>
      <c r="BF83" s="59"/>
      <c r="BG83" s="770"/>
      <c r="BH83" s="59"/>
      <c r="BI83" s="59"/>
      <c r="BJ83" s="770"/>
      <c r="BK83" s="59"/>
      <c r="BL83" s="59"/>
      <c r="BM83" s="770"/>
      <c r="BN83" s="59"/>
      <c r="BO83" s="59"/>
      <c r="BP83" s="770"/>
      <c r="BQ83" s="59"/>
      <c r="BR83" s="59"/>
      <c r="BS83" s="770"/>
      <c r="BT83" s="59"/>
      <c r="BU83" s="59"/>
      <c r="BV83" s="770"/>
      <c r="BW83" s="59"/>
      <c r="BX83" s="59"/>
      <c r="BY83" s="770"/>
      <c r="BZ83" s="59"/>
      <c r="CA83" s="59"/>
      <c r="CB83" s="770"/>
      <c r="CC83" s="59"/>
      <c r="CD83" s="59"/>
      <c r="CE83" s="770"/>
      <c r="CF83" s="59"/>
      <c r="CG83" s="59"/>
      <c r="CH83" s="770"/>
      <c r="CI83" s="59"/>
      <c r="CJ83" s="59"/>
      <c r="CK83" s="770"/>
      <c r="CL83" s="59"/>
      <c r="CM83" s="59"/>
      <c r="CN83" s="770"/>
      <c r="CO83" s="59"/>
      <c r="CP83" s="59"/>
      <c r="CQ83" s="770"/>
      <c r="CR83" s="59"/>
      <c r="CS83" s="59"/>
      <c r="CT83" s="770"/>
      <c r="CU83" s="59"/>
      <c r="CV83" s="59"/>
      <c r="CW83" s="770"/>
      <c r="CX83" s="59"/>
      <c r="CY83" s="59"/>
      <c r="CZ83" s="770"/>
      <c r="DA83" s="59"/>
      <c r="DB83" s="59"/>
      <c r="DC83" s="770"/>
      <c r="DD83" s="59"/>
      <c r="DE83" s="59"/>
      <c r="DF83" s="770"/>
      <c r="DG83" s="59"/>
      <c r="DH83" s="59"/>
      <c r="DI83" s="770"/>
      <c r="DJ83" s="59"/>
      <c r="DK83" s="59"/>
      <c r="DL83" s="770"/>
      <c r="DM83" s="59"/>
      <c r="DN83" s="59"/>
      <c r="DO83" s="770"/>
      <c r="DP83" s="59"/>
      <c r="DQ83" s="59"/>
      <c r="DR83" s="770"/>
      <c r="DS83" s="59"/>
      <c r="DT83" s="59"/>
      <c r="DU83" s="770"/>
      <c r="DV83" s="59"/>
      <c r="DW83" s="59"/>
      <c r="DX83" s="770"/>
      <c r="DY83" s="59"/>
      <c r="DZ83" s="59"/>
      <c r="EA83" s="770"/>
      <c r="EB83" s="59"/>
      <c r="EC83" s="59"/>
      <c r="ED83" s="770"/>
      <c r="EE83" s="59"/>
      <c r="EF83" s="59"/>
      <c r="EG83" s="770"/>
      <c r="EH83" s="59"/>
      <c r="EI83" s="59"/>
      <c r="EJ83" s="770"/>
      <c r="EK83" s="59"/>
      <c r="EL83" s="59"/>
      <c r="EM83" s="770"/>
      <c r="EN83" s="59"/>
      <c r="EO83" s="59"/>
      <c r="EP83" s="770"/>
      <c r="EQ83" s="59"/>
      <c r="ER83" s="59"/>
      <c r="ES83" s="770"/>
      <c r="ET83" s="59"/>
      <c r="EU83" s="59"/>
      <c r="EV83" s="770"/>
      <c r="EW83" s="59"/>
      <c r="EX83" s="59"/>
      <c r="EY83" s="770"/>
      <c r="EZ83" s="59"/>
      <c r="FA83" s="59"/>
      <c r="FB83" s="770"/>
      <c r="FC83" s="59"/>
      <c r="FD83" s="59"/>
      <c r="FE83" s="770"/>
      <c r="FF83" s="59"/>
      <c r="FG83" s="59"/>
      <c r="FH83" s="770"/>
    </row>
    <row r="84" spans="1:164" s="79" customFormat="1" ht="17.25" hidden="1" customHeight="1" x14ac:dyDescent="0.25">
      <c r="A84" s="27" t="s">
        <v>120</v>
      </c>
      <c r="B84" s="26"/>
      <c r="C84" s="58">
        <f>C85</f>
        <v>0</v>
      </c>
      <c r="D84" s="121"/>
      <c r="E84" s="121"/>
      <c r="F84" s="58"/>
      <c r="G84" s="59"/>
      <c r="H84" s="770"/>
      <c r="I84" s="59"/>
      <c r="J84" s="59"/>
      <c r="K84" s="770"/>
      <c r="L84" s="59"/>
      <c r="M84" s="59"/>
      <c r="N84" s="770"/>
      <c r="O84" s="59"/>
      <c r="P84" s="59"/>
      <c r="Q84" s="770"/>
      <c r="R84" s="59"/>
      <c r="S84" s="59"/>
      <c r="T84" s="770"/>
      <c r="U84" s="59"/>
      <c r="V84" s="59"/>
      <c r="W84" s="770"/>
      <c r="X84" s="59"/>
      <c r="Y84" s="59"/>
      <c r="Z84" s="770"/>
      <c r="AA84" s="59"/>
      <c r="AB84" s="59"/>
      <c r="AC84" s="770"/>
      <c r="AD84" s="59"/>
      <c r="AE84" s="59"/>
      <c r="AF84" s="770"/>
      <c r="AG84" s="59"/>
      <c r="AH84" s="59"/>
      <c r="AI84" s="770"/>
      <c r="AJ84" s="59"/>
      <c r="AK84" s="59"/>
      <c r="AL84" s="770"/>
      <c r="AM84" s="59"/>
      <c r="AN84" s="59"/>
      <c r="AO84" s="770"/>
      <c r="AP84" s="59"/>
      <c r="AQ84" s="59"/>
      <c r="AR84" s="770"/>
      <c r="AS84" s="59"/>
      <c r="AT84" s="59"/>
      <c r="AU84" s="770"/>
      <c r="AV84" s="59"/>
      <c r="AW84" s="59"/>
      <c r="AX84" s="770"/>
      <c r="AY84" s="59"/>
      <c r="AZ84" s="59"/>
      <c r="BA84" s="770"/>
      <c r="BB84" s="59"/>
      <c r="BC84" s="59"/>
      <c r="BD84" s="770"/>
      <c r="BE84" s="59"/>
      <c r="BF84" s="59"/>
      <c r="BG84" s="770"/>
      <c r="BH84" s="59"/>
      <c r="BI84" s="59"/>
      <c r="BJ84" s="770"/>
      <c r="BK84" s="59"/>
      <c r="BL84" s="59"/>
      <c r="BM84" s="770"/>
      <c r="BN84" s="59"/>
      <c r="BO84" s="59"/>
      <c r="BP84" s="770"/>
      <c r="BQ84" s="59"/>
      <c r="BR84" s="59"/>
      <c r="BS84" s="770"/>
      <c r="BT84" s="59"/>
      <c r="BU84" s="59"/>
      <c r="BV84" s="770"/>
      <c r="BW84" s="59"/>
      <c r="BX84" s="59"/>
      <c r="BY84" s="770"/>
      <c r="BZ84" s="59"/>
      <c r="CA84" s="59"/>
      <c r="CB84" s="770"/>
      <c r="CC84" s="59"/>
      <c r="CD84" s="59"/>
      <c r="CE84" s="770"/>
      <c r="CF84" s="59"/>
      <c r="CG84" s="59"/>
      <c r="CH84" s="770"/>
      <c r="CI84" s="59"/>
      <c r="CJ84" s="59"/>
      <c r="CK84" s="770"/>
      <c r="CL84" s="59"/>
      <c r="CM84" s="59"/>
      <c r="CN84" s="770"/>
      <c r="CO84" s="59"/>
      <c r="CP84" s="59"/>
      <c r="CQ84" s="770"/>
      <c r="CR84" s="59"/>
      <c r="CS84" s="59"/>
      <c r="CT84" s="770"/>
      <c r="CU84" s="59"/>
      <c r="CV84" s="59"/>
      <c r="CW84" s="770"/>
      <c r="CX84" s="59"/>
      <c r="CY84" s="59"/>
      <c r="CZ84" s="770"/>
      <c r="DA84" s="59"/>
      <c r="DB84" s="59"/>
      <c r="DC84" s="770"/>
      <c r="DD84" s="59"/>
      <c r="DE84" s="59"/>
      <c r="DF84" s="770"/>
      <c r="DG84" s="59"/>
      <c r="DH84" s="59"/>
      <c r="DI84" s="770"/>
      <c r="DJ84" s="59"/>
      <c r="DK84" s="59"/>
      <c r="DL84" s="770"/>
      <c r="DM84" s="59"/>
      <c r="DN84" s="59"/>
      <c r="DO84" s="770"/>
      <c r="DP84" s="59"/>
      <c r="DQ84" s="59"/>
      <c r="DR84" s="770"/>
      <c r="DS84" s="59"/>
      <c r="DT84" s="59"/>
      <c r="DU84" s="770"/>
      <c r="DV84" s="59"/>
      <c r="DW84" s="59"/>
      <c r="DX84" s="770"/>
      <c r="DY84" s="59"/>
      <c r="DZ84" s="59"/>
      <c r="EA84" s="770"/>
      <c r="EB84" s="59"/>
      <c r="EC84" s="59"/>
      <c r="ED84" s="770"/>
      <c r="EE84" s="59"/>
      <c r="EF84" s="59"/>
      <c r="EG84" s="770"/>
      <c r="EH84" s="59"/>
      <c r="EI84" s="59"/>
      <c r="EJ84" s="770"/>
      <c r="EK84" s="59"/>
      <c r="EL84" s="59"/>
      <c r="EM84" s="770"/>
      <c r="EN84" s="59"/>
      <c r="EO84" s="59"/>
      <c r="EP84" s="770"/>
      <c r="EQ84" s="59"/>
      <c r="ER84" s="59"/>
      <c r="ES84" s="770"/>
      <c r="ET84" s="59"/>
      <c r="EU84" s="59"/>
      <c r="EV84" s="770"/>
      <c r="EW84" s="59"/>
      <c r="EX84" s="59"/>
      <c r="EY84" s="770"/>
      <c r="EZ84" s="59"/>
      <c r="FA84" s="59"/>
      <c r="FB84" s="770"/>
      <c r="FC84" s="59"/>
      <c r="FD84" s="59"/>
      <c r="FE84" s="770"/>
      <c r="FF84" s="59"/>
      <c r="FG84" s="59"/>
      <c r="FH84" s="770"/>
    </row>
    <row r="85" spans="1:164" s="79" customFormat="1" ht="17.25" hidden="1" customHeight="1" x14ac:dyDescent="0.25">
      <c r="A85" s="27" t="s">
        <v>349</v>
      </c>
      <c r="B85" s="26"/>
      <c r="C85" s="58"/>
      <c r="D85" s="121"/>
      <c r="E85" s="121"/>
      <c r="F85" s="58"/>
      <c r="G85" s="59"/>
      <c r="H85" s="770"/>
      <c r="I85" s="59"/>
      <c r="J85" s="59"/>
      <c r="K85" s="770"/>
      <c r="L85" s="59"/>
      <c r="M85" s="59"/>
      <c r="N85" s="770"/>
      <c r="O85" s="59"/>
      <c r="P85" s="59"/>
      <c r="Q85" s="770"/>
      <c r="R85" s="59"/>
      <c r="S85" s="59"/>
      <c r="T85" s="770"/>
      <c r="U85" s="59"/>
      <c r="V85" s="59"/>
      <c r="W85" s="770"/>
      <c r="X85" s="59"/>
      <c r="Y85" s="59"/>
      <c r="Z85" s="770"/>
      <c r="AA85" s="59"/>
      <c r="AB85" s="59"/>
      <c r="AC85" s="770"/>
      <c r="AD85" s="59"/>
      <c r="AE85" s="59"/>
      <c r="AF85" s="770"/>
      <c r="AG85" s="59"/>
      <c r="AH85" s="59"/>
      <c r="AI85" s="770"/>
      <c r="AJ85" s="59"/>
      <c r="AK85" s="59"/>
      <c r="AL85" s="770"/>
      <c r="AM85" s="59"/>
      <c r="AN85" s="59"/>
      <c r="AO85" s="770"/>
      <c r="AP85" s="59"/>
      <c r="AQ85" s="59"/>
      <c r="AR85" s="770"/>
      <c r="AS85" s="59"/>
      <c r="AT85" s="59"/>
      <c r="AU85" s="770"/>
      <c r="AV85" s="59"/>
      <c r="AW85" s="59"/>
      <c r="AX85" s="770"/>
      <c r="AY85" s="59"/>
      <c r="AZ85" s="59"/>
      <c r="BA85" s="770"/>
      <c r="BB85" s="59"/>
      <c r="BC85" s="59"/>
      <c r="BD85" s="770"/>
      <c r="BE85" s="59"/>
      <c r="BF85" s="59"/>
      <c r="BG85" s="770"/>
      <c r="BH85" s="59"/>
      <c r="BI85" s="59"/>
      <c r="BJ85" s="770"/>
      <c r="BK85" s="59"/>
      <c r="BL85" s="59"/>
      <c r="BM85" s="770"/>
      <c r="BN85" s="59"/>
      <c r="BO85" s="59"/>
      <c r="BP85" s="770"/>
      <c r="BQ85" s="59"/>
      <c r="BR85" s="59"/>
      <c r="BS85" s="770"/>
      <c r="BT85" s="59"/>
      <c r="BU85" s="59"/>
      <c r="BV85" s="770"/>
      <c r="BW85" s="59"/>
      <c r="BX85" s="59"/>
      <c r="BY85" s="770"/>
      <c r="BZ85" s="59"/>
      <c r="CA85" s="59"/>
      <c r="CB85" s="770"/>
      <c r="CC85" s="59"/>
      <c r="CD85" s="59"/>
      <c r="CE85" s="770"/>
      <c r="CF85" s="59"/>
      <c r="CG85" s="59"/>
      <c r="CH85" s="770"/>
      <c r="CI85" s="59"/>
      <c r="CJ85" s="59"/>
      <c r="CK85" s="770"/>
      <c r="CL85" s="59"/>
      <c r="CM85" s="59"/>
      <c r="CN85" s="770"/>
      <c r="CO85" s="59"/>
      <c r="CP85" s="59"/>
      <c r="CQ85" s="770"/>
      <c r="CR85" s="59"/>
      <c r="CS85" s="59"/>
      <c r="CT85" s="770"/>
      <c r="CU85" s="59"/>
      <c r="CV85" s="59"/>
      <c r="CW85" s="770"/>
      <c r="CX85" s="59"/>
      <c r="CY85" s="59"/>
      <c r="CZ85" s="770"/>
      <c r="DA85" s="59"/>
      <c r="DB85" s="59"/>
      <c r="DC85" s="770"/>
      <c r="DD85" s="59"/>
      <c r="DE85" s="59"/>
      <c r="DF85" s="770"/>
      <c r="DG85" s="59"/>
      <c r="DH85" s="59"/>
      <c r="DI85" s="770"/>
      <c r="DJ85" s="59"/>
      <c r="DK85" s="59"/>
      <c r="DL85" s="770"/>
      <c r="DM85" s="59"/>
      <c r="DN85" s="59"/>
      <c r="DO85" s="770"/>
      <c r="DP85" s="59"/>
      <c r="DQ85" s="59"/>
      <c r="DR85" s="770"/>
      <c r="DS85" s="59"/>
      <c r="DT85" s="59"/>
      <c r="DU85" s="770"/>
      <c r="DV85" s="59"/>
      <c r="DW85" s="59"/>
      <c r="DX85" s="770"/>
      <c r="DY85" s="59"/>
      <c r="DZ85" s="59"/>
      <c r="EA85" s="770"/>
      <c r="EB85" s="59"/>
      <c r="EC85" s="59"/>
      <c r="ED85" s="770"/>
      <c r="EE85" s="59"/>
      <c r="EF85" s="59"/>
      <c r="EG85" s="770"/>
      <c r="EH85" s="59"/>
      <c r="EI85" s="59"/>
      <c r="EJ85" s="770"/>
      <c r="EK85" s="59"/>
      <c r="EL85" s="59"/>
      <c r="EM85" s="770"/>
      <c r="EN85" s="59"/>
      <c r="EO85" s="59"/>
      <c r="EP85" s="770"/>
      <c r="EQ85" s="59"/>
      <c r="ER85" s="59"/>
      <c r="ES85" s="770"/>
      <c r="ET85" s="59"/>
      <c r="EU85" s="59"/>
      <c r="EV85" s="770"/>
      <c r="EW85" s="59"/>
      <c r="EX85" s="59"/>
      <c r="EY85" s="770"/>
      <c r="EZ85" s="59"/>
      <c r="FA85" s="59"/>
      <c r="FB85" s="770"/>
      <c r="FC85" s="59"/>
      <c r="FD85" s="59"/>
      <c r="FE85" s="770"/>
      <c r="FF85" s="59"/>
      <c r="FG85" s="59"/>
      <c r="FH85" s="770"/>
    </row>
    <row r="86" spans="1:164" s="79" customFormat="1" ht="15" hidden="1" customHeight="1" x14ac:dyDescent="0.25">
      <c r="A86" s="28" t="s">
        <v>121</v>
      </c>
      <c r="B86" s="26"/>
      <c r="C86" s="58"/>
      <c r="D86" s="58"/>
      <c r="E86" s="58"/>
      <c r="F86" s="58"/>
      <c r="G86" s="59"/>
      <c r="H86" s="770"/>
      <c r="I86" s="59"/>
      <c r="J86" s="59"/>
      <c r="K86" s="770"/>
      <c r="L86" s="59"/>
      <c r="M86" s="59"/>
      <c r="N86" s="770"/>
      <c r="O86" s="59"/>
      <c r="P86" s="59"/>
      <c r="Q86" s="770"/>
      <c r="R86" s="59"/>
      <c r="S86" s="59"/>
      <c r="T86" s="770"/>
      <c r="U86" s="59"/>
      <c r="V86" s="59"/>
      <c r="W86" s="770"/>
      <c r="X86" s="59"/>
      <c r="Y86" s="59"/>
      <c r="Z86" s="770"/>
      <c r="AA86" s="59"/>
      <c r="AB86" s="59"/>
      <c r="AC86" s="770"/>
      <c r="AD86" s="59"/>
      <c r="AE86" s="59"/>
      <c r="AF86" s="770"/>
      <c r="AG86" s="59"/>
      <c r="AH86" s="59"/>
      <c r="AI86" s="770"/>
      <c r="AJ86" s="59"/>
      <c r="AK86" s="59"/>
      <c r="AL86" s="770"/>
      <c r="AM86" s="59"/>
      <c r="AN86" s="59"/>
      <c r="AO86" s="770"/>
      <c r="AP86" s="59"/>
      <c r="AQ86" s="59"/>
      <c r="AR86" s="770"/>
      <c r="AS86" s="59"/>
      <c r="AT86" s="59"/>
      <c r="AU86" s="770"/>
      <c r="AV86" s="59"/>
      <c r="AW86" s="59"/>
      <c r="AX86" s="770"/>
      <c r="AY86" s="59"/>
      <c r="AZ86" s="59"/>
      <c r="BA86" s="770"/>
      <c r="BB86" s="59"/>
      <c r="BC86" s="59"/>
      <c r="BD86" s="770"/>
      <c r="BE86" s="59"/>
      <c r="BF86" s="59"/>
      <c r="BG86" s="770"/>
      <c r="BH86" s="59"/>
      <c r="BI86" s="59"/>
      <c r="BJ86" s="770"/>
      <c r="BK86" s="59"/>
      <c r="BL86" s="59"/>
      <c r="BM86" s="770"/>
      <c r="BN86" s="59"/>
      <c r="BO86" s="59"/>
      <c r="BP86" s="770"/>
      <c r="BQ86" s="59"/>
      <c r="BR86" s="59"/>
      <c r="BS86" s="770"/>
      <c r="BT86" s="59"/>
      <c r="BU86" s="59"/>
      <c r="BV86" s="770"/>
      <c r="BW86" s="59"/>
      <c r="BX86" s="59"/>
      <c r="BY86" s="770"/>
      <c r="BZ86" s="59"/>
      <c r="CA86" s="59"/>
      <c r="CB86" s="770"/>
      <c r="CC86" s="59"/>
      <c r="CD86" s="59"/>
      <c r="CE86" s="770"/>
      <c r="CF86" s="59"/>
      <c r="CG86" s="59"/>
      <c r="CH86" s="770"/>
      <c r="CI86" s="59"/>
      <c r="CJ86" s="59"/>
      <c r="CK86" s="770"/>
      <c r="CL86" s="59"/>
      <c r="CM86" s="59"/>
      <c r="CN86" s="770"/>
      <c r="CO86" s="59"/>
      <c r="CP86" s="59"/>
      <c r="CQ86" s="770"/>
      <c r="CR86" s="59"/>
      <c r="CS86" s="59"/>
      <c r="CT86" s="770"/>
      <c r="CU86" s="59"/>
      <c r="CV86" s="59"/>
      <c r="CW86" s="770"/>
      <c r="CX86" s="59"/>
      <c r="CY86" s="59"/>
      <c r="CZ86" s="770"/>
      <c r="DA86" s="59"/>
      <c r="DB86" s="59"/>
      <c r="DC86" s="770"/>
      <c r="DD86" s="59"/>
      <c r="DE86" s="59"/>
      <c r="DF86" s="770"/>
      <c r="DG86" s="59"/>
      <c r="DH86" s="59"/>
      <c r="DI86" s="770"/>
      <c r="DJ86" s="59"/>
      <c r="DK86" s="59"/>
      <c r="DL86" s="770"/>
      <c r="DM86" s="59"/>
      <c r="DN86" s="59"/>
      <c r="DO86" s="770"/>
      <c r="DP86" s="59"/>
      <c r="DQ86" s="59"/>
      <c r="DR86" s="770"/>
      <c r="DS86" s="59"/>
      <c r="DT86" s="59"/>
      <c r="DU86" s="770"/>
      <c r="DV86" s="59"/>
      <c r="DW86" s="59"/>
      <c r="DX86" s="770"/>
      <c r="DY86" s="59"/>
      <c r="DZ86" s="59"/>
      <c r="EA86" s="770"/>
      <c r="EB86" s="59"/>
      <c r="EC86" s="59"/>
      <c r="ED86" s="770"/>
      <c r="EE86" s="59"/>
      <c r="EF86" s="59"/>
      <c r="EG86" s="770"/>
      <c r="EH86" s="59"/>
      <c r="EI86" s="59"/>
      <c r="EJ86" s="770"/>
      <c r="EK86" s="59"/>
      <c r="EL86" s="59"/>
      <c r="EM86" s="770"/>
      <c r="EN86" s="59"/>
      <c r="EO86" s="59"/>
      <c r="EP86" s="770"/>
      <c r="EQ86" s="59"/>
      <c r="ER86" s="59"/>
      <c r="ES86" s="770"/>
      <c r="ET86" s="59"/>
      <c r="EU86" s="59"/>
      <c r="EV86" s="770"/>
      <c r="EW86" s="59"/>
      <c r="EX86" s="59"/>
      <c r="EY86" s="770"/>
      <c r="EZ86" s="59"/>
      <c r="FA86" s="59"/>
      <c r="FB86" s="770"/>
      <c r="FC86" s="59"/>
      <c r="FD86" s="59"/>
      <c r="FE86" s="770"/>
      <c r="FF86" s="59"/>
      <c r="FG86" s="59"/>
      <c r="FH86" s="770"/>
    </row>
    <row r="87" spans="1:164" s="79" customFormat="1" ht="30" hidden="1" customHeight="1" x14ac:dyDescent="0.25">
      <c r="A87" s="28" t="s">
        <v>122</v>
      </c>
      <c r="B87" s="26"/>
      <c r="C87" s="58"/>
      <c r="D87" s="58"/>
      <c r="E87" s="58"/>
      <c r="F87" s="58"/>
      <c r="G87" s="59"/>
      <c r="H87" s="770"/>
      <c r="I87" s="59"/>
      <c r="J87" s="59"/>
      <c r="K87" s="770"/>
      <c r="L87" s="59"/>
      <c r="M87" s="59"/>
      <c r="N87" s="770"/>
      <c r="O87" s="59"/>
      <c r="P87" s="59"/>
      <c r="Q87" s="770"/>
      <c r="R87" s="59"/>
      <c r="S87" s="59"/>
      <c r="T87" s="770"/>
      <c r="U87" s="59"/>
      <c r="V87" s="59"/>
      <c r="W87" s="770"/>
      <c r="X87" s="59"/>
      <c r="Y87" s="59"/>
      <c r="Z87" s="770"/>
      <c r="AA87" s="59"/>
      <c r="AB87" s="59"/>
      <c r="AC87" s="770"/>
      <c r="AD87" s="59"/>
      <c r="AE87" s="59"/>
      <c r="AF87" s="770"/>
      <c r="AG87" s="59"/>
      <c r="AH87" s="59"/>
      <c r="AI87" s="770"/>
      <c r="AJ87" s="59"/>
      <c r="AK87" s="59"/>
      <c r="AL87" s="770"/>
      <c r="AM87" s="59"/>
      <c r="AN87" s="59"/>
      <c r="AO87" s="770"/>
      <c r="AP87" s="59"/>
      <c r="AQ87" s="59"/>
      <c r="AR87" s="770"/>
      <c r="AS87" s="59"/>
      <c r="AT87" s="59"/>
      <c r="AU87" s="770"/>
      <c r="AV87" s="59"/>
      <c r="AW87" s="59"/>
      <c r="AX87" s="770"/>
      <c r="AY87" s="59"/>
      <c r="AZ87" s="59"/>
      <c r="BA87" s="770"/>
      <c r="BB87" s="59"/>
      <c r="BC87" s="59"/>
      <c r="BD87" s="770"/>
      <c r="BE87" s="59"/>
      <c r="BF87" s="59"/>
      <c r="BG87" s="770"/>
      <c r="BH87" s="59"/>
      <c r="BI87" s="59"/>
      <c r="BJ87" s="770"/>
      <c r="BK87" s="59"/>
      <c r="BL87" s="59"/>
      <c r="BM87" s="770"/>
      <c r="BN87" s="59"/>
      <c r="BO87" s="59"/>
      <c r="BP87" s="770"/>
      <c r="BQ87" s="59"/>
      <c r="BR87" s="59"/>
      <c r="BS87" s="770"/>
      <c r="BT87" s="59"/>
      <c r="BU87" s="59"/>
      <c r="BV87" s="770"/>
      <c r="BW87" s="59"/>
      <c r="BX87" s="59"/>
      <c r="BY87" s="770"/>
      <c r="BZ87" s="59"/>
      <c r="CA87" s="59"/>
      <c r="CB87" s="770"/>
      <c r="CC87" s="59"/>
      <c r="CD87" s="59"/>
      <c r="CE87" s="770"/>
      <c r="CF87" s="59"/>
      <c r="CG87" s="59"/>
      <c r="CH87" s="770"/>
      <c r="CI87" s="59"/>
      <c r="CJ87" s="59"/>
      <c r="CK87" s="770"/>
      <c r="CL87" s="59"/>
      <c r="CM87" s="59"/>
      <c r="CN87" s="770"/>
      <c r="CO87" s="59"/>
      <c r="CP87" s="59"/>
      <c r="CQ87" s="770"/>
      <c r="CR87" s="59"/>
      <c r="CS87" s="59"/>
      <c r="CT87" s="770"/>
      <c r="CU87" s="59"/>
      <c r="CV87" s="59"/>
      <c r="CW87" s="770"/>
      <c r="CX87" s="59"/>
      <c r="CY87" s="59"/>
      <c r="CZ87" s="770"/>
      <c r="DA87" s="59"/>
      <c r="DB87" s="59"/>
      <c r="DC87" s="770"/>
      <c r="DD87" s="59"/>
      <c r="DE87" s="59"/>
      <c r="DF87" s="770"/>
      <c r="DG87" s="59"/>
      <c r="DH87" s="59"/>
      <c r="DI87" s="770"/>
      <c r="DJ87" s="59"/>
      <c r="DK87" s="59"/>
      <c r="DL87" s="770"/>
      <c r="DM87" s="59"/>
      <c r="DN87" s="59"/>
      <c r="DO87" s="770"/>
      <c r="DP87" s="59"/>
      <c r="DQ87" s="59"/>
      <c r="DR87" s="770"/>
      <c r="DS87" s="59"/>
      <c r="DT87" s="59"/>
      <c r="DU87" s="770"/>
      <c r="DV87" s="59"/>
      <c r="DW87" s="59"/>
      <c r="DX87" s="770"/>
      <c r="DY87" s="59"/>
      <c r="DZ87" s="59"/>
      <c r="EA87" s="770"/>
      <c r="EB87" s="59"/>
      <c r="EC87" s="59"/>
      <c r="ED87" s="770"/>
      <c r="EE87" s="59"/>
      <c r="EF87" s="59"/>
      <c r="EG87" s="770"/>
      <c r="EH87" s="59"/>
      <c r="EI87" s="59"/>
      <c r="EJ87" s="770"/>
      <c r="EK87" s="59"/>
      <c r="EL87" s="59"/>
      <c r="EM87" s="770"/>
      <c r="EN87" s="59"/>
      <c r="EO87" s="59"/>
      <c r="EP87" s="770"/>
      <c r="EQ87" s="59"/>
      <c r="ER87" s="59"/>
      <c r="ES87" s="770"/>
      <c r="ET87" s="59"/>
      <c r="EU87" s="59"/>
      <c r="EV87" s="770"/>
      <c r="EW87" s="59"/>
      <c r="EX87" s="59"/>
      <c r="EY87" s="770"/>
      <c r="EZ87" s="59"/>
      <c r="FA87" s="59"/>
      <c r="FB87" s="770"/>
      <c r="FC87" s="59"/>
      <c r="FD87" s="59"/>
      <c r="FE87" s="770"/>
      <c r="FF87" s="59"/>
      <c r="FG87" s="59"/>
      <c r="FH87" s="770"/>
    </row>
    <row r="88" spans="1:164" s="79" customFormat="1" ht="16.5" hidden="1" customHeight="1" x14ac:dyDescent="0.25">
      <c r="A88" s="555" t="s">
        <v>149</v>
      </c>
      <c r="B88" s="26"/>
      <c r="C88" s="60">
        <f>C84+ROUND(C86*3.2,0)+C87</f>
        <v>0</v>
      </c>
      <c r="D88" s="58"/>
      <c r="E88" s="58"/>
      <c r="F88" s="58"/>
      <c r="G88" s="59"/>
      <c r="H88" s="770"/>
      <c r="I88" s="59"/>
      <c r="J88" s="59"/>
      <c r="K88" s="770"/>
      <c r="L88" s="59"/>
      <c r="M88" s="59"/>
      <c r="N88" s="770"/>
      <c r="O88" s="59"/>
      <c r="P88" s="59"/>
      <c r="Q88" s="770"/>
      <c r="R88" s="59"/>
      <c r="S88" s="59"/>
      <c r="T88" s="770"/>
      <c r="U88" s="59"/>
      <c r="V88" s="59"/>
      <c r="W88" s="770"/>
      <c r="X88" s="59"/>
      <c r="Y88" s="59"/>
      <c r="Z88" s="770"/>
      <c r="AA88" s="59"/>
      <c r="AB88" s="59"/>
      <c r="AC88" s="770"/>
      <c r="AD88" s="59"/>
      <c r="AE88" s="59"/>
      <c r="AF88" s="770"/>
      <c r="AG88" s="59"/>
      <c r="AH88" s="59"/>
      <c r="AI88" s="770"/>
      <c r="AJ88" s="59"/>
      <c r="AK88" s="59"/>
      <c r="AL88" s="770"/>
      <c r="AM88" s="59"/>
      <c r="AN88" s="59"/>
      <c r="AO88" s="770"/>
      <c r="AP88" s="59"/>
      <c r="AQ88" s="59"/>
      <c r="AR88" s="770"/>
      <c r="AS88" s="59"/>
      <c r="AT88" s="59"/>
      <c r="AU88" s="770"/>
      <c r="AV88" s="59"/>
      <c r="AW88" s="59"/>
      <c r="AX88" s="770"/>
      <c r="AY88" s="59"/>
      <c r="AZ88" s="59"/>
      <c r="BA88" s="770"/>
      <c r="BB88" s="59"/>
      <c r="BC88" s="59"/>
      <c r="BD88" s="770"/>
      <c r="BE88" s="59"/>
      <c r="BF88" s="59"/>
      <c r="BG88" s="770"/>
      <c r="BH88" s="59"/>
      <c r="BI88" s="59"/>
      <c r="BJ88" s="770"/>
      <c r="BK88" s="59"/>
      <c r="BL88" s="59"/>
      <c r="BM88" s="770"/>
      <c r="BN88" s="59"/>
      <c r="BO88" s="59"/>
      <c r="BP88" s="770"/>
      <c r="BQ88" s="59"/>
      <c r="BR88" s="59"/>
      <c r="BS88" s="770"/>
      <c r="BT88" s="59"/>
      <c r="BU88" s="59"/>
      <c r="BV88" s="770"/>
      <c r="BW88" s="59"/>
      <c r="BX88" s="59"/>
      <c r="BY88" s="770"/>
      <c r="BZ88" s="59"/>
      <c r="CA88" s="59"/>
      <c r="CB88" s="770"/>
      <c r="CC88" s="59"/>
      <c r="CD88" s="59"/>
      <c r="CE88" s="770"/>
      <c r="CF88" s="59"/>
      <c r="CG88" s="59"/>
      <c r="CH88" s="770"/>
      <c r="CI88" s="59"/>
      <c r="CJ88" s="59"/>
      <c r="CK88" s="770"/>
      <c r="CL88" s="59"/>
      <c r="CM88" s="59"/>
      <c r="CN88" s="770"/>
      <c r="CO88" s="59"/>
      <c r="CP88" s="59"/>
      <c r="CQ88" s="770"/>
      <c r="CR88" s="59"/>
      <c r="CS88" s="59"/>
      <c r="CT88" s="770"/>
      <c r="CU88" s="59"/>
      <c r="CV88" s="59"/>
      <c r="CW88" s="770"/>
      <c r="CX88" s="59"/>
      <c r="CY88" s="59"/>
      <c r="CZ88" s="770"/>
      <c r="DA88" s="59"/>
      <c r="DB88" s="59"/>
      <c r="DC88" s="770"/>
      <c r="DD88" s="59"/>
      <c r="DE88" s="59"/>
      <c r="DF88" s="770"/>
      <c r="DG88" s="59"/>
      <c r="DH88" s="59"/>
      <c r="DI88" s="770"/>
      <c r="DJ88" s="59"/>
      <c r="DK88" s="59"/>
      <c r="DL88" s="770"/>
      <c r="DM88" s="59"/>
      <c r="DN88" s="59"/>
      <c r="DO88" s="770"/>
      <c r="DP88" s="59"/>
      <c r="DQ88" s="59"/>
      <c r="DR88" s="770"/>
      <c r="DS88" s="59"/>
      <c r="DT88" s="59"/>
      <c r="DU88" s="770"/>
      <c r="DV88" s="59"/>
      <c r="DW88" s="59"/>
      <c r="DX88" s="770"/>
      <c r="DY88" s="59"/>
      <c r="DZ88" s="59"/>
      <c r="EA88" s="770"/>
      <c r="EB88" s="59"/>
      <c r="EC88" s="59"/>
      <c r="ED88" s="770"/>
      <c r="EE88" s="59"/>
      <c r="EF88" s="59"/>
      <c r="EG88" s="770"/>
      <c r="EH88" s="59"/>
      <c r="EI88" s="59"/>
      <c r="EJ88" s="770"/>
      <c r="EK88" s="59"/>
      <c r="EL88" s="59"/>
      <c r="EM88" s="770"/>
      <c r="EN88" s="59"/>
      <c r="EO88" s="59"/>
      <c r="EP88" s="770"/>
      <c r="EQ88" s="59"/>
      <c r="ER88" s="59"/>
      <c r="ES88" s="770"/>
      <c r="ET88" s="59"/>
      <c r="EU88" s="59"/>
      <c r="EV88" s="770"/>
      <c r="EW88" s="59"/>
      <c r="EX88" s="59"/>
      <c r="EY88" s="770"/>
      <c r="EZ88" s="59"/>
      <c r="FA88" s="59"/>
      <c r="FB88" s="770"/>
      <c r="FC88" s="59"/>
      <c r="FD88" s="59"/>
      <c r="FE88" s="770"/>
      <c r="FF88" s="59"/>
      <c r="FG88" s="59"/>
      <c r="FH88" s="770"/>
    </row>
    <row r="89" spans="1:164" hidden="1" x14ac:dyDescent="0.25">
      <c r="A89" s="773" t="s">
        <v>124</v>
      </c>
      <c r="B89" s="557"/>
      <c r="C89" s="774">
        <f>SUM(C90:C93)</f>
        <v>0</v>
      </c>
      <c r="D89" s="557"/>
      <c r="E89" s="557"/>
      <c r="F89" s="557"/>
    </row>
    <row r="90" spans="1:164" hidden="1" x14ac:dyDescent="0.25">
      <c r="A90" s="476" t="s">
        <v>248</v>
      </c>
      <c r="B90" s="557"/>
      <c r="C90" s="684"/>
      <c r="D90" s="557"/>
      <c r="E90" s="557"/>
      <c r="F90" s="557"/>
    </row>
    <row r="91" spans="1:164" hidden="1" x14ac:dyDescent="0.25">
      <c r="A91" s="476" t="s">
        <v>171</v>
      </c>
      <c r="B91" s="557"/>
      <c r="C91" s="684"/>
      <c r="D91" s="557"/>
      <c r="E91" s="557"/>
      <c r="F91" s="557"/>
    </row>
    <row r="92" spans="1:164" hidden="1" x14ac:dyDescent="0.25">
      <c r="A92" s="476" t="s">
        <v>315</v>
      </c>
      <c r="B92" s="78"/>
      <c r="C92" s="684"/>
      <c r="D92" s="775"/>
      <c r="E92" s="775"/>
      <c r="F92" s="104"/>
    </row>
    <row r="93" spans="1:164" hidden="1" x14ac:dyDescent="0.25">
      <c r="A93" s="476" t="s">
        <v>16</v>
      </c>
      <c r="B93" s="78"/>
      <c r="C93" s="684"/>
      <c r="D93" s="775"/>
      <c r="E93" s="775"/>
      <c r="F93" s="104"/>
    </row>
    <row r="94" spans="1:164" ht="15.75" hidden="1" thickBot="1" x14ac:dyDescent="0.3">
      <c r="A94" s="476"/>
      <c r="B94" s="78"/>
      <c r="C94" s="684"/>
      <c r="D94" s="775"/>
      <c r="E94" s="775"/>
      <c r="F94" s="104"/>
    </row>
    <row r="95" spans="1:164" s="79" customFormat="1" ht="21.75" hidden="1" customHeight="1" thickBot="1" x14ac:dyDescent="0.3">
      <c r="A95" s="138" t="s">
        <v>10</v>
      </c>
      <c r="B95" s="263"/>
      <c r="C95" s="767"/>
      <c r="D95" s="768"/>
      <c r="E95" s="768"/>
      <c r="F95" s="769"/>
      <c r="G95" s="59"/>
      <c r="H95" s="770"/>
      <c r="I95" s="59"/>
      <c r="J95" s="59"/>
      <c r="K95" s="770"/>
      <c r="L95" s="59"/>
      <c r="M95" s="59"/>
      <c r="N95" s="770"/>
      <c r="O95" s="59"/>
      <c r="P95" s="59"/>
      <c r="Q95" s="770"/>
      <c r="R95" s="59"/>
      <c r="S95" s="59"/>
      <c r="T95" s="770"/>
      <c r="U95" s="59"/>
      <c r="V95" s="59"/>
      <c r="W95" s="770"/>
      <c r="X95" s="59"/>
      <c r="Y95" s="59"/>
      <c r="Z95" s="770"/>
      <c r="AA95" s="59"/>
      <c r="AB95" s="59"/>
      <c r="AC95" s="770"/>
      <c r="AD95" s="59"/>
      <c r="AE95" s="59"/>
      <c r="AF95" s="770"/>
      <c r="AG95" s="59"/>
      <c r="AH95" s="59"/>
      <c r="AI95" s="770"/>
      <c r="AJ95" s="59"/>
      <c r="AK95" s="59"/>
      <c r="AL95" s="770"/>
      <c r="AM95" s="59"/>
      <c r="AN95" s="59"/>
      <c r="AO95" s="770"/>
      <c r="AP95" s="59"/>
      <c r="AQ95" s="59"/>
      <c r="AR95" s="770"/>
      <c r="AS95" s="59"/>
      <c r="AT95" s="59"/>
      <c r="AU95" s="770"/>
      <c r="AV95" s="59"/>
      <c r="AW95" s="59"/>
      <c r="AX95" s="770"/>
      <c r="AY95" s="59"/>
      <c r="AZ95" s="59"/>
      <c r="BA95" s="770"/>
      <c r="BB95" s="59"/>
      <c r="BC95" s="59"/>
      <c r="BD95" s="770"/>
      <c r="BE95" s="59"/>
      <c r="BF95" s="59"/>
      <c r="BG95" s="770"/>
      <c r="BH95" s="59"/>
      <c r="BI95" s="59"/>
      <c r="BJ95" s="770"/>
      <c r="BK95" s="59"/>
      <c r="BL95" s="59"/>
      <c r="BM95" s="770"/>
      <c r="BN95" s="59"/>
      <c r="BO95" s="59"/>
      <c r="BP95" s="770"/>
      <c r="BQ95" s="59"/>
      <c r="BR95" s="59"/>
      <c r="BS95" s="770"/>
      <c r="BT95" s="59"/>
      <c r="BU95" s="59"/>
      <c r="BV95" s="770"/>
      <c r="BW95" s="59"/>
      <c r="BX95" s="59"/>
      <c r="BY95" s="770"/>
      <c r="BZ95" s="59"/>
      <c r="CA95" s="59"/>
      <c r="CB95" s="770"/>
      <c r="CC95" s="59"/>
      <c r="CD95" s="59"/>
      <c r="CE95" s="770"/>
      <c r="CF95" s="59"/>
      <c r="CG95" s="59"/>
      <c r="CH95" s="770"/>
      <c r="CI95" s="59"/>
      <c r="CJ95" s="59"/>
      <c r="CK95" s="770"/>
      <c r="CL95" s="59"/>
      <c r="CM95" s="59"/>
      <c r="CN95" s="770"/>
      <c r="CO95" s="59"/>
      <c r="CP95" s="59"/>
      <c r="CQ95" s="770"/>
      <c r="CR95" s="59"/>
      <c r="CS95" s="59"/>
      <c r="CT95" s="770"/>
      <c r="CU95" s="59"/>
      <c r="CV95" s="59"/>
      <c r="CW95" s="770"/>
      <c r="CX95" s="59"/>
      <c r="CY95" s="59"/>
      <c r="CZ95" s="770"/>
      <c r="DA95" s="59"/>
      <c r="DB95" s="59"/>
      <c r="DC95" s="770"/>
      <c r="DD95" s="59"/>
      <c r="DE95" s="59"/>
      <c r="DF95" s="770"/>
      <c r="DG95" s="59"/>
      <c r="DH95" s="59"/>
      <c r="DI95" s="770"/>
      <c r="DJ95" s="59"/>
      <c r="DK95" s="59"/>
      <c r="DL95" s="770"/>
      <c r="DM95" s="59"/>
      <c r="DN95" s="59"/>
      <c r="DO95" s="770"/>
      <c r="DP95" s="59"/>
      <c r="DQ95" s="59"/>
      <c r="DR95" s="770"/>
      <c r="DS95" s="59"/>
      <c r="DT95" s="59"/>
      <c r="DU95" s="770"/>
      <c r="DV95" s="59"/>
      <c r="DW95" s="59"/>
      <c r="DX95" s="770"/>
      <c r="DY95" s="59"/>
      <c r="DZ95" s="59"/>
      <c r="EA95" s="770"/>
      <c r="EB95" s="59"/>
      <c r="EC95" s="59"/>
      <c r="ED95" s="770"/>
      <c r="EE95" s="59"/>
      <c r="EF95" s="59"/>
      <c r="EG95" s="770"/>
      <c r="EH95" s="59"/>
      <c r="EI95" s="59"/>
      <c r="EJ95" s="770"/>
      <c r="EK95" s="59"/>
      <c r="EL95" s="59"/>
      <c r="EM95" s="770"/>
      <c r="EN95" s="59"/>
      <c r="EO95" s="59"/>
      <c r="EP95" s="770"/>
      <c r="EQ95" s="59"/>
      <c r="ER95" s="59"/>
      <c r="ES95" s="770"/>
      <c r="ET95" s="59"/>
      <c r="EU95" s="59"/>
      <c r="EV95" s="770"/>
      <c r="EW95" s="59"/>
      <c r="EX95" s="59"/>
      <c r="EY95" s="770"/>
      <c r="EZ95" s="59"/>
      <c r="FA95" s="59"/>
      <c r="FB95" s="770"/>
      <c r="FC95" s="59"/>
      <c r="FD95" s="59"/>
      <c r="FE95" s="770"/>
      <c r="FF95" s="59"/>
      <c r="FG95" s="59"/>
      <c r="FH95" s="770"/>
    </row>
    <row r="96" spans="1:164" s="79" customFormat="1" ht="21.75" hidden="1" customHeight="1" x14ac:dyDescent="0.25">
      <c r="A96" s="776" t="s">
        <v>354</v>
      </c>
      <c r="B96" s="557"/>
      <c r="C96" s="777"/>
      <c r="D96" s="778"/>
      <c r="E96" s="778"/>
      <c r="F96" s="104"/>
      <c r="G96" s="59"/>
      <c r="H96" s="770"/>
      <c r="I96" s="59"/>
      <c r="J96" s="59"/>
      <c r="K96" s="770"/>
      <c r="L96" s="59"/>
      <c r="M96" s="59"/>
      <c r="N96" s="770"/>
      <c r="O96" s="59"/>
      <c r="P96" s="59"/>
      <c r="Q96" s="770"/>
      <c r="R96" s="59"/>
      <c r="S96" s="59"/>
      <c r="T96" s="770"/>
      <c r="U96" s="59"/>
      <c r="V96" s="59"/>
      <c r="W96" s="770"/>
      <c r="X96" s="59"/>
      <c r="Y96" s="59"/>
      <c r="Z96" s="770"/>
      <c r="AA96" s="59"/>
      <c r="AB96" s="59"/>
      <c r="AC96" s="770"/>
      <c r="AD96" s="59"/>
      <c r="AE96" s="59"/>
      <c r="AF96" s="770"/>
      <c r="AG96" s="59"/>
      <c r="AH96" s="59"/>
      <c r="AI96" s="770"/>
      <c r="AJ96" s="59"/>
      <c r="AK96" s="59"/>
      <c r="AL96" s="770"/>
      <c r="AM96" s="59"/>
      <c r="AN96" s="59"/>
      <c r="AO96" s="770"/>
      <c r="AP96" s="59"/>
      <c r="AQ96" s="59"/>
      <c r="AR96" s="770"/>
      <c r="AS96" s="59"/>
      <c r="AT96" s="59"/>
      <c r="AU96" s="770"/>
      <c r="AV96" s="59"/>
      <c r="AW96" s="59"/>
      <c r="AX96" s="770"/>
      <c r="AY96" s="59"/>
      <c r="AZ96" s="59"/>
      <c r="BA96" s="770"/>
      <c r="BB96" s="59"/>
      <c r="BC96" s="59"/>
      <c r="BD96" s="770"/>
      <c r="BE96" s="59"/>
      <c r="BF96" s="59"/>
      <c r="BG96" s="770"/>
      <c r="BH96" s="59"/>
      <c r="BI96" s="59"/>
      <c r="BJ96" s="770"/>
      <c r="BK96" s="59"/>
      <c r="BL96" s="59"/>
      <c r="BM96" s="770"/>
      <c r="BN96" s="59"/>
      <c r="BO96" s="59"/>
      <c r="BP96" s="770"/>
      <c r="BQ96" s="59"/>
      <c r="BR96" s="59"/>
      <c r="BS96" s="770"/>
      <c r="BT96" s="59"/>
      <c r="BU96" s="59"/>
      <c r="BV96" s="770"/>
      <c r="BW96" s="59"/>
      <c r="BX96" s="59"/>
      <c r="BY96" s="770"/>
      <c r="BZ96" s="59"/>
      <c r="CA96" s="59"/>
      <c r="CB96" s="770"/>
      <c r="CC96" s="59"/>
      <c r="CD96" s="59"/>
      <c r="CE96" s="770"/>
      <c r="CF96" s="59"/>
      <c r="CG96" s="59"/>
      <c r="CH96" s="770"/>
      <c r="CI96" s="59"/>
      <c r="CJ96" s="59"/>
      <c r="CK96" s="770"/>
      <c r="CL96" s="59"/>
      <c r="CM96" s="59"/>
      <c r="CN96" s="770"/>
      <c r="CO96" s="59"/>
      <c r="CP96" s="59"/>
      <c r="CQ96" s="770"/>
      <c r="CR96" s="59"/>
      <c r="CS96" s="59"/>
      <c r="CT96" s="770"/>
      <c r="CU96" s="59"/>
      <c r="CV96" s="59"/>
      <c r="CW96" s="770"/>
      <c r="CX96" s="59"/>
      <c r="CY96" s="59"/>
      <c r="CZ96" s="770"/>
      <c r="DA96" s="59"/>
      <c r="DB96" s="59"/>
      <c r="DC96" s="770"/>
      <c r="DD96" s="59"/>
      <c r="DE96" s="59"/>
      <c r="DF96" s="770"/>
      <c r="DG96" s="59"/>
      <c r="DH96" s="59"/>
      <c r="DI96" s="770"/>
      <c r="DJ96" s="59"/>
      <c r="DK96" s="59"/>
      <c r="DL96" s="770"/>
      <c r="DM96" s="59"/>
      <c r="DN96" s="59"/>
      <c r="DO96" s="770"/>
      <c r="DP96" s="59"/>
      <c r="DQ96" s="59"/>
      <c r="DR96" s="770"/>
      <c r="DS96" s="59"/>
      <c r="DT96" s="59"/>
      <c r="DU96" s="770"/>
      <c r="DV96" s="59"/>
      <c r="DW96" s="59"/>
      <c r="DX96" s="770"/>
      <c r="DY96" s="59"/>
      <c r="DZ96" s="59"/>
      <c r="EA96" s="770"/>
      <c r="EB96" s="59"/>
      <c r="EC96" s="59"/>
      <c r="ED96" s="770"/>
      <c r="EE96" s="59"/>
      <c r="EF96" s="59"/>
      <c r="EG96" s="770"/>
      <c r="EH96" s="59"/>
      <c r="EI96" s="59"/>
      <c r="EJ96" s="770"/>
      <c r="EK96" s="59"/>
      <c r="EL96" s="59"/>
      <c r="EM96" s="770"/>
      <c r="EN96" s="59"/>
      <c r="EO96" s="59"/>
      <c r="EP96" s="770"/>
      <c r="EQ96" s="59"/>
      <c r="ER96" s="59"/>
      <c r="ES96" s="770"/>
      <c r="ET96" s="59"/>
      <c r="EU96" s="59"/>
      <c r="EV96" s="770"/>
      <c r="EW96" s="59"/>
      <c r="EX96" s="59"/>
      <c r="EY96" s="770"/>
      <c r="EZ96" s="59"/>
      <c r="FA96" s="59"/>
      <c r="FB96" s="770"/>
      <c r="FC96" s="59"/>
      <c r="FD96" s="59"/>
      <c r="FE96" s="770"/>
      <c r="FF96" s="59"/>
      <c r="FG96" s="59"/>
      <c r="FH96" s="770"/>
    </row>
    <row r="97" spans="1:164" s="79" customFormat="1" ht="21.75" hidden="1" customHeight="1" x14ac:dyDescent="0.25">
      <c r="A97" s="779" t="s">
        <v>140</v>
      </c>
      <c r="B97" s="26"/>
      <c r="C97" s="60"/>
      <c r="D97" s="58"/>
      <c r="E97" s="58"/>
      <c r="F97" s="58"/>
      <c r="G97" s="59"/>
      <c r="H97" s="770"/>
      <c r="I97" s="59"/>
      <c r="J97" s="59"/>
      <c r="K97" s="770"/>
      <c r="L97" s="59"/>
      <c r="M97" s="59"/>
      <c r="N97" s="770"/>
      <c r="O97" s="59"/>
      <c r="P97" s="59"/>
      <c r="Q97" s="770"/>
      <c r="R97" s="59"/>
      <c r="S97" s="59"/>
      <c r="T97" s="770"/>
      <c r="U97" s="59"/>
      <c r="V97" s="59"/>
      <c r="W97" s="770"/>
      <c r="X97" s="59"/>
      <c r="Y97" s="59"/>
      <c r="Z97" s="770"/>
      <c r="AA97" s="59"/>
      <c r="AB97" s="59"/>
      <c r="AC97" s="770"/>
      <c r="AD97" s="59"/>
      <c r="AE97" s="59"/>
      <c r="AF97" s="770"/>
      <c r="AG97" s="59"/>
      <c r="AH97" s="59"/>
      <c r="AI97" s="770"/>
      <c r="AJ97" s="59"/>
      <c r="AK97" s="59"/>
      <c r="AL97" s="770"/>
      <c r="AM97" s="59"/>
      <c r="AN97" s="59"/>
      <c r="AO97" s="770"/>
      <c r="AP97" s="59"/>
      <c r="AQ97" s="59"/>
      <c r="AR97" s="770"/>
      <c r="AS97" s="59"/>
      <c r="AT97" s="59"/>
      <c r="AU97" s="770"/>
      <c r="AV97" s="59"/>
      <c r="AW97" s="59"/>
      <c r="AX97" s="770"/>
      <c r="AY97" s="59"/>
      <c r="AZ97" s="59"/>
      <c r="BA97" s="770"/>
      <c r="BB97" s="59"/>
      <c r="BC97" s="59"/>
      <c r="BD97" s="770"/>
      <c r="BE97" s="59"/>
      <c r="BF97" s="59"/>
      <c r="BG97" s="770"/>
      <c r="BH97" s="59"/>
      <c r="BI97" s="59"/>
      <c r="BJ97" s="770"/>
      <c r="BK97" s="59"/>
      <c r="BL97" s="59"/>
      <c r="BM97" s="770"/>
      <c r="BN97" s="59"/>
      <c r="BO97" s="59"/>
      <c r="BP97" s="770"/>
      <c r="BQ97" s="59"/>
      <c r="BR97" s="59"/>
      <c r="BS97" s="770"/>
      <c r="BT97" s="59"/>
      <c r="BU97" s="59"/>
      <c r="BV97" s="770"/>
      <c r="BW97" s="59"/>
      <c r="BX97" s="59"/>
      <c r="BY97" s="770"/>
      <c r="BZ97" s="59"/>
      <c r="CA97" s="59"/>
      <c r="CB97" s="770"/>
      <c r="CC97" s="59"/>
      <c r="CD97" s="59"/>
      <c r="CE97" s="770"/>
      <c r="CF97" s="59"/>
      <c r="CG97" s="59"/>
      <c r="CH97" s="770"/>
      <c r="CI97" s="59"/>
      <c r="CJ97" s="59"/>
      <c r="CK97" s="770"/>
      <c r="CL97" s="59"/>
      <c r="CM97" s="59"/>
      <c r="CN97" s="770"/>
      <c r="CO97" s="59"/>
      <c r="CP97" s="59"/>
      <c r="CQ97" s="770"/>
      <c r="CR97" s="59"/>
      <c r="CS97" s="59"/>
      <c r="CT97" s="770"/>
      <c r="CU97" s="59"/>
      <c r="CV97" s="59"/>
      <c r="CW97" s="770"/>
      <c r="CX97" s="59"/>
      <c r="CY97" s="59"/>
      <c r="CZ97" s="770"/>
      <c r="DA97" s="59"/>
      <c r="DB97" s="59"/>
      <c r="DC97" s="770"/>
      <c r="DD97" s="59"/>
      <c r="DE97" s="59"/>
      <c r="DF97" s="770"/>
      <c r="DG97" s="59"/>
      <c r="DH97" s="59"/>
      <c r="DI97" s="770"/>
      <c r="DJ97" s="59"/>
      <c r="DK97" s="59"/>
      <c r="DL97" s="770"/>
      <c r="DM97" s="59"/>
      <c r="DN97" s="59"/>
      <c r="DO97" s="770"/>
      <c r="DP97" s="59"/>
      <c r="DQ97" s="59"/>
      <c r="DR97" s="770"/>
      <c r="DS97" s="59"/>
      <c r="DT97" s="59"/>
      <c r="DU97" s="770"/>
      <c r="DV97" s="59"/>
      <c r="DW97" s="59"/>
      <c r="DX97" s="770"/>
      <c r="DY97" s="59"/>
      <c r="DZ97" s="59"/>
      <c r="EA97" s="770"/>
      <c r="EB97" s="59"/>
      <c r="EC97" s="59"/>
      <c r="ED97" s="770"/>
      <c r="EE97" s="59"/>
      <c r="EF97" s="59"/>
      <c r="EG97" s="770"/>
      <c r="EH97" s="59"/>
      <c r="EI97" s="59"/>
      <c r="EJ97" s="770"/>
      <c r="EK97" s="59"/>
      <c r="EL97" s="59"/>
      <c r="EM97" s="770"/>
      <c r="EN97" s="59"/>
      <c r="EO97" s="59"/>
      <c r="EP97" s="770"/>
      <c r="EQ97" s="59"/>
      <c r="ER97" s="59"/>
      <c r="ES97" s="770"/>
      <c r="ET97" s="59"/>
      <c r="EU97" s="59"/>
      <c r="EV97" s="770"/>
      <c r="EW97" s="59"/>
      <c r="EX97" s="59"/>
      <c r="EY97" s="770"/>
      <c r="EZ97" s="59"/>
      <c r="FA97" s="59"/>
      <c r="FB97" s="770"/>
      <c r="FC97" s="59"/>
      <c r="FD97" s="59"/>
      <c r="FE97" s="770"/>
      <c r="FF97" s="59"/>
      <c r="FG97" s="59"/>
      <c r="FH97" s="770"/>
    </row>
    <row r="98" spans="1:164" s="79" customFormat="1" ht="21.75" hidden="1" customHeight="1" x14ac:dyDescent="0.25">
      <c r="A98" s="476" t="s">
        <v>123</v>
      </c>
      <c r="B98" s="557"/>
      <c r="C98" s="557">
        <f>C99</f>
        <v>0</v>
      </c>
      <c r="D98" s="557"/>
      <c r="E98" s="557"/>
      <c r="F98" s="557"/>
      <c r="G98" s="59"/>
      <c r="H98" s="770"/>
      <c r="I98" s="59"/>
      <c r="J98" s="59"/>
      <c r="K98" s="770"/>
      <c r="L98" s="59"/>
      <c r="M98" s="59"/>
      <c r="N98" s="770"/>
      <c r="O98" s="59"/>
      <c r="P98" s="59"/>
      <c r="Q98" s="770"/>
      <c r="R98" s="59"/>
      <c r="S98" s="59"/>
      <c r="T98" s="770"/>
      <c r="U98" s="59"/>
      <c r="V98" s="59"/>
      <c r="W98" s="770"/>
      <c r="X98" s="59"/>
      <c r="Y98" s="59"/>
      <c r="Z98" s="770"/>
      <c r="AA98" s="59"/>
      <c r="AB98" s="59"/>
      <c r="AC98" s="770"/>
      <c r="AD98" s="59"/>
      <c r="AE98" s="59"/>
      <c r="AF98" s="770"/>
      <c r="AG98" s="59"/>
      <c r="AH98" s="59"/>
      <c r="AI98" s="770"/>
      <c r="AJ98" s="59"/>
      <c r="AK98" s="59"/>
      <c r="AL98" s="770"/>
      <c r="AM98" s="59"/>
      <c r="AN98" s="59"/>
      <c r="AO98" s="770"/>
      <c r="AP98" s="59"/>
      <c r="AQ98" s="59"/>
      <c r="AR98" s="770"/>
      <c r="AS98" s="59"/>
      <c r="AT98" s="59"/>
      <c r="AU98" s="770"/>
      <c r="AV98" s="59"/>
      <c r="AW98" s="59"/>
      <c r="AX98" s="770"/>
      <c r="AY98" s="59"/>
      <c r="AZ98" s="59"/>
      <c r="BA98" s="770"/>
      <c r="BB98" s="59"/>
      <c r="BC98" s="59"/>
      <c r="BD98" s="770"/>
      <c r="BE98" s="59"/>
      <c r="BF98" s="59"/>
      <c r="BG98" s="770"/>
      <c r="BH98" s="59"/>
      <c r="BI98" s="59"/>
      <c r="BJ98" s="770"/>
      <c r="BK98" s="59"/>
      <c r="BL98" s="59"/>
      <c r="BM98" s="770"/>
      <c r="BN98" s="59"/>
      <c r="BO98" s="59"/>
      <c r="BP98" s="770"/>
      <c r="BQ98" s="59"/>
      <c r="BR98" s="59"/>
      <c r="BS98" s="770"/>
      <c r="BT98" s="59"/>
      <c r="BU98" s="59"/>
      <c r="BV98" s="770"/>
      <c r="BW98" s="59"/>
      <c r="BX98" s="59"/>
      <c r="BY98" s="770"/>
      <c r="BZ98" s="59"/>
      <c r="CA98" s="59"/>
      <c r="CB98" s="770"/>
      <c r="CC98" s="59"/>
      <c r="CD98" s="59"/>
      <c r="CE98" s="770"/>
      <c r="CF98" s="59"/>
      <c r="CG98" s="59"/>
      <c r="CH98" s="770"/>
      <c r="CI98" s="59"/>
      <c r="CJ98" s="59"/>
      <c r="CK98" s="770"/>
      <c r="CL98" s="59"/>
      <c r="CM98" s="59"/>
      <c r="CN98" s="770"/>
      <c r="CO98" s="59"/>
      <c r="CP98" s="59"/>
      <c r="CQ98" s="770"/>
      <c r="CR98" s="59"/>
      <c r="CS98" s="59"/>
      <c r="CT98" s="770"/>
      <c r="CU98" s="59"/>
      <c r="CV98" s="59"/>
      <c r="CW98" s="770"/>
      <c r="CX98" s="59"/>
      <c r="CY98" s="59"/>
      <c r="CZ98" s="770"/>
      <c r="DA98" s="59"/>
      <c r="DB98" s="59"/>
      <c r="DC98" s="770"/>
      <c r="DD98" s="59"/>
      <c r="DE98" s="59"/>
      <c r="DF98" s="770"/>
      <c r="DG98" s="59"/>
      <c r="DH98" s="59"/>
      <c r="DI98" s="770"/>
      <c r="DJ98" s="59"/>
      <c r="DK98" s="59"/>
      <c r="DL98" s="770"/>
      <c r="DM98" s="59"/>
      <c r="DN98" s="59"/>
      <c r="DO98" s="770"/>
      <c r="DP98" s="59"/>
      <c r="DQ98" s="59"/>
      <c r="DR98" s="770"/>
      <c r="DS98" s="59"/>
      <c r="DT98" s="59"/>
      <c r="DU98" s="770"/>
      <c r="DV98" s="59"/>
      <c r="DW98" s="59"/>
      <c r="DX98" s="770"/>
      <c r="DY98" s="59"/>
      <c r="DZ98" s="59"/>
      <c r="EA98" s="770"/>
      <c r="EB98" s="59"/>
      <c r="EC98" s="59"/>
      <c r="ED98" s="770"/>
      <c r="EE98" s="59"/>
      <c r="EF98" s="59"/>
      <c r="EG98" s="770"/>
      <c r="EH98" s="59"/>
      <c r="EI98" s="59"/>
      <c r="EJ98" s="770"/>
      <c r="EK98" s="59"/>
      <c r="EL98" s="59"/>
      <c r="EM98" s="770"/>
      <c r="EN98" s="59"/>
      <c r="EO98" s="59"/>
      <c r="EP98" s="770"/>
      <c r="EQ98" s="59"/>
      <c r="ER98" s="59"/>
      <c r="ES98" s="770"/>
      <c r="ET98" s="59"/>
      <c r="EU98" s="59"/>
      <c r="EV98" s="770"/>
      <c r="EW98" s="59"/>
      <c r="EX98" s="59"/>
      <c r="EY98" s="770"/>
      <c r="EZ98" s="59"/>
      <c r="FA98" s="59"/>
      <c r="FB98" s="770"/>
      <c r="FC98" s="59"/>
      <c r="FD98" s="59"/>
      <c r="FE98" s="770"/>
      <c r="FF98" s="59"/>
      <c r="FG98" s="59"/>
      <c r="FH98" s="770"/>
    </row>
    <row r="99" spans="1:164" s="79" customFormat="1" ht="21.75" hidden="1" customHeight="1" x14ac:dyDescent="0.25">
      <c r="A99" s="476" t="s">
        <v>217</v>
      </c>
      <c r="B99" s="557"/>
      <c r="C99" s="684"/>
      <c r="D99" s="557"/>
      <c r="E99" s="557"/>
      <c r="F99" s="557"/>
      <c r="G99" s="59"/>
      <c r="H99" s="770"/>
      <c r="I99" s="59"/>
      <c r="J99" s="59"/>
      <c r="K99" s="770"/>
      <c r="L99" s="59"/>
      <c r="M99" s="59"/>
      <c r="N99" s="770"/>
      <c r="O99" s="59"/>
      <c r="P99" s="59"/>
      <c r="Q99" s="770"/>
      <c r="R99" s="59"/>
      <c r="S99" s="59"/>
      <c r="T99" s="770"/>
      <c r="U99" s="59"/>
      <c r="V99" s="59"/>
      <c r="W99" s="770"/>
      <c r="X99" s="59"/>
      <c r="Y99" s="59"/>
      <c r="Z99" s="770"/>
      <c r="AA99" s="59"/>
      <c r="AB99" s="59"/>
      <c r="AC99" s="770"/>
      <c r="AD99" s="59"/>
      <c r="AE99" s="59"/>
      <c r="AF99" s="770"/>
      <c r="AG99" s="59"/>
      <c r="AH99" s="59"/>
      <c r="AI99" s="770"/>
      <c r="AJ99" s="59"/>
      <c r="AK99" s="59"/>
      <c r="AL99" s="770"/>
      <c r="AM99" s="59"/>
      <c r="AN99" s="59"/>
      <c r="AO99" s="770"/>
      <c r="AP99" s="59"/>
      <c r="AQ99" s="59"/>
      <c r="AR99" s="770"/>
      <c r="AS99" s="59"/>
      <c r="AT99" s="59"/>
      <c r="AU99" s="770"/>
      <c r="AV99" s="59"/>
      <c r="AW99" s="59"/>
      <c r="AX99" s="770"/>
      <c r="AY99" s="59"/>
      <c r="AZ99" s="59"/>
      <c r="BA99" s="770"/>
      <c r="BB99" s="59"/>
      <c r="BC99" s="59"/>
      <c r="BD99" s="770"/>
      <c r="BE99" s="59"/>
      <c r="BF99" s="59"/>
      <c r="BG99" s="770"/>
      <c r="BH99" s="59"/>
      <c r="BI99" s="59"/>
      <c r="BJ99" s="770"/>
      <c r="BK99" s="59"/>
      <c r="BL99" s="59"/>
      <c r="BM99" s="770"/>
      <c r="BN99" s="59"/>
      <c r="BO99" s="59"/>
      <c r="BP99" s="770"/>
      <c r="BQ99" s="59"/>
      <c r="BR99" s="59"/>
      <c r="BS99" s="770"/>
      <c r="BT99" s="59"/>
      <c r="BU99" s="59"/>
      <c r="BV99" s="770"/>
      <c r="BW99" s="59"/>
      <c r="BX99" s="59"/>
      <c r="BY99" s="770"/>
      <c r="BZ99" s="59"/>
      <c r="CA99" s="59"/>
      <c r="CB99" s="770"/>
      <c r="CC99" s="59"/>
      <c r="CD99" s="59"/>
      <c r="CE99" s="770"/>
      <c r="CF99" s="59"/>
      <c r="CG99" s="59"/>
      <c r="CH99" s="770"/>
      <c r="CI99" s="59"/>
      <c r="CJ99" s="59"/>
      <c r="CK99" s="770"/>
      <c r="CL99" s="59"/>
      <c r="CM99" s="59"/>
      <c r="CN99" s="770"/>
      <c r="CO99" s="59"/>
      <c r="CP99" s="59"/>
      <c r="CQ99" s="770"/>
      <c r="CR99" s="59"/>
      <c r="CS99" s="59"/>
      <c r="CT99" s="770"/>
      <c r="CU99" s="59"/>
      <c r="CV99" s="59"/>
      <c r="CW99" s="770"/>
      <c r="CX99" s="59"/>
      <c r="CY99" s="59"/>
      <c r="CZ99" s="770"/>
      <c r="DA99" s="59"/>
      <c r="DB99" s="59"/>
      <c r="DC99" s="770"/>
      <c r="DD99" s="59"/>
      <c r="DE99" s="59"/>
      <c r="DF99" s="770"/>
      <c r="DG99" s="59"/>
      <c r="DH99" s="59"/>
      <c r="DI99" s="770"/>
      <c r="DJ99" s="59"/>
      <c r="DK99" s="59"/>
      <c r="DL99" s="770"/>
      <c r="DM99" s="59"/>
      <c r="DN99" s="59"/>
      <c r="DO99" s="770"/>
      <c r="DP99" s="59"/>
      <c r="DQ99" s="59"/>
      <c r="DR99" s="770"/>
      <c r="DS99" s="59"/>
      <c r="DT99" s="59"/>
      <c r="DU99" s="770"/>
      <c r="DV99" s="59"/>
      <c r="DW99" s="59"/>
      <c r="DX99" s="770"/>
      <c r="DY99" s="59"/>
      <c r="DZ99" s="59"/>
      <c r="EA99" s="770"/>
      <c r="EB99" s="59"/>
      <c r="EC99" s="59"/>
      <c r="ED99" s="770"/>
      <c r="EE99" s="59"/>
      <c r="EF99" s="59"/>
      <c r="EG99" s="770"/>
      <c r="EH99" s="59"/>
      <c r="EI99" s="59"/>
      <c r="EJ99" s="770"/>
      <c r="EK99" s="59"/>
      <c r="EL99" s="59"/>
      <c r="EM99" s="770"/>
      <c r="EN99" s="59"/>
      <c r="EO99" s="59"/>
      <c r="EP99" s="770"/>
      <c r="EQ99" s="59"/>
      <c r="ER99" s="59"/>
      <c r="ES99" s="770"/>
      <c r="ET99" s="59"/>
      <c r="EU99" s="59"/>
      <c r="EV99" s="770"/>
      <c r="EW99" s="59"/>
      <c r="EX99" s="59"/>
      <c r="EY99" s="770"/>
      <c r="EZ99" s="59"/>
      <c r="FA99" s="59"/>
      <c r="FB99" s="770"/>
      <c r="FC99" s="59"/>
      <c r="FD99" s="59"/>
      <c r="FE99" s="770"/>
      <c r="FF99" s="59"/>
      <c r="FG99" s="59"/>
      <c r="FH99" s="770"/>
    </row>
    <row r="100" spans="1:164" s="79" customFormat="1" ht="21.75" hidden="1" customHeight="1" x14ac:dyDescent="0.25">
      <c r="A100" s="780" t="s">
        <v>162</v>
      </c>
      <c r="B100" s="557"/>
      <c r="C100" s="684">
        <f>C98</f>
        <v>0</v>
      </c>
      <c r="D100" s="557"/>
      <c r="E100" s="557"/>
      <c r="F100" s="557"/>
      <c r="G100" s="59"/>
      <c r="H100" s="770"/>
      <c r="I100" s="59"/>
      <c r="J100" s="59"/>
      <c r="K100" s="770"/>
      <c r="L100" s="59"/>
      <c r="M100" s="59"/>
      <c r="N100" s="770"/>
      <c r="O100" s="59"/>
      <c r="P100" s="59"/>
      <c r="Q100" s="770"/>
      <c r="R100" s="59"/>
      <c r="S100" s="59"/>
      <c r="T100" s="770"/>
      <c r="U100" s="59"/>
      <c r="V100" s="59"/>
      <c r="W100" s="770"/>
      <c r="X100" s="59"/>
      <c r="Y100" s="59"/>
      <c r="Z100" s="770"/>
      <c r="AA100" s="59"/>
      <c r="AB100" s="59"/>
      <c r="AC100" s="770"/>
      <c r="AD100" s="59"/>
      <c r="AE100" s="59"/>
      <c r="AF100" s="770"/>
      <c r="AG100" s="59"/>
      <c r="AH100" s="59"/>
      <c r="AI100" s="770"/>
      <c r="AJ100" s="59"/>
      <c r="AK100" s="59"/>
      <c r="AL100" s="770"/>
      <c r="AM100" s="59"/>
      <c r="AN100" s="59"/>
      <c r="AO100" s="770"/>
      <c r="AP100" s="59"/>
      <c r="AQ100" s="59"/>
      <c r="AR100" s="770"/>
      <c r="AS100" s="59"/>
      <c r="AT100" s="59"/>
      <c r="AU100" s="770"/>
      <c r="AV100" s="59"/>
      <c r="AW100" s="59"/>
      <c r="AX100" s="770"/>
      <c r="AY100" s="59"/>
      <c r="AZ100" s="59"/>
      <c r="BA100" s="770"/>
      <c r="BB100" s="59"/>
      <c r="BC100" s="59"/>
      <c r="BD100" s="770"/>
      <c r="BE100" s="59"/>
      <c r="BF100" s="59"/>
      <c r="BG100" s="770"/>
      <c r="BH100" s="59"/>
      <c r="BI100" s="59"/>
      <c r="BJ100" s="770"/>
      <c r="BK100" s="59"/>
      <c r="BL100" s="59"/>
      <c r="BM100" s="770"/>
      <c r="BN100" s="59"/>
      <c r="BO100" s="59"/>
      <c r="BP100" s="770"/>
      <c r="BQ100" s="59"/>
      <c r="BR100" s="59"/>
      <c r="BS100" s="770"/>
      <c r="BT100" s="59"/>
      <c r="BU100" s="59"/>
      <c r="BV100" s="770"/>
      <c r="BW100" s="59"/>
      <c r="BX100" s="59"/>
      <c r="BY100" s="770"/>
      <c r="BZ100" s="59"/>
      <c r="CA100" s="59"/>
      <c r="CB100" s="770"/>
      <c r="CC100" s="59"/>
      <c r="CD100" s="59"/>
      <c r="CE100" s="770"/>
      <c r="CF100" s="59"/>
      <c r="CG100" s="59"/>
      <c r="CH100" s="770"/>
      <c r="CI100" s="59"/>
      <c r="CJ100" s="59"/>
      <c r="CK100" s="770"/>
      <c r="CL100" s="59"/>
      <c r="CM100" s="59"/>
      <c r="CN100" s="770"/>
      <c r="CO100" s="59"/>
      <c r="CP100" s="59"/>
      <c r="CQ100" s="770"/>
      <c r="CR100" s="59"/>
      <c r="CS100" s="59"/>
      <c r="CT100" s="770"/>
      <c r="CU100" s="59"/>
      <c r="CV100" s="59"/>
      <c r="CW100" s="770"/>
      <c r="CX100" s="59"/>
      <c r="CY100" s="59"/>
      <c r="CZ100" s="770"/>
      <c r="DA100" s="59"/>
      <c r="DB100" s="59"/>
      <c r="DC100" s="770"/>
      <c r="DD100" s="59"/>
      <c r="DE100" s="59"/>
      <c r="DF100" s="770"/>
      <c r="DG100" s="59"/>
      <c r="DH100" s="59"/>
      <c r="DI100" s="770"/>
      <c r="DJ100" s="59"/>
      <c r="DK100" s="59"/>
      <c r="DL100" s="770"/>
      <c r="DM100" s="59"/>
      <c r="DN100" s="59"/>
      <c r="DO100" s="770"/>
      <c r="DP100" s="59"/>
      <c r="DQ100" s="59"/>
      <c r="DR100" s="770"/>
      <c r="DS100" s="59"/>
      <c r="DT100" s="59"/>
      <c r="DU100" s="770"/>
      <c r="DV100" s="59"/>
      <c r="DW100" s="59"/>
      <c r="DX100" s="770"/>
      <c r="DY100" s="59"/>
      <c r="DZ100" s="59"/>
      <c r="EA100" s="770"/>
      <c r="EB100" s="59"/>
      <c r="EC100" s="59"/>
      <c r="ED100" s="770"/>
      <c r="EE100" s="59"/>
      <c r="EF100" s="59"/>
      <c r="EG100" s="770"/>
      <c r="EH100" s="59"/>
      <c r="EI100" s="59"/>
      <c r="EJ100" s="770"/>
      <c r="EK100" s="59"/>
      <c r="EL100" s="59"/>
      <c r="EM100" s="770"/>
      <c r="EN100" s="59"/>
      <c r="EO100" s="59"/>
      <c r="EP100" s="770"/>
      <c r="EQ100" s="59"/>
      <c r="ER100" s="59"/>
      <c r="ES100" s="770"/>
      <c r="ET100" s="59"/>
      <c r="EU100" s="59"/>
      <c r="EV100" s="770"/>
      <c r="EW100" s="59"/>
      <c r="EX100" s="59"/>
      <c r="EY100" s="770"/>
      <c r="EZ100" s="59"/>
      <c r="FA100" s="59"/>
      <c r="FB100" s="770"/>
      <c r="FC100" s="59"/>
      <c r="FD100" s="59"/>
      <c r="FE100" s="770"/>
      <c r="FF100" s="59"/>
      <c r="FG100" s="59"/>
      <c r="FH100" s="770"/>
    </row>
    <row r="101" spans="1:164" s="79" customFormat="1" ht="21.75" hidden="1" customHeight="1" thickBot="1" x14ac:dyDescent="0.3">
      <c r="A101" s="781" t="s">
        <v>204</v>
      </c>
      <c r="B101" s="113"/>
      <c r="C101" s="782"/>
      <c r="D101" s="783"/>
      <c r="E101" s="783"/>
      <c r="F101" s="104"/>
      <c r="G101" s="59"/>
      <c r="H101" s="770"/>
      <c r="I101" s="59"/>
      <c r="J101" s="59"/>
      <c r="K101" s="770"/>
      <c r="L101" s="59"/>
      <c r="M101" s="59"/>
      <c r="N101" s="770"/>
      <c r="O101" s="59"/>
      <c r="P101" s="59"/>
      <c r="Q101" s="770"/>
      <c r="R101" s="59"/>
      <c r="S101" s="59"/>
      <c r="T101" s="770"/>
      <c r="U101" s="59"/>
      <c r="V101" s="59"/>
      <c r="W101" s="770"/>
      <c r="X101" s="59"/>
      <c r="Y101" s="59"/>
      <c r="Z101" s="770"/>
      <c r="AA101" s="59"/>
      <c r="AB101" s="59"/>
      <c r="AC101" s="770"/>
      <c r="AD101" s="59"/>
      <c r="AE101" s="59"/>
      <c r="AF101" s="770"/>
      <c r="AG101" s="59"/>
      <c r="AH101" s="59"/>
      <c r="AI101" s="770"/>
      <c r="AJ101" s="59"/>
      <c r="AK101" s="59"/>
      <c r="AL101" s="770"/>
      <c r="AM101" s="59"/>
      <c r="AN101" s="59"/>
      <c r="AO101" s="770"/>
      <c r="AP101" s="59"/>
      <c r="AQ101" s="59"/>
      <c r="AR101" s="770"/>
      <c r="AS101" s="59"/>
      <c r="AT101" s="59"/>
      <c r="AU101" s="770"/>
      <c r="AV101" s="59"/>
      <c r="AW101" s="59"/>
      <c r="AX101" s="770"/>
      <c r="AY101" s="59"/>
      <c r="AZ101" s="59"/>
      <c r="BA101" s="770"/>
      <c r="BB101" s="59"/>
      <c r="BC101" s="59"/>
      <c r="BD101" s="770"/>
      <c r="BE101" s="59"/>
      <c r="BF101" s="59"/>
      <c r="BG101" s="770"/>
      <c r="BH101" s="59"/>
      <c r="BI101" s="59"/>
      <c r="BJ101" s="770"/>
      <c r="BK101" s="59"/>
      <c r="BL101" s="59"/>
      <c r="BM101" s="770"/>
      <c r="BN101" s="59"/>
      <c r="BO101" s="59"/>
      <c r="BP101" s="770"/>
      <c r="BQ101" s="59"/>
      <c r="BR101" s="59"/>
      <c r="BS101" s="770"/>
      <c r="BT101" s="59"/>
      <c r="BU101" s="59"/>
      <c r="BV101" s="770"/>
      <c r="BW101" s="59"/>
      <c r="BX101" s="59"/>
      <c r="BY101" s="770"/>
      <c r="BZ101" s="59"/>
      <c r="CA101" s="59"/>
      <c r="CB101" s="770"/>
      <c r="CC101" s="59"/>
      <c r="CD101" s="59"/>
      <c r="CE101" s="770"/>
      <c r="CF101" s="59"/>
      <c r="CG101" s="59"/>
      <c r="CH101" s="770"/>
      <c r="CI101" s="59"/>
      <c r="CJ101" s="59"/>
      <c r="CK101" s="770"/>
      <c r="CL101" s="59"/>
      <c r="CM101" s="59"/>
      <c r="CN101" s="770"/>
      <c r="CO101" s="59"/>
      <c r="CP101" s="59"/>
      <c r="CQ101" s="770"/>
      <c r="CR101" s="59"/>
      <c r="CS101" s="59"/>
      <c r="CT101" s="770"/>
      <c r="CU101" s="59"/>
      <c r="CV101" s="59"/>
      <c r="CW101" s="770"/>
      <c r="CX101" s="59"/>
      <c r="CY101" s="59"/>
      <c r="CZ101" s="770"/>
      <c r="DA101" s="59"/>
      <c r="DB101" s="59"/>
      <c r="DC101" s="770"/>
      <c r="DD101" s="59"/>
      <c r="DE101" s="59"/>
      <c r="DF101" s="770"/>
      <c r="DG101" s="59"/>
      <c r="DH101" s="59"/>
      <c r="DI101" s="770"/>
      <c r="DJ101" s="59"/>
      <c r="DK101" s="59"/>
      <c r="DL101" s="770"/>
      <c r="DM101" s="59"/>
      <c r="DN101" s="59"/>
      <c r="DO101" s="770"/>
      <c r="DP101" s="59"/>
      <c r="DQ101" s="59"/>
      <c r="DR101" s="770"/>
      <c r="DS101" s="59"/>
      <c r="DT101" s="59"/>
      <c r="DU101" s="770"/>
      <c r="DV101" s="59"/>
      <c r="DW101" s="59"/>
      <c r="DX101" s="770"/>
      <c r="DY101" s="59"/>
      <c r="DZ101" s="59"/>
      <c r="EA101" s="770"/>
      <c r="EB101" s="59"/>
      <c r="EC101" s="59"/>
      <c r="ED101" s="770"/>
      <c r="EE101" s="59"/>
      <c r="EF101" s="59"/>
      <c r="EG101" s="770"/>
      <c r="EH101" s="59"/>
      <c r="EI101" s="59"/>
      <c r="EJ101" s="770"/>
      <c r="EK101" s="59"/>
      <c r="EL101" s="59"/>
      <c r="EM101" s="770"/>
      <c r="EN101" s="59"/>
      <c r="EO101" s="59"/>
      <c r="EP101" s="770"/>
      <c r="EQ101" s="59"/>
      <c r="ER101" s="59"/>
      <c r="ES101" s="770"/>
      <c r="ET101" s="59"/>
      <c r="EU101" s="59"/>
      <c r="EV101" s="770"/>
      <c r="EW101" s="59"/>
      <c r="EX101" s="59"/>
      <c r="EY101" s="770"/>
      <c r="EZ101" s="59"/>
      <c r="FA101" s="59"/>
      <c r="FB101" s="770"/>
      <c r="FC101" s="59"/>
      <c r="FD101" s="59"/>
      <c r="FE101" s="770"/>
      <c r="FF101" s="59"/>
      <c r="FG101" s="59"/>
      <c r="FH101" s="770"/>
    </row>
    <row r="102" spans="1:164" s="79" customFormat="1" ht="21.75" hidden="1" customHeight="1" thickBot="1" x14ac:dyDescent="0.3">
      <c r="A102" s="784" t="s">
        <v>10</v>
      </c>
      <c r="B102" s="263"/>
      <c r="C102" s="785"/>
      <c r="D102" s="786"/>
      <c r="E102" s="786"/>
      <c r="F102" s="263"/>
      <c r="G102" s="59"/>
      <c r="H102" s="770"/>
      <c r="I102" s="59"/>
      <c r="J102" s="59"/>
      <c r="K102" s="770"/>
      <c r="L102" s="59"/>
      <c r="M102" s="59"/>
      <c r="N102" s="770"/>
      <c r="O102" s="59"/>
      <c r="P102" s="59"/>
      <c r="Q102" s="770"/>
      <c r="R102" s="59"/>
      <c r="S102" s="59"/>
      <c r="T102" s="770"/>
      <c r="U102" s="59"/>
      <c r="V102" s="59"/>
      <c r="W102" s="770"/>
      <c r="X102" s="59"/>
      <c r="Y102" s="59"/>
      <c r="Z102" s="770"/>
      <c r="AA102" s="59"/>
      <c r="AB102" s="59"/>
      <c r="AC102" s="770"/>
      <c r="AD102" s="59"/>
      <c r="AE102" s="59"/>
      <c r="AF102" s="770"/>
      <c r="AG102" s="59"/>
      <c r="AH102" s="59"/>
      <c r="AI102" s="770"/>
      <c r="AJ102" s="59"/>
      <c r="AK102" s="59"/>
      <c r="AL102" s="770"/>
      <c r="AM102" s="59"/>
      <c r="AN102" s="59"/>
      <c r="AO102" s="770"/>
      <c r="AP102" s="59"/>
      <c r="AQ102" s="59"/>
      <c r="AR102" s="770"/>
      <c r="AS102" s="59"/>
      <c r="AT102" s="59"/>
      <c r="AU102" s="770"/>
      <c r="AV102" s="59"/>
      <c r="AW102" s="59"/>
      <c r="AX102" s="770"/>
      <c r="AY102" s="59"/>
      <c r="AZ102" s="59"/>
      <c r="BA102" s="770"/>
      <c r="BB102" s="59"/>
      <c r="BC102" s="59"/>
      <c r="BD102" s="770"/>
      <c r="BE102" s="59"/>
      <c r="BF102" s="59"/>
      <c r="BG102" s="770"/>
      <c r="BH102" s="59"/>
      <c r="BI102" s="59"/>
      <c r="BJ102" s="770"/>
      <c r="BK102" s="59"/>
      <c r="BL102" s="59"/>
      <c r="BM102" s="770"/>
      <c r="BN102" s="59"/>
      <c r="BO102" s="59"/>
      <c r="BP102" s="770"/>
      <c r="BQ102" s="59"/>
      <c r="BR102" s="59"/>
      <c r="BS102" s="770"/>
      <c r="BT102" s="59"/>
      <c r="BU102" s="59"/>
      <c r="BV102" s="770"/>
      <c r="BW102" s="59"/>
      <c r="BX102" s="59"/>
      <c r="BY102" s="770"/>
      <c r="BZ102" s="59"/>
      <c r="CA102" s="59"/>
      <c r="CB102" s="770"/>
      <c r="CC102" s="59"/>
      <c r="CD102" s="59"/>
      <c r="CE102" s="770"/>
      <c r="CF102" s="59"/>
      <c r="CG102" s="59"/>
      <c r="CH102" s="770"/>
      <c r="CI102" s="59"/>
      <c r="CJ102" s="59"/>
      <c r="CK102" s="770"/>
      <c r="CL102" s="59"/>
      <c r="CM102" s="59"/>
      <c r="CN102" s="770"/>
      <c r="CO102" s="59"/>
      <c r="CP102" s="59"/>
      <c r="CQ102" s="770"/>
      <c r="CR102" s="59"/>
      <c r="CS102" s="59"/>
      <c r="CT102" s="770"/>
      <c r="CU102" s="59"/>
      <c r="CV102" s="59"/>
      <c r="CW102" s="770"/>
      <c r="CX102" s="59"/>
      <c r="CY102" s="59"/>
      <c r="CZ102" s="770"/>
      <c r="DA102" s="59"/>
      <c r="DB102" s="59"/>
      <c r="DC102" s="770"/>
      <c r="DD102" s="59"/>
      <c r="DE102" s="59"/>
      <c r="DF102" s="770"/>
      <c r="DG102" s="59"/>
      <c r="DH102" s="59"/>
      <c r="DI102" s="770"/>
      <c r="DJ102" s="59"/>
      <c r="DK102" s="59"/>
      <c r="DL102" s="770"/>
      <c r="DM102" s="59"/>
      <c r="DN102" s="59"/>
      <c r="DO102" s="770"/>
      <c r="DP102" s="59"/>
      <c r="DQ102" s="59"/>
      <c r="DR102" s="770"/>
      <c r="DS102" s="59"/>
      <c r="DT102" s="59"/>
      <c r="DU102" s="770"/>
      <c r="DV102" s="59"/>
      <c r="DW102" s="59"/>
      <c r="DX102" s="770"/>
      <c r="DY102" s="59"/>
      <c r="DZ102" s="59"/>
      <c r="EA102" s="770"/>
      <c r="EB102" s="59"/>
      <c r="EC102" s="59"/>
      <c r="ED102" s="770"/>
      <c r="EE102" s="59"/>
      <c r="EF102" s="59"/>
      <c r="EG102" s="770"/>
      <c r="EH102" s="59"/>
      <c r="EI102" s="59"/>
      <c r="EJ102" s="770"/>
      <c r="EK102" s="59"/>
      <c r="EL102" s="59"/>
      <c r="EM102" s="770"/>
      <c r="EN102" s="59"/>
      <c r="EO102" s="59"/>
      <c r="EP102" s="770"/>
      <c r="EQ102" s="59"/>
      <c r="ER102" s="59"/>
      <c r="ES102" s="770"/>
      <c r="ET102" s="59"/>
      <c r="EU102" s="59"/>
      <c r="EV102" s="770"/>
      <c r="EW102" s="59"/>
      <c r="EX102" s="59"/>
      <c r="EY102" s="770"/>
      <c r="EZ102" s="59"/>
      <c r="FA102" s="59"/>
      <c r="FB102" s="770"/>
      <c r="FC102" s="59"/>
      <c r="FD102" s="59"/>
      <c r="FE102" s="770"/>
      <c r="FF102" s="59"/>
      <c r="FG102" s="59"/>
      <c r="FH102" s="770"/>
    </row>
    <row r="103" spans="1:164" x14ac:dyDescent="0.25">
      <c r="A103" s="300" t="s">
        <v>331</v>
      </c>
      <c r="B103" s="291"/>
      <c r="C103" s="291"/>
      <c r="D103" s="291"/>
      <c r="E103" s="291"/>
      <c r="F103" s="291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35433070866141736" header="0" footer="0"/>
  <pageSetup paperSize="9" scale="85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G526"/>
  <sheetViews>
    <sheetView zoomScale="80" zoomScaleNormal="80" workbookViewId="0">
      <pane xSplit="1" ySplit="7" topLeftCell="B61" activePane="bottomRight" state="frozen"/>
      <selection sqref="A1:XFD1048576"/>
      <selection pane="topRight" sqref="A1:XFD1048576"/>
      <selection pane="bottomLeft" sqref="A1:XFD1048576"/>
      <selection pane="bottomRight" activeCell="A79" sqref="A79:XFD200"/>
    </sheetView>
  </sheetViews>
  <sheetFormatPr defaultColWidth="11.42578125" defaultRowHeight="15" x14ac:dyDescent="0.25"/>
  <cols>
    <col min="1" max="1" width="52.140625" style="115" customWidth="1"/>
    <col min="2" max="2" width="10.7109375" style="115" customWidth="1"/>
    <col min="3" max="3" width="14.85546875" style="245" customWidth="1"/>
    <col min="4" max="4" width="11.85546875" style="115" customWidth="1"/>
    <col min="5" max="5" width="13.7109375" style="115" customWidth="1"/>
    <col min="6" max="6" width="11.85546875" style="115" customWidth="1"/>
    <col min="7" max="16384" width="11.42578125" style="115"/>
  </cols>
  <sheetData>
    <row r="1" spans="1:6" s="80" customFormat="1" ht="16.5" customHeight="1" x14ac:dyDescent="0.25">
      <c r="C1" s="849"/>
      <c r="E1" s="159"/>
    </row>
    <row r="2" spans="1:6" s="80" customFormat="1" ht="33" customHeight="1" x14ac:dyDescent="0.25">
      <c r="A2" s="903" t="s">
        <v>338</v>
      </c>
      <c r="B2" s="904"/>
      <c r="C2" s="904"/>
      <c r="D2" s="904"/>
      <c r="E2" s="904"/>
      <c r="F2" s="904"/>
    </row>
    <row r="3" spans="1:6" ht="15.75" thickBot="1" x14ac:dyDescent="0.3">
      <c r="A3" s="905"/>
      <c r="B3" s="905"/>
      <c r="C3" s="905"/>
      <c r="D3" s="905"/>
      <c r="E3" s="905"/>
      <c r="F3" s="905"/>
    </row>
    <row r="4" spans="1:6" ht="33.75" customHeight="1" x14ac:dyDescent="0.3">
      <c r="A4" s="8" t="s">
        <v>187</v>
      </c>
      <c r="B4" s="880" t="s">
        <v>1</v>
      </c>
      <c r="C4" s="900" t="s">
        <v>293</v>
      </c>
      <c r="D4" s="886" t="s">
        <v>0</v>
      </c>
      <c r="E4" s="880" t="s">
        <v>2</v>
      </c>
      <c r="F4" s="883" t="s">
        <v>226</v>
      </c>
    </row>
    <row r="5" spans="1:6" ht="30.75" customHeight="1" x14ac:dyDescent="0.3">
      <c r="A5" s="9"/>
      <c r="B5" s="881"/>
      <c r="C5" s="901"/>
      <c r="D5" s="887"/>
      <c r="E5" s="881"/>
      <c r="F5" s="884"/>
    </row>
    <row r="6" spans="1:6" ht="34.5" customHeight="1" thickBot="1" x14ac:dyDescent="0.3">
      <c r="A6" s="10" t="s">
        <v>3</v>
      </c>
      <c r="B6" s="882"/>
      <c r="C6" s="902"/>
      <c r="D6" s="888"/>
      <c r="E6" s="882"/>
      <c r="F6" s="885"/>
    </row>
    <row r="7" spans="1:6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s="79" customFormat="1" ht="20.25" customHeight="1" x14ac:dyDescent="0.25">
      <c r="A8" s="126" t="s">
        <v>158</v>
      </c>
      <c r="B8" s="127"/>
      <c r="C8" s="58"/>
      <c r="D8" s="121"/>
      <c r="E8" s="121"/>
      <c r="F8" s="58"/>
    </row>
    <row r="9" spans="1:6" s="79" customFormat="1" x14ac:dyDescent="0.25">
      <c r="A9" s="83" t="s">
        <v>4</v>
      </c>
      <c r="B9" s="121"/>
      <c r="C9" s="58"/>
      <c r="D9" s="121"/>
      <c r="E9" s="121"/>
      <c r="F9" s="58"/>
    </row>
    <row r="10" spans="1:6" s="79" customFormat="1" x14ac:dyDescent="0.25">
      <c r="A10" s="72" t="s">
        <v>21</v>
      </c>
      <c r="B10" s="2">
        <v>340</v>
      </c>
      <c r="C10" s="58">
        <v>2.1818181818181817</v>
      </c>
      <c r="D10" s="128">
        <v>10.6</v>
      </c>
      <c r="E10" s="121">
        <f t="shared" ref="E10" si="0">ROUND(F10/B10,0)</f>
        <v>0</v>
      </c>
      <c r="F10" s="3">
        <f t="shared" ref="F10" si="1">ROUND(C10*D10,0)</f>
        <v>23</v>
      </c>
    </row>
    <row r="11" spans="1:6" s="79" customFormat="1" x14ac:dyDescent="0.25">
      <c r="A11" s="72" t="s">
        <v>22</v>
      </c>
      <c r="B11" s="2">
        <v>340</v>
      </c>
      <c r="C11" s="58">
        <v>0</v>
      </c>
      <c r="D11" s="128">
        <v>10.5</v>
      </c>
      <c r="E11" s="121">
        <f t="shared" ref="E11:E18" si="2">ROUND(F11/B11,0)</f>
        <v>0</v>
      </c>
      <c r="F11" s="3">
        <f t="shared" ref="F11:F18" si="3">ROUND(C11*D11,0)</f>
        <v>0</v>
      </c>
    </row>
    <row r="12" spans="1:6" s="79" customFormat="1" x14ac:dyDescent="0.25">
      <c r="A12" s="72" t="s">
        <v>11</v>
      </c>
      <c r="B12" s="2">
        <v>270</v>
      </c>
      <c r="C12" s="58">
        <v>2.1818181818181817</v>
      </c>
      <c r="D12" s="128">
        <v>9</v>
      </c>
      <c r="E12" s="121">
        <f t="shared" si="2"/>
        <v>0</v>
      </c>
      <c r="F12" s="3">
        <f t="shared" si="3"/>
        <v>20</v>
      </c>
    </row>
    <row r="13" spans="1:6" s="79" customFormat="1" x14ac:dyDescent="0.25">
      <c r="A13" s="72" t="s">
        <v>27</v>
      </c>
      <c r="B13" s="2">
        <v>300</v>
      </c>
      <c r="C13" s="58">
        <v>0</v>
      </c>
      <c r="D13" s="128">
        <v>8.1999999999999993</v>
      </c>
      <c r="E13" s="121">
        <f t="shared" si="2"/>
        <v>0</v>
      </c>
      <c r="F13" s="3">
        <f t="shared" si="3"/>
        <v>0</v>
      </c>
    </row>
    <row r="14" spans="1:6" s="79" customFormat="1" x14ac:dyDescent="0.25">
      <c r="A14" s="72" t="s">
        <v>28</v>
      </c>
      <c r="B14" s="2">
        <v>340</v>
      </c>
      <c r="C14" s="58">
        <v>1.0909090909090908</v>
      </c>
      <c r="D14" s="128">
        <v>5.2</v>
      </c>
      <c r="E14" s="121">
        <f t="shared" si="2"/>
        <v>0</v>
      </c>
      <c r="F14" s="3">
        <f t="shared" si="3"/>
        <v>6</v>
      </c>
    </row>
    <row r="15" spans="1:6" s="79" customFormat="1" x14ac:dyDescent="0.25">
      <c r="A15" s="72" t="s">
        <v>24</v>
      </c>
      <c r="B15" s="2">
        <v>340</v>
      </c>
      <c r="C15" s="58">
        <v>1.0909090909090908</v>
      </c>
      <c r="D15" s="128">
        <v>8</v>
      </c>
      <c r="E15" s="121">
        <f t="shared" si="2"/>
        <v>0</v>
      </c>
      <c r="F15" s="3">
        <f t="shared" si="3"/>
        <v>9</v>
      </c>
    </row>
    <row r="16" spans="1:6" s="79" customFormat="1" x14ac:dyDescent="0.25">
      <c r="A16" s="72" t="s">
        <v>23</v>
      </c>
      <c r="B16" s="2">
        <v>330</v>
      </c>
      <c r="C16" s="58">
        <v>0</v>
      </c>
      <c r="D16" s="128">
        <v>6.1</v>
      </c>
      <c r="E16" s="121">
        <f t="shared" si="2"/>
        <v>0</v>
      </c>
      <c r="F16" s="3">
        <f t="shared" si="3"/>
        <v>0</v>
      </c>
    </row>
    <row r="17" spans="1:7" s="79" customFormat="1" x14ac:dyDescent="0.25">
      <c r="A17" s="72" t="s">
        <v>26</v>
      </c>
      <c r="B17" s="2">
        <v>320</v>
      </c>
      <c r="C17" s="58">
        <v>1.0909090909090908</v>
      </c>
      <c r="D17" s="128">
        <v>9</v>
      </c>
      <c r="E17" s="121">
        <f t="shared" si="2"/>
        <v>0</v>
      </c>
      <c r="F17" s="3">
        <f t="shared" si="3"/>
        <v>10</v>
      </c>
    </row>
    <row r="18" spans="1:7" s="79" customFormat="1" x14ac:dyDescent="0.25">
      <c r="A18" s="48" t="s">
        <v>199</v>
      </c>
      <c r="B18" s="2">
        <v>320</v>
      </c>
      <c r="C18" s="58"/>
      <c r="D18" s="128">
        <v>9</v>
      </c>
      <c r="E18" s="121">
        <f t="shared" si="2"/>
        <v>0</v>
      </c>
      <c r="F18" s="3">
        <f t="shared" si="3"/>
        <v>0</v>
      </c>
    </row>
    <row r="19" spans="1:7" s="79" customFormat="1" ht="20.25" customHeight="1" x14ac:dyDescent="0.25">
      <c r="A19" s="129" t="s">
        <v>5</v>
      </c>
      <c r="B19" s="78"/>
      <c r="C19" s="60">
        <f>SUM(C10:C18)</f>
        <v>7.6363636363636358</v>
      </c>
      <c r="D19" s="130">
        <f>F19/C19</f>
        <v>8.9047619047619051</v>
      </c>
      <c r="E19" s="60">
        <f>SUM(E10:E18)</f>
        <v>0</v>
      </c>
      <c r="F19" s="60">
        <f>SUM(F10:F18)</f>
        <v>68</v>
      </c>
    </row>
    <row r="20" spans="1:7" s="24" customFormat="1" hidden="1" x14ac:dyDescent="0.25">
      <c r="A20" s="4" t="s">
        <v>219</v>
      </c>
      <c r="B20" s="5"/>
      <c r="C20" s="91"/>
      <c r="D20" s="18"/>
      <c r="E20" s="3"/>
      <c r="F20" s="17"/>
    </row>
    <row r="21" spans="1:7" s="24" customFormat="1" ht="14.25" hidden="1" x14ac:dyDescent="0.2">
      <c r="A21" s="19" t="s">
        <v>220</v>
      </c>
      <c r="B21" s="20"/>
      <c r="C21" s="329">
        <f t="shared" ref="C21" si="4">C19+C20</f>
        <v>7.6363636363636358</v>
      </c>
      <c r="D21" s="21" t="e">
        <f>#REF!/#REF!</f>
        <v>#REF!</v>
      </c>
      <c r="E21" s="23">
        <f t="shared" ref="E21:F21" si="5">E19+E20</f>
        <v>0</v>
      </c>
      <c r="F21" s="23">
        <f t="shared" si="5"/>
        <v>68</v>
      </c>
    </row>
    <row r="22" spans="1:7" s="59" customFormat="1" x14ac:dyDescent="0.25">
      <c r="A22" s="25" t="s">
        <v>227</v>
      </c>
      <c r="B22" s="25"/>
      <c r="C22" s="60"/>
      <c r="D22" s="253"/>
      <c r="E22" s="253"/>
      <c r="F22" s="58"/>
    </row>
    <row r="23" spans="1:7" s="59" customFormat="1" x14ac:dyDescent="0.25">
      <c r="A23" s="27" t="s">
        <v>123</v>
      </c>
      <c r="B23" s="60"/>
      <c r="C23" s="58">
        <f>SUM(C25,C26,C27,C28)+C24/2.7</f>
        <v>3</v>
      </c>
      <c r="D23" s="253"/>
      <c r="E23" s="253"/>
      <c r="F23" s="58"/>
    </row>
    <row r="24" spans="1:7" s="59" customFormat="1" x14ac:dyDescent="0.25">
      <c r="A24" s="27" t="s">
        <v>327</v>
      </c>
      <c r="B24" s="32"/>
      <c r="C24" s="642"/>
      <c r="D24" s="32"/>
      <c r="E24" s="32"/>
      <c r="F24" s="32"/>
    </row>
    <row r="25" spans="1:7" s="59" customFormat="1" x14ac:dyDescent="0.25">
      <c r="A25" s="61" t="s">
        <v>228</v>
      </c>
      <c r="B25" s="60"/>
      <c r="C25" s="58"/>
      <c r="D25" s="253"/>
      <c r="E25" s="253"/>
      <c r="F25" s="58"/>
    </row>
    <row r="26" spans="1:7" s="59" customFormat="1" ht="30" x14ac:dyDescent="0.25">
      <c r="A26" s="61" t="s">
        <v>229</v>
      </c>
      <c r="B26" s="60"/>
      <c r="C26" s="58"/>
      <c r="D26" s="253"/>
      <c r="E26" s="253"/>
      <c r="F26" s="58"/>
    </row>
    <row r="27" spans="1:7" s="59" customFormat="1" ht="30" x14ac:dyDescent="0.25">
      <c r="A27" s="61" t="s">
        <v>230</v>
      </c>
      <c r="B27" s="60"/>
      <c r="C27" s="58"/>
      <c r="D27" s="253"/>
      <c r="E27" s="253"/>
      <c r="F27" s="58"/>
    </row>
    <row r="28" spans="1:7" s="59" customFormat="1" x14ac:dyDescent="0.25">
      <c r="A28" s="27" t="s">
        <v>231</v>
      </c>
      <c r="B28" s="60"/>
      <c r="C28" s="58">
        <v>3</v>
      </c>
      <c r="D28" s="253"/>
      <c r="E28" s="253"/>
      <c r="F28" s="58"/>
    </row>
    <row r="29" spans="1:7" s="59" customFormat="1" ht="45" x14ac:dyDescent="0.25">
      <c r="A29" s="27" t="s">
        <v>326</v>
      </c>
      <c r="B29" s="60"/>
      <c r="C29" s="91"/>
      <c r="D29" s="58"/>
      <c r="E29" s="58"/>
      <c r="F29" s="58"/>
      <c r="G29" s="90"/>
    </row>
    <row r="30" spans="1:7" s="79" customFormat="1" x14ac:dyDescent="0.25">
      <c r="A30" s="28" t="s">
        <v>121</v>
      </c>
      <c r="B30" s="58"/>
      <c r="C30" s="91">
        <f>C31+C32</f>
        <v>5.2352941176470589</v>
      </c>
      <c r="D30" s="58"/>
      <c r="E30" s="58"/>
      <c r="F30" s="58"/>
      <c r="G30" s="132"/>
    </row>
    <row r="31" spans="1:7" s="79" customFormat="1" x14ac:dyDescent="0.25">
      <c r="A31" s="28" t="s">
        <v>297</v>
      </c>
      <c r="B31" s="58"/>
      <c r="C31" s="91">
        <v>5</v>
      </c>
      <c r="D31" s="58"/>
      <c r="E31" s="58"/>
      <c r="F31" s="58"/>
      <c r="G31" s="132"/>
    </row>
    <row r="32" spans="1:7" s="79" customFormat="1" x14ac:dyDescent="0.25">
      <c r="A32" s="28" t="s">
        <v>299</v>
      </c>
      <c r="B32" s="58"/>
      <c r="C32" s="91">
        <f>C33/8.5</f>
        <v>0.23529411764705882</v>
      </c>
      <c r="D32" s="58"/>
      <c r="E32" s="58"/>
      <c r="F32" s="58"/>
    </row>
    <row r="33" spans="1:7" s="59" customFormat="1" x14ac:dyDescent="0.25">
      <c r="A33" s="56" t="s">
        <v>298</v>
      </c>
      <c r="B33" s="58"/>
      <c r="C33" s="91">
        <v>2</v>
      </c>
      <c r="D33" s="253"/>
      <c r="E33" s="253"/>
      <c r="F33" s="58"/>
      <c r="G33" s="133"/>
    </row>
    <row r="34" spans="1:7" s="59" customFormat="1" x14ac:dyDescent="0.25">
      <c r="A34" s="62" t="s">
        <v>232</v>
      </c>
      <c r="B34" s="63"/>
      <c r="C34" s="60">
        <f>C23+ROUND(C31*3.2,0)+C33/3.9</f>
        <v>19.512820512820515</v>
      </c>
      <c r="D34" s="253"/>
      <c r="E34" s="253"/>
      <c r="F34" s="58"/>
    </row>
    <row r="35" spans="1:7" s="59" customFormat="1" x14ac:dyDescent="0.25">
      <c r="A35" s="25" t="s">
        <v>163</v>
      </c>
      <c r="B35" s="26"/>
      <c r="C35" s="642"/>
      <c r="D35" s="253"/>
      <c r="E35" s="253"/>
      <c r="F35" s="58"/>
    </row>
    <row r="36" spans="1:7" s="59" customFormat="1" x14ac:dyDescent="0.25">
      <c r="A36" s="27" t="s">
        <v>123</v>
      </c>
      <c r="B36" s="26"/>
      <c r="C36" s="642">
        <f>SUM(C37,C38,C45,C51,C52,C53,C54)</f>
        <v>0</v>
      </c>
      <c r="D36" s="253"/>
      <c r="E36" s="253"/>
      <c r="F36" s="58"/>
    </row>
    <row r="37" spans="1:7" s="59" customFormat="1" x14ac:dyDescent="0.25">
      <c r="A37" s="27" t="s">
        <v>228</v>
      </c>
      <c r="B37" s="26"/>
      <c r="C37" s="642"/>
      <c r="D37" s="253"/>
      <c r="E37" s="253"/>
      <c r="F37" s="58"/>
    </row>
    <row r="38" spans="1:7" s="59" customFormat="1" ht="30" x14ac:dyDescent="0.25">
      <c r="A38" s="61" t="s">
        <v>233</v>
      </c>
      <c r="B38" s="26"/>
      <c r="C38" s="642">
        <f>C39+C40+C41+C43</f>
        <v>0</v>
      </c>
      <c r="D38" s="253"/>
      <c r="E38" s="253"/>
      <c r="F38" s="58"/>
    </row>
    <row r="39" spans="1:7" s="59" customFormat="1" x14ac:dyDescent="0.25">
      <c r="A39" s="65" t="s">
        <v>234</v>
      </c>
      <c r="B39" s="26"/>
      <c r="C39" s="58"/>
      <c r="D39" s="253"/>
      <c r="E39" s="253"/>
      <c r="F39" s="58"/>
    </row>
    <row r="40" spans="1:7" s="59" customFormat="1" x14ac:dyDescent="0.25">
      <c r="A40" s="65" t="s">
        <v>235</v>
      </c>
      <c r="B40" s="26"/>
      <c r="C40" s="58"/>
      <c r="D40" s="253"/>
      <c r="E40" s="253"/>
      <c r="F40" s="58"/>
    </row>
    <row r="41" spans="1:7" s="59" customFormat="1" ht="30" x14ac:dyDescent="0.25">
      <c r="A41" s="65" t="s">
        <v>236</v>
      </c>
      <c r="B41" s="26"/>
      <c r="C41" s="58"/>
      <c r="D41" s="253"/>
      <c r="E41" s="253"/>
      <c r="F41" s="58"/>
    </row>
    <row r="42" spans="1:7" s="59" customFormat="1" x14ac:dyDescent="0.25">
      <c r="A42" s="65" t="s">
        <v>237</v>
      </c>
      <c r="B42" s="26"/>
      <c r="C42" s="58"/>
      <c r="D42" s="253"/>
      <c r="E42" s="253"/>
      <c r="F42" s="58"/>
    </row>
    <row r="43" spans="1:7" s="59" customFormat="1" ht="30" x14ac:dyDescent="0.25">
      <c r="A43" s="65" t="s">
        <v>238</v>
      </c>
      <c r="B43" s="26"/>
      <c r="C43" s="58"/>
      <c r="D43" s="253"/>
      <c r="E43" s="253"/>
      <c r="F43" s="58"/>
    </row>
    <row r="44" spans="1:7" s="59" customFormat="1" x14ac:dyDescent="0.25">
      <c r="A44" s="65" t="s">
        <v>237</v>
      </c>
      <c r="B44" s="26"/>
      <c r="C44" s="91"/>
      <c r="D44" s="253"/>
      <c r="E44" s="253"/>
      <c r="F44" s="58"/>
    </row>
    <row r="45" spans="1:7" s="59" customFormat="1" ht="30" x14ac:dyDescent="0.25">
      <c r="A45" s="61" t="s">
        <v>239</v>
      </c>
      <c r="B45" s="26"/>
      <c r="C45" s="642">
        <f>SUM(C46,C47,C49)</f>
        <v>0</v>
      </c>
      <c r="D45" s="253"/>
      <c r="E45" s="253"/>
      <c r="F45" s="58"/>
    </row>
    <row r="46" spans="1:7" s="59" customFormat="1" ht="30" x14ac:dyDescent="0.25">
      <c r="A46" s="65" t="s">
        <v>240</v>
      </c>
      <c r="B46" s="26"/>
      <c r="C46" s="642"/>
      <c r="D46" s="253"/>
      <c r="E46" s="253"/>
      <c r="F46" s="58"/>
    </row>
    <row r="47" spans="1:7" s="59" customFormat="1" ht="45" x14ac:dyDescent="0.25">
      <c r="A47" s="65" t="s">
        <v>241</v>
      </c>
      <c r="B47" s="26"/>
      <c r="C47" s="406"/>
      <c r="D47" s="253"/>
      <c r="E47" s="253"/>
      <c r="F47" s="58"/>
    </row>
    <row r="48" spans="1:7" s="59" customFormat="1" x14ac:dyDescent="0.25">
      <c r="A48" s="65" t="s">
        <v>237</v>
      </c>
      <c r="B48" s="26"/>
      <c r="C48" s="406"/>
      <c r="D48" s="253"/>
      <c r="E48" s="253"/>
      <c r="F48" s="58"/>
    </row>
    <row r="49" spans="1:6" s="59" customFormat="1" ht="45" x14ac:dyDescent="0.25">
      <c r="A49" s="65" t="s">
        <v>242</v>
      </c>
      <c r="B49" s="26"/>
      <c r="C49" s="406"/>
      <c r="D49" s="253"/>
      <c r="E49" s="253"/>
      <c r="F49" s="58"/>
    </row>
    <row r="50" spans="1:6" s="59" customFormat="1" x14ac:dyDescent="0.25">
      <c r="A50" s="65" t="s">
        <v>237</v>
      </c>
      <c r="B50" s="26"/>
      <c r="C50" s="406"/>
      <c r="D50" s="253"/>
      <c r="E50" s="253"/>
      <c r="F50" s="58"/>
    </row>
    <row r="51" spans="1:6" s="59" customFormat="1" ht="30" x14ac:dyDescent="0.25">
      <c r="A51" s="61" t="s">
        <v>243</v>
      </c>
      <c r="B51" s="26"/>
      <c r="C51" s="642"/>
      <c r="D51" s="253"/>
      <c r="E51" s="253"/>
      <c r="F51" s="58"/>
    </row>
    <row r="52" spans="1:6" s="59" customFormat="1" x14ac:dyDescent="0.25">
      <c r="A52" s="27"/>
      <c r="B52" s="26"/>
      <c r="C52" s="642"/>
      <c r="D52" s="253"/>
      <c r="E52" s="253"/>
      <c r="F52" s="58"/>
    </row>
    <row r="53" spans="1:6" s="59" customFormat="1" ht="30" x14ac:dyDescent="0.25">
      <c r="A53" s="61" t="s">
        <v>244</v>
      </c>
      <c r="B53" s="26"/>
      <c r="C53" s="642"/>
      <c r="D53" s="253"/>
      <c r="E53" s="253"/>
      <c r="F53" s="58"/>
    </row>
    <row r="54" spans="1:6" s="59" customFormat="1" x14ac:dyDescent="0.25">
      <c r="A54" s="27" t="s">
        <v>245</v>
      </c>
      <c r="B54" s="26"/>
      <c r="C54" s="642"/>
      <c r="D54" s="253"/>
      <c r="E54" s="253"/>
      <c r="F54" s="58"/>
    </row>
    <row r="55" spans="1:6" s="59" customFormat="1" x14ac:dyDescent="0.25">
      <c r="A55" s="28" t="s">
        <v>121</v>
      </c>
      <c r="B55" s="60"/>
      <c r="C55" s="58"/>
      <c r="D55" s="253"/>
      <c r="E55" s="253"/>
      <c r="F55" s="58"/>
    </row>
    <row r="56" spans="1:6" s="59" customFormat="1" x14ac:dyDescent="0.25">
      <c r="A56" s="56" t="s">
        <v>160</v>
      </c>
      <c r="B56" s="60"/>
      <c r="C56" s="91"/>
      <c r="D56" s="253"/>
      <c r="E56" s="253"/>
      <c r="F56" s="58"/>
    </row>
    <row r="57" spans="1:6" s="79" customFormat="1" ht="30" x14ac:dyDescent="0.25">
      <c r="A57" s="28" t="s">
        <v>122</v>
      </c>
      <c r="B57" s="58"/>
      <c r="C57" s="642">
        <v>6</v>
      </c>
      <c r="D57" s="58"/>
      <c r="E57" s="58"/>
      <c r="F57" s="58"/>
    </row>
    <row r="58" spans="1:6" s="59" customFormat="1" x14ac:dyDescent="0.25">
      <c r="A58" s="28" t="s">
        <v>246</v>
      </c>
      <c r="B58" s="26"/>
      <c r="C58" s="642"/>
      <c r="D58" s="253"/>
      <c r="E58" s="253"/>
      <c r="F58" s="58"/>
    </row>
    <row r="59" spans="1:6" s="59" customFormat="1" ht="45" x14ac:dyDescent="0.25">
      <c r="A59" s="28" t="s">
        <v>341</v>
      </c>
      <c r="B59" s="26"/>
      <c r="C59" s="642">
        <v>1</v>
      </c>
      <c r="D59" s="253"/>
      <c r="E59" s="253"/>
      <c r="F59" s="58"/>
    </row>
    <row r="60" spans="1:6" s="59" customFormat="1" x14ac:dyDescent="0.25">
      <c r="A60" s="67" t="s">
        <v>162</v>
      </c>
      <c r="B60" s="26"/>
      <c r="C60" s="380">
        <f>C36+ROUND(C55*3.2,0)+C57+C59</f>
        <v>7</v>
      </c>
      <c r="D60" s="253"/>
      <c r="E60" s="253"/>
      <c r="F60" s="58"/>
    </row>
    <row r="61" spans="1:6" s="59" customFormat="1" ht="15" customHeight="1" x14ac:dyDescent="0.25">
      <c r="A61" s="68" t="s">
        <v>161</v>
      </c>
      <c r="B61" s="26"/>
      <c r="C61" s="380">
        <f>SUM(C34,C60)</f>
        <v>26.512820512820515</v>
      </c>
      <c r="D61" s="253"/>
      <c r="E61" s="253"/>
      <c r="F61" s="58"/>
    </row>
    <row r="62" spans="1:6" s="79" customFormat="1" x14ac:dyDescent="0.25">
      <c r="A62" s="45" t="s">
        <v>7</v>
      </c>
      <c r="B62" s="186"/>
      <c r="C62" s="58"/>
      <c r="D62" s="121"/>
      <c r="E62" s="121"/>
      <c r="F62" s="58"/>
    </row>
    <row r="63" spans="1:6" s="79" customFormat="1" x14ac:dyDescent="0.25">
      <c r="A63" s="101" t="s">
        <v>145</v>
      </c>
      <c r="B63" s="186"/>
      <c r="C63" s="58"/>
      <c r="D63" s="121"/>
      <c r="E63" s="121"/>
      <c r="F63" s="58"/>
    </row>
    <row r="64" spans="1:6" s="79" customFormat="1" x14ac:dyDescent="0.25">
      <c r="A64" s="34" t="s">
        <v>73</v>
      </c>
      <c r="B64" s="2">
        <v>300</v>
      </c>
      <c r="C64" s="58"/>
      <c r="D64" s="128">
        <v>11</v>
      </c>
      <c r="E64" s="121">
        <f>ROUND(F64/B64,0)</f>
        <v>0</v>
      </c>
      <c r="F64" s="3">
        <f>ROUND(C64*D64,0)</f>
        <v>0</v>
      </c>
    </row>
    <row r="65" spans="1:6" s="79" customFormat="1" x14ac:dyDescent="0.25">
      <c r="A65" s="34" t="s">
        <v>74</v>
      </c>
      <c r="B65" s="2">
        <v>300</v>
      </c>
      <c r="C65" s="58"/>
      <c r="D65" s="128">
        <v>9</v>
      </c>
      <c r="E65" s="121">
        <f>ROUND(F65/B65,0)</f>
        <v>0</v>
      </c>
      <c r="F65" s="3">
        <f>ROUND(C65*D65,0)</f>
        <v>0</v>
      </c>
    </row>
    <row r="66" spans="1:6" s="79" customFormat="1" x14ac:dyDescent="0.25">
      <c r="A66" s="34" t="s">
        <v>23</v>
      </c>
      <c r="B66" s="2">
        <v>300</v>
      </c>
      <c r="C66" s="58"/>
      <c r="D66" s="128">
        <v>7.5</v>
      </c>
      <c r="E66" s="121">
        <f>ROUND(F66/B66,0)</f>
        <v>0</v>
      </c>
      <c r="F66" s="3">
        <f>ROUND(C66*D66,0)</f>
        <v>0</v>
      </c>
    </row>
    <row r="67" spans="1:6" s="79" customFormat="1" x14ac:dyDescent="0.25">
      <c r="A67" s="45" t="s">
        <v>9</v>
      </c>
      <c r="B67" s="99"/>
      <c r="C67" s="111">
        <f>C64+C65+C66</f>
        <v>0</v>
      </c>
      <c r="D67" s="128">
        <v>7.5</v>
      </c>
      <c r="E67" s="123">
        <f>E64+E65+E66</f>
        <v>0</v>
      </c>
      <c r="F67" s="111">
        <f>F64+F65+F66</f>
        <v>0</v>
      </c>
    </row>
    <row r="68" spans="1:6" s="79" customFormat="1" x14ac:dyDescent="0.25">
      <c r="A68" s="55" t="s">
        <v>20</v>
      </c>
      <c r="B68" s="97"/>
      <c r="C68" s="63"/>
      <c r="D68" s="787"/>
      <c r="E68" s="788"/>
      <c r="F68" s="63"/>
    </row>
    <row r="69" spans="1:6" s="79" customFormat="1" x14ac:dyDescent="0.25">
      <c r="A69" s="1" t="s">
        <v>37</v>
      </c>
      <c r="B69" s="94">
        <v>240</v>
      </c>
      <c r="C69" s="58">
        <v>2</v>
      </c>
      <c r="D69" s="128">
        <v>8</v>
      </c>
      <c r="E69" s="121">
        <f>ROUND(F69/B69,0)</f>
        <v>0</v>
      </c>
      <c r="F69" s="3">
        <f>ROUND(C69*D69,0)</f>
        <v>16</v>
      </c>
    </row>
    <row r="70" spans="1:6" s="79" customFormat="1" x14ac:dyDescent="0.25">
      <c r="A70" s="249" t="s">
        <v>147</v>
      </c>
      <c r="B70" s="789"/>
      <c r="C70" s="135">
        <f t="shared" ref="C70" si="6">C69</f>
        <v>2</v>
      </c>
      <c r="D70" s="790">
        <f t="shared" ref="D70:F70" si="7">D69</f>
        <v>8</v>
      </c>
      <c r="E70" s="135">
        <f t="shared" si="7"/>
        <v>0</v>
      </c>
      <c r="F70" s="135">
        <f t="shared" si="7"/>
        <v>16</v>
      </c>
    </row>
    <row r="71" spans="1:6" s="79" customFormat="1" x14ac:dyDescent="0.25">
      <c r="A71" s="38" t="s">
        <v>118</v>
      </c>
      <c r="B71" s="608"/>
      <c r="C71" s="136">
        <f>C67+C70</f>
        <v>2</v>
      </c>
      <c r="D71" s="130">
        <f>F71/C71</f>
        <v>8</v>
      </c>
      <c r="E71" s="136">
        <f>E67+E70</f>
        <v>0</v>
      </c>
      <c r="F71" s="136">
        <f>F67+F70</f>
        <v>16</v>
      </c>
    </row>
    <row r="72" spans="1:6" ht="18.75" customHeight="1" x14ac:dyDescent="0.25">
      <c r="A72" s="250" t="s">
        <v>93</v>
      </c>
      <c r="B72" s="145"/>
      <c r="C72" s="60">
        <f>C73+C75</f>
        <v>1</v>
      </c>
      <c r="D72" s="93"/>
      <c r="E72" s="145"/>
      <c r="F72" s="145"/>
    </row>
    <row r="73" spans="1:6" x14ac:dyDescent="0.25">
      <c r="A73" s="236" t="s">
        <v>179</v>
      </c>
      <c r="B73" s="152"/>
      <c r="C73" s="131">
        <f>C74</f>
        <v>1</v>
      </c>
      <c r="D73" s="72"/>
      <c r="E73" s="251"/>
      <c r="F73" s="152"/>
    </row>
    <row r="74" spans="1:6" x14ac:dyDescent="0.25">
      <c r="A74" s="154" t="s">
        <v>180</v>
      </c>
      <c r="B74" s="152"/>
      <c r="C74" s="728">
        <v>1</v>
      </c>
      <c r="D74" s="152"/>
      <c r="E74" s="152"/>
      <c r="F74" s="152"/>
    </row>
    <row r="75" spans="1:6" x14ac:dyDescent="0.25">
      <c r="A75" s="153" t="s">
        <v>181</v>
      </c>
      <c r="B75" s="152"/>
      <c r="C75" s="727">
        <f>C76+C77</f>
        <v>0</v>
      </c>
      <c r="D75" s="152"/>
      <c r="E75" s="152"/>
      <c r="F75" s="152"/>
    </row>
    <row r="76" spans="1:6" ht="30" x14ac:dyDescent="0.25">
      <c r="A76" s="154" t="s">
        <v>182</v>
      </c>
      <c r="B76" s="152"/>
      <c r="C76" s="728"/>
      <c r="D76" s="152"/>
      <c r="E76" s="152"/>
      <c r="F76" s="152"/>
    </row>
    <row r="77" spans="1:6" ht="15.75" thickBot="1" x14ac:dyDescent="0.3">
      <c r="A77" s="155" t="s">
        <v>183</v>
      </c>
      <c r="B77" s="156"/>
      <c r="C77" s="850"/>
      <c r="D77" s="156"/>
      <c r="E77" s="156"/>
      <c r="F77" s="156"/>
    </row>
    <row r="78" spans="1:6" s="79" customFormat="1" ht="17.25" customHeight="1" x14ac:dyDescent="0.25">
      <c r="A78" s="88" t="s">
        <v>10</v>
      </c>
      <c r="B78" s="791"/>
      <c r="C78" s="792"/>
      <c r="D78" s="791"/>
      <c r="E78" s="791"/>
      <c r="F78" s="792"/>
    </row>
    <row r="79" spans="1:6" x14ac:dyDescent="0.25">
      <c r="D79" s="59"/>
      <c r="E79" s="59"/>
      <c r="F79" s="59"/>
    </row>
    <row r="80" spans="1:6" x14ac:dyDescent="0.25">
      <c r="D80" s="59"/>
      <c r="E80" s="59"/>
      <c r="F80" s="59"/>
    </row>
    <row r="81" spans="4:6" x14ac:dyDescent="0.25">
      <c r="D81" s="59"/>
      <c r="E81" s="59"/>
      <c r="F81" s="59"/>
    </row>
    <row r="82" spans="4:6" x14ac:dyDescent="0.25">
      <c r="D82" s="59"/>
      <c r="E82" s="59"/>
      <c r="F82" s="59"/>
    </row>
    <row r="83" spans="4:6" x14ac:dyDescent="0.25">
      <c r="D83" s="59"/>
      <c r="E83" s="59"/>
      <c r="F83" s="59"/>
    </row>
    <row r="84" spans="4:6" x14ac:dyDescent="0.25">
      <c r="D84" s="59"/>
      <c r="E84" s="59"/>
      <c r="F84" s="59"/>
    </row>
    <row r="85" spans="4:6" x14ac:dyDescent="0.25">
      <c r="D85" s="59"/>
      <c r="E85" s="59"/>
      <c r="F85" s="59"/>
    </row>
    <row r="86" spans="4:6" x14ac:dyDescent="0.25">
      <c r="D86" s="59"/>
      <c r="E86" s="59"/>
      <c r="F86" s="59"/>
    </row>
    <row r="87" spans="4:6" x14ac:dyDescent="0.25">
      <c r="D87" s="59"/>
      <c r="E87" s="59"/>
      <c r="F87" s="59"/>
    </row>
    <row r="88" spans="4:6" x14ac:dyDescent="0.25">
      <c r="D88" s="59"/>
      <c r="E88" s="59"/>
      <c r="F88" s="59"/>
    </row>
    <row r="89" spans="4:6" x14ac:dyDescent="0.25">
      <c r="D89" s="59"/>
      <c r="E89" s="59"/>
      <c r="F89" s="59"/>
    </row>
    <row r="90" spans="4:6" x14ac:dyDescent="0.25">
      <c r="D90" s="59"/>
      <c r="E90" s="59"/>
      <c r="F90" s="59"/>
    </row>
    <row r="91" spans="4:6" x14ac:dyDescent="0.25">
      <c r="D91" s="59"/>
      <c r="E91" s="59"/>
      <c r="F91" s="59"/>
    </row>
    <row r="92" spans="4:6" x14ac:dyDescent="0.25">
      <c r="D92" s="59"/>
      <c r="E92" s="59"/>
      <c r="F92" s="59"/>
    </row>
    <row r="93" spans="4:6" x14ac:dyDescent="0.25">
      <c r="D93" s="59"/>
      <c r="E93" s="59"/>
      <c r="F93" s="59"/>
    </row>
    <row r="94" spans="4:6" x14ac:dyDescent="0.25">
      <c r="D94" s="59"/>
      <c r="E94" s="59"/>
      <c r="F94" s="59"/>
    </row>
    <row r="95" spans="4:6" x14ac:dyDescent="0.25">
      <c r="D95" s="59"/>
      <c r="E95" s="59"/>
      <c r="F95" s="59"/>
    </row>
    <row r="96" spans="4:6" x14ac:dyDescent="0.25">
      <c r="D96" s="59"/>
      <c r="E96" s="59"/>
      <c r="F96" s="59"/>
    </row>
    <row r="97" spans="4:6" x14ac:dyDescent="0.25">
      <c r="D97" s="59"/>
      <c r="E97" s="59"/>
      <c r="F97" s="59"/>
    </row>
    <row r="98" spans="4:6" x14ac:dyDescent="0.25">
      <c r="D98" s="59"/>
      <c r="E98" s="59"/>
      <c r="F98" s="59"/>
    </row>
    <row r="99" spans="4:6" x14ac:dyDescent="0.25">
      <c r="D99" s="59"/>
      <c r="E99" s="59"/>
      <c r="F99" s="59"/>
    </row>
    <row r="100" spans="4:6" x14ac:dyDescent="0.25">
      <c r="D100" s="59"/>
      <c r="E100" s="59"/>
      <c r="F100" s="59"/>
    </row>
    <row r="101" spans="4:6" x14ac:dyDescent="0.25">
      <c r="D101" s="59"/>
      <c r="E101" s="59"/>
      <c r="F101" s="59"/>
    </row>
    <row r="102" spans="4:6" x14ac:dyDescent="0.25">
      <c r="D102" s="59"/>
      <c r="E102" s="59"/>
      <c r="F102" s="59"/>
    </row>
    <row r="103" spans="4:6" x14ac:dyDescent="0.25">
      <c r="D103" s="59"/>
      <c r="E103" s="59"/>
      <c r="F103" s="59"/>
    </row>
    <row r="104" spans="4:6" x14ac:dyDescent="0.25">
      <c r="D104" s="59"/>
      <c r="E104" s="59"/>
      <c r="F104" s="59"/>
    </row>
    <row r="105" spans="4:6" x14ac:dyDescent="0.25">
      <c r="D105" s="59"/>
      <c r="E105" s="59"/>
      <c r="F105" s="59"/>
    </row>
    <row r="106" spans="4:6" x14ac:dyDescent="0.25">
      <c r="D106" s="59"/>
      <c r="E106" s="59"/>
      <c r="F106" s="59"/>
    </row>
    <row r="107" spans="4:6" x14ac:dyDescent="0.25">
      <c r="D107" s="59"/>
      <c r="E107" s="59"/>
      <c r="F107" s="59"/>
    </row>
    <row r="108" spans="4:6" x14ac:dyDescent="0.25">
      <c r="D108" s="59"/>
      <c r="E108" s="59"/>
      <c r="F108" s="59"/>
    </row>
    <row r="109" spans="4:6" x14ac:dyDescent="0.25">
      <c r="D109" s="59"/>
      <c r="E109" s="59"/>
      <c r="F109" s="59"/>
    </row>
    <row r="110" spans="4:6" x14ac:dyDescent="0.25">
      <c r="D110" s="59"/>
      <c r="E110" s="59"/>
      <c r="F110" s="59"/>
    </row>
    <row r="111" spans="4:6" x14ac:dyDescent="0.25">
      <c r="D111" s="59"/>
      <c r="E111" s="59"/>
      <c r="F111" s="59"/>
    </row>
    <row r="112" spans="4:6" x14ac:dyDescent="0.25">
      <c r="D112" s="59"/>
      <c r="E112" s="59"/>
      <c r="F112" s="59"/>
    </row>
    <row r="113" spans="4:6" x14ac:dyDescent="0.25">
      <c r="D113" s="59"/>
      <c r="E113" s="59"/>
      <c r="F113" s="59"/>
    </row>
    <row r="114" spans="4:6" x14ac:dyDescent="0.25">
      <c r="D114" s="59"/>
      <c r="E114" s="59"/>
      <c r="F114" s="59"/>
    </row>
    <row r="115" spans="4:6" x14ac:dyDescent="0.25">
      <c r="D115" s="59"/>
      <c r="E115" s="59"/>
      <c r="F115" s="59"/>
    </row>
    <row r="116" spans="4:6" x14ac:dyDescent="0.25">
      <c r="D116" s="59"/>
      <c r="E116" s="59"/>
      <c r="F116" s="59"/>
    </row>
    <row r="117" spans="4:6" x14ac:dyDescent="0.25">
      <c r="D117" s="59"/>
      <c r="E117" s="59"/>
      <c r="F117" s="59"/>
    </row>
    <row r="118" spans="4:6" x14ac:dyDescent="0.25">
      <c r="D118" s="59"/>
      <c r="E118" s="59"/>
      <c r="F118" s="59"/>
    </row>
    <row r="119" spans="4:6" x14ac:dyDescent="0.25">
      <c r="D119" s="59"/>
      <c r="E119" s="59"/>
      <c r="F119" s="59"/>
    </row>
    <row r="120" spans="4:6" x14ac:dyDescent="0.25">
      <c r="D120" s="59"/>
      <c r="E120" s="59"/>
      <c r="F120" s="59"/>
    </row>
    <row r="121" spans="4:6" x14ac:dyDescent="0.25">
      <c r="D121" s="59"/>
      <c r="E121" s="59"/>
      <c r="F121" s="59"/>
    </row>
    <row r="122" spans="4:6" x14ac:dyDescent="0.25">
      <c r="D122" s="59"/>
      <c r="E122" s="59"/>
      <c r="F122" s="59"/>
    </row>
    <row r="123" spans="4:6" x14ac:dyDescent="0.25">
      <c r="D123" s="59"/>
      <c r="E123" s="59"/>
      <c r="F123" s="59"/>
    </row>
    <row r="124" spans="4:6" x14ac:dyDescent="0.25">
      <c r="D124" s="59"/>
      <c r="E124" s="59"/>
      <c r="F124" s="59"/>
    </row>
    <row r="125" spans="4:6" x14ac:dyDescent="0.25">
      <c r="D125" s="59"/>
      <c r="E125" s="59"/>
      <c r="F125" s="59"/>
    </row>
    <row r="126" spans="4:6" x14ac:dyDescent="0.25">
      <c r="D126" s="59"/>
      <c r="E126" s="59"/>
      <c r="F126" s="59"/>
    </row>
    <row r="127" spans="4:6" x14ac:dyDescent="0.25">
      <c r="D127" s="59"/>
      <c r="E127" s="59"/>
      <c r="F127" s="59"/>
    </row>
    <row r="128" spans="4:6" x14ac:dyDescent="0.25">
      <c r="D128" s="59"/>
      <c r="E128" s="59"/>
      <c r="F128" s="59"/>
    </row>
    <row r="129" spans="4:6" x14ac:dyDescent="0.25">
      <c r="D129" s="59"/>
      <c r="E129" s="59"/>
      <c r="F129" s="59"/>
    </row>
    <row r="130" spans="4:6" x14ac:dyDescent="0.25">
      <c r="D130" s="59"/>
      <c r="E130" s="59"/>
      <c r="F130" s="59"/>
    </row>
    <row r="131" spans="4:6" x14ac:dyDescent="0.25">
      <c r="D131" s="59"/>
      <c r="E131" s="59"/>
      <c r="F131" s="59"/>
    </row>
    <row r="132" spans="4:6" x14ac:dyDescent="0.25">
      <c r="D132" s="59"/>
      <c r="E132" s="59"/>
      <c r="F132" s="59"/>
    </row>
    <row r="133" spans="4:6" x14ac:dyDescent="0.25">
      <c r="D133" s="59"/>
      <c r="E133" s="59"/>
      <c r="F133" s="59"/>
    </row>
    <row r="134" spans="4:6" x14ac:dyDescent="0.25">
      <c r="D134" s="59"/>
      <c r="E134" s="59"/>
      <c r="F134" s="59"/>
    </row>
    <row r="135" spans="4:6" x14ac:dyDescent="0.25">
      <c r="D135" s="59"/>
      <c r="E135" s="59"/>
      <c r="F135" s="59"/>
    </row>
    <row r="136" spans="4:6" x14ac:dyDescent="0.25">
      <c r="D136" s="59"/>
      <c r="E136" s="59"/>
      <c r="F136" s="59"/>
    </row>
    <row r="137" spans="4:6" x14ac:dyDescent="0.25">
      <c r="D137" s="59"/>
      <c r="E137" s="59"/>
      <c r="F137" s="59"/>
    </row>
    <row r="138" spans="4:6" x14ac:dyDescent="0.25">
      <c r="D138" s="59"/>
      <c r="E138" s="59"/>
      <c r="F138" s="59"/>
    </row>
    <row r="139" spans="4:6" x14ac:dyDescent="0.25">
      <c r="D139" s="59"/>
      <c r="E139" s="59"/>
      <c r="F139" s="59"/>
    </row>
    <row r="140" spans="4:6" x14ac:dyDescent="0.25">
      <c r="D140" s="59"/>
      <c r="E140" s="59"/>
      <c r="F140" s="59"/>
    </row>
    <row r="141" spans="4:6" x14ac:dyDescent="0.25">
      <c r="D141" s="59"/>
      <c r="E141" s="59"/>
      <c r="F141" s="59"/>
    </row>
    <row r="142" spans="4:6" x14ac:dyDescent="0.25">
      <c r="D142" s="59"/>
      <c r="E142" s="59"/>
      <c r="F142" s="59"/>
    </row>
    <row r="143" spans="4:6" x14ac:dyDescent="0.25">
      <c r="D143" s="59"/>
      <c r="E143" s="59"/>
      <c r="F143" s="59"/>
    </row>
    <row r="144" spans="4:6" x14ac:dyDescent="0.25">
      <c r="D144" s="59"/>
      <c r="E144" s="59"/>
      <c r="F144" s="59"/>
    </row>
    <row r="145" spans="4:6" x14ac:dyDescent="0.25">
      <c r="D145" s="59"/>
      <c r="E145" s="59"/>
      <c r="F145" s="59"/>
    </row>
    <row r="146" spans="4:6" x14ac:dyDescent="0.25">
      <c r="D146" s="59"/>
      <c r="E146" s="59"/>
      <c r="F146" s="59"/>
    </row>
    <row r="147" spans="4:6" x14ac:dyDescent="0.25">
      <c r="D147" s="59"/>
      <c r="E147" s="59"/>
      <c r="F147" s="59"/>
    </row>
    <row r="148" spans="4:6" x14ac:dyDescent="0.25">
      <c r="D148" s="59"/>
      <c r="E148" s="59"/>
      <c r="F148" s="59"/>
    </row>
    <row r="149" spans="4:6" x14ac:dyDescent="0.25">
      <c r="D149" s="59"/>
      <c r="E149" s="59"/>
      <c r="F149" s="59"/>
    </row>
    <row r="150" spans="4:6" x14ac:dyDescent="0.25">
      <c r="D150" s="59"/>
      <c r="E150" s="59"/>
      <c r="F150" s="59"/>
    </row>
    <row r="151" spans="4:6" x14ac:dyDescent="0.25">
      <c r="D151" s="59"/>
      <c r="E151" s="59"/>
      <c r="F151" s="59"/>
    </row>
    <row r="152" spans="4:6" x14ac:dyDescent="0.25">
      <c r="D152" s="59"/>
      <c r="E152" s="59"/>
      <c r="F152" s="59"/>
    </row>
    <row r="153" spans="4:6" x14ac:dyDescent="0.25">
      <c r="D153" s="59"/>
      <c r="E153" s="59"/>
      <c r="F153" s="59"/>
    </row>
    <row r="154" spans="4:6" x14ac:dyDescent="0.25">
      <c r="D154" s="59"/>
      <c r="E154" s="59"/>
      <c r="F154" s="59"/>
    </row>
    <row r="155" spans="4:6" x14ac:dyDescent="0.25">
      <c r="D155" s="59"/>
      <c r="E155" s="59"/>
      <c r="F155" s="59"/>
    </row>
    <row r="156" spans="4:6" x14ac:dyDescent="0.25">
      <c r="D156" s="59"/>
      <c r="E156" s="59"/>
      <c r="F156" s="59"/>
    </row>
    <row r="157" spans="4:6" x14ac:dyDescent="0.25">
      <c r="D157" s="59"/>
      <c r="E157" s="59"/>
      <c r="F157" s="59"/>
    </row>
    <row r="158" spans="4:6" x14ac:dyDescent="0.25">
      <c r="D158" s="59"/>
      <c r="E158" s="59"/>
      <c r="F158" s="59"/>
    </row>
    <row r="159" spans="4:6" x14ac:dyDescent="0.25">
      <c r="D159" s="59"/>
      <c r="E159" s="59"/>
      <c r="F159" s="59"/>
    </row>
    <row r="160" spans="4:6" x14ac:dyDescent="0.25">
      <c r="D160" s="59"/>
      <c r="E160" s="59"/>
      <c r="F160" s="59"/>
    </row>
    <row r="161" spans="4:6" x14ac:dyDescent="0.25">
      <c r="D161" s="59"/>
      <c r="E161" s="59"/>
      <c r="F161" s="59"/>
    </row>
    <row r="162" spans="4:6" x14ac:dyDescent="0.25">
      <c r="D162" s="59"/>
      <c r="E162" s="59"/>
      <c r="F162" s="59"/>
    </row>
    <row r="163" spans="4:6" x14ac:dyDescent="0.25">
      <c r="D163" s="59"/>
      <c r="E163" s="59"/>
      <c r="F163" s="59"/>
    </row>
    <row r="164" spans="4:6" x14ac:dyDescent="0.25">
      <c r="D164" s="59"/>
      <c r="E164" s="59"/>
      <c r="F164" s="59"/>
    </row>
    <row r="165" spans="4:6" x14ac:dyDescent="0.25">
      <c r="D165" s="59"/>
      <c r="E165" s="59"/>
      <c r="F165" s="59"/>
    </row>
    <row r="166" spans="4:6" x14ac:dyDescent="0.25">
      <c r="D166" s="59"/>
      <c r="E166" s="59"/>
      <c r="F166" s="59"/>
    </row>
    <row r="167" spans="4:6" x14ac:dyDescent="0.25">
      <c r="D167" s="59"/>
      <c r="E167" s="59"/>
      <c r="F167" s="59"/>
    </row>
    <row r="168" spans="4:6" x14ac:dyDescent="0.25">
      <c r="D168" s="59"/>
      <c r="E168" s="59"/>
      <c r="F168" s="59"/>
    </row>
    <row r="169" spans="4:6" x14ac:dyDescent="0.25">
      <c r="D169" s="59"/>
      <c r="E169" s="59"/>
      <c r="F169" s="59"/>
    </row>
    <row r="170" spans="4:6" x14ac:dyDescent="0.25">
      <c r="D170" s="59"/>
      <c r="E170" s="59"/>
      <c r="F170" s="59"/>
    </row>
    <row r="171" spans="4:6" x14ac:dyDescent="0.25">
      <c r="D171" s="59"/>
      <c r="E171" s="59"/>
      <c r="F171" s="59"/>
    </row>
    <row r="172" spans="4:6" x14ac:dyDescent="0.25">
      <c r="D172" s="59"/>
      <c r="E172" s="59"/>
      <c r="F172" s="59"/>
    </row>
    <row r="173" spans="4:6" x14ac:dyDescent="0.25">
      <c r="D173" s="59"/>
      <c r="E173" s="59"/>
      <c r="F173" s="59"/>
    </row>
    <row r="174" spans="4:6" x14ac:dyDescent="0.25">
      <c r="D174" s="59"/>
      <c r="E174" s="59"/>
      <c r="F174" s="59"/>
    </row>
    <row r="175" spans="4:6" x14ac:dyDescent="0.25">
      <c r="D175" s="59"/>
      <c r="E175" s="59"/>
      <c r="F175" s="59"/>
    </row>
    <row r="176" spans="4:6" x14ac:dyDescent="0.25">
      <c r="D176" s="59"/>
      <c r="E176" s="59"/>
      <c r="F176" s="59"/>
    </row>
    <row r="177" spans="4:6" x14ac:dyDescent="0.25">
      <c r="D177" s="59"/>
      <c r="E177" s="59"/>
      <c r="F177" s="59"/>
    </row>
    <row r="178" spans="4:6" x14ac:dyDescent="0.25">
      <c r="D178" s="59"/>
      <c r="E178" s="59"/>
      <c r="F178" s="59"/>
    </row>
    <row r="179" spans="4:6" x14ac:dyDescent="0.25">
      <c r="D179" s="59"/>
      <c r="E179" s="59"/>
      <c r="F179" s="59"/>
    </row>
    <row r="180" spans="4:6" x14ac:dyDescent="0.25">
      <c r="D180" s="59"/>
      <c r="E180" s="59"/>
      <c r="F180" s="59"/>
    </row>
    <row r="181" spans="4:6" x14ac:dyDescent="0.25">
      <c r="D181" s="59"/>
      <c r="E181" s="59"/>
      <c r="F181" s="59"/>
    </row>
    <row r="182" spans="4:6" x14ac:dyDescent="0.25">
      <c r="D182" s="59"/>
      <c r="E182" s="59"/>
      <c r="F182" s="59"/>
    </row>
    <row r="183" spans="4:6" x14ac:dyDescent="0.25">
      <c r="D183" s="59"/>
      <c r="E183" s="59"/>
      <c r="F183" s="59"/>
    </row>
    <row r="184" spans="4:6" x14ac:dyDescent="0.25">
      <c r="D184" s="59"/>
      <c r="E184" s="59"/>
      <c r="F184" s="59"/>
    </row>
    <row r="185" spans="4:6" x14ac:dyDescent="0.25">
      <c r="D185" s="59"/>
      <c r="E185" s="59"/>
      <c r="F185" s="59"/>
    </row>
    <row r="186" spans="4:6" x14ac:dyDescent="0.25">
      <c r="D186" s="59"/>
      <c r="E186" s="59"/>
      <c r="F186" s="59"/>
    </row>
    <row r="187" spans="4:6" x14ac:dyDescent="0.25">
      <c r="D187" s="59"/>
      <c r="E187" s="59"/>
      <c r="F187" s="59"/>
    </row>
    <row r="188" spans="4:6" x14ac:dyDescent="0.25">
      <c r="D188" s="59"/>
      <c r="E188" s="59"/>
      <c r="F188" s="59"/>
    </row>
    <row r="189" spans="4:6" x14ac:dyDescent="0.25">
      <c r="D189" s="59"/>
      <c r="E189" s="59"/>
      <c r="F189" s="59"/>
    </row>
    <row r="190" spans="4:6" x14ac:dyDescent="0.25">
      <c r="D190" s="59"/>
      <c r="E190" s="59"/>
      <c r="F190" s="59"/>
    </row>
    <row r="191" spans="4:6" x14ac:dyDescent="0.25">
      <c r="D191" s="59"/>
      <c r="E191" s="59"/>
      <c r="F191" s="59"/>
    </row>
    <row r="192" spans="4:6" x14ac:dyDescent="0.25">
      <c r="D192" s="59"/>
      <c r="E192" s="59"/>
      <c r="F192" s="59"/>
    </row>
    <row r="193" spans="4:6" x14ac:dyDescent="0.25">
      <c r="D193" s="59"/>
      <c r="E193" s="59"/>
      <c r="F193" s="59"/>
    </row>
    <row r="194" spans="4:6" x14ac:dyDescent="0.25">
      <c r="D194" s="59"/>
      <c r="E194" s="59"/>
      <c r="F194" s="59"/>
    </row>
    <row r="195" spans="4:6" x14ac:dyDescent="0.25">
      <c r="D195" s="59"/>
      <c r="E195" s="59"/>
      <c r="F195" s="59"/>
    </row>
    <row r="196" spans="4:6" x14ac:dyDescent="0.25">
      <c r="D196" s="59"/>
      <c r="E196" s="59"/>
      <c r="F196" s="59"/>
    </row>
    <row r="197" spans="4:6" x14ac:dyDescent="0.25">
      <c r="D197" s="59"/>
      <c r="E197" s="59"/>
      <c r="F197" s="59"/>
    </row>
    <row r="198" spans="4:6" x14ac:dyDescent="0.25">
      <c r="D198" s="59"/>
      <c r="E198" s="59"/>
      <c r="F198" s="59"/>
    </row>
    <row r="199" spans="4:6" x14ac:dyDescent="0.25">
      <c r="D199" s="59"/>
      <c r="E199" s="59"/>
      <c r="F199" s="59"/>
    </row>
    <row r="200" spans="4:6" x14ac:dyDescent="0.25">
      <c r="D200" s="59"/>
      <c r="E200" s="59"/>
      <c r="F200" s="59"/>
    </row>
    <row r="201" spans="4:6" x14ac:dyDescent="0.25">
      <c r="D201" s="59"/>
      <c r="E201" s="59"/>
      <c r="F201" s="59"/>
    </row>
    <row r="202" spans="4:6" x14ac:dyDescent="0.25">
      <c r="D202" s="59"/>
      <c r="E202" s="59"/>
      <c r="F202" s="59"/>
    </row>
    <row r="203" spans="4:6" x14ac:dyDescent="0.25">
      <c r="D203" s="59"/>
      <c r="E203" s="59"/>
      <c r="F203" s="59"/>
    </row>
    <row r="204" spans="4:6" x14ac:dyDescent="0.25">
      <c r="D204" s="59"/>
      <c r="E204" s="59"/>
      <c r="F204" s="59"/>
    </row>
    <row r="205" spans="4:6" x14ac:dyDescent="0.25">
      <c r="D205" s="59"/>
      <c r="E205" s="59"/>
      <c r="F205" s="59"/>
    </row>
    <row r="206" spans="4:6" x14ac:dyDescent="0.25">
      <c r="D206" s="59"/>
      <c r="E206" s="59"/>
      <c r="F206" s="59"/>
    </row>
    <row r="207" spans="4:6" x14ac:dyDescent="0.25">
      <c r="D207" s="59"/>
      <c r="E207" s="59"/>
      <c r="F207" s="59"/>
    </row>
    <row r="208" spans="4:6" x14ac:dyDescent="0.25">
      <c r="D208" s="59"/>
      <c r="E208" s="59"/>
      <c r="F208" s="59"/>
    </row>
    <row r="209" spans="4:6" x14ac:dyDescent="0.25">
      <c r="D209" s="59"/>
      <c r="E209" s="59"/>
      <c r="F209" s="59"/>
    </row>
    <row r="210" spans="4:6" x14ac:dyDescent="0.25">
      <c r="D210" s="59"/>
      <c r="E210" s="59"/>
      <c r="F210" s="59"/>
    </row>
    <row r="211" spans="4:6" x14ac:dyDescent="0.25">
      <c r="D211" s="59"/>
      <c r="E211" s="59"/>
      <c r="F211" s="59"/>
    </row>
    <row r="212" spans="4:6" x14ac:dyDescent="0.25">
      <c r="D212" s="59"/>
      <c r="E212" s="59"/>
      <c r="F212" s="59"/>
    </row>
    <row r="213" spans="4:6" x14ac:dyDescent="0.25">
      <c r="D213" s="59"/>
      <c r="E213" s="59"/>
      <c r="F213" s="59"/>
    </row>
    <row r="214" spans="4:6" x14ac:dyDescent="0.25">
      <c r="D214" s="59"/>
      <c r="E214" s="59"/>
      <c r="F214" s="59"/>
    </row>
    <row r="215" spans="4:6" x14ac:dyDescent="0.25">
      <c r="D215" s="59"/>
      <c r="E215" s="59"/>
      <c r="F215" s="59"/>
    </row>
    <row r="216" spans="4:6" x14ac:dyDescent="0.25">
      <c r="D216" s="59"/>
      <c r="E216" s="59"/>
      <c r="F216" s="59"/>
    </row>
    <row r="217" spans="4:6" x14ac:dyDescent="0.25">
      <c r="D217" s="59"/>
      <c r="E217" s="59"/>
      <c r="F217" s="59"/>
    </row>
    <row r="218" spans="4:6" x14ac:dyDescent="0.25">
      <c r="D218" s="59"/>
      <c r="E218" s="59"/>
      <c r="F218" s="59"/>
    </row>
    <row r="219" spans="4:6" x14ac:dyDescent="0.25">
      <c r="D219" s="59"/>
      <c r="E219" s="59"/>
      <c r="F219" s="59"/>
    </row>
    <row r="220" spans="4:6" x14ac:dyDescent="0.25">
      <c r="D220" s="59"/>
      <c r="E220" s="59"/>
      <c r="F220" s="59"/>
    </row>
    <row r="221" spans="4:6" x14ac:dyDescent="0.25">
      <c r="D221" s="59"/>
      <c r="E221" s="59"/>
      <c r="F221" s="59"/>
    </row>
    <row r="222" spans="4:6" x14ac:dyDescent="0.25">
      <c r="D222" s="59"/>
      <c r="E222" s="59"/>
      <c r="F222" s="59"/>
    </row>
    <row r="223" spans="4:6" x14ac:dyDescent="0.25">
      <c r="D223" s="59"/>
      <c r="E223" s="59"/>
      <c r="F223" s="59"/>
    </row>
    <row r="224" spans="4:6" x14ac:dyDescent="0.25">
      <c r="D224" s="59"/>
      <c r="E224" s="59"/>
      <c r="F224" s="59"/>
    </row>
    <row r="225" spans="4:6" x14ac:dyDescent="0.25">
      <c r="D225" s="59"/>
      <c r="E225" s="59"/>
      <c r="F225" s="59"/>
    </row>
    <row r="226" spans="4:6" x14ac:dyDescent="0.25">
      <c r="D226" s="59"/>
      <c r="E226" s="59"/>
      <c r="F226" s="59"/>
    </row>
    <row r="227" spans="4:6" x14ac:dyDescent="0.25">
      <c r="D227" s="59"/>
      <c r="E227" s="59"/>
      <c r="F227" s="59"/>
    </row>
    <row r="228" spans="4:6" x14ac:dyDescent="0.25">
      <c r="D228" s="59"/>
      <c r="E228" s="59"/>
      <c r="F228" s="59"/>
    </row>
    <row r="229" spans="4:6" x14ac:dyDescent="0.25">
      <c r="D229" s="59"/>
      <c r="E229" s="59"/>
      <c r="F229" s="59"/>
    </row>
    <row r="230" spans="4:6" x14ac:dyDescent="0.25">
      <c r="D230" s="59"/>
      <c r="E230" s="59"/>
      <c r="F230" s="59"/>
    </row>
    <row r="231" spans="4:6" x14ac:dyDescent="0.25">
      <c r="D231" s="59"/>
      <c r="E231" s="59"/>
      <c r="F231" s="59"/>
    </row>
    <row r="232" spans="4:6" x14ac:dyDescent="0.25">
      <c r="D232" s="59"/>
      <c r="E232" s="59"/>
      <c r="F232" s="59"/>
    </row>
    <row r="233" spans="4:6" x14ac:dyDescent="0.25">
      <c r="D233" s="59"/>
      <c r="E233" s="59"/>
      <c r="F233" s="59"/>
    </row>
    <row r="234" spans="4:6" x14ac:dyDescent="0.25">
      <c r="D234" s="59"/>
      <c r="E234" s="59"/>
      <c r="F234" s="59"/>
    </row>
    <row r="235" spans="4:6" x14ac:dyDescent="0.25">
      <c r="D235" s="59"/>
      <c r="E235" s="59"/>
      <c r="F235" s="59"/>
    </row>
    <row r="236" spans="4:6" x14ac:dyDescent="0.25">
      <c r="D236" s="59"/>
      <c r="E236" s="59"/>
      <c r="F236" s="59"/>
    </row>
    <row r="237" spans="4:6" x14ac:dyDescent="0.25">
      <c r="D237" s="59"/>
      <c r="E237" s="59"/>
      <c r="F237" s="59"/>
    </row>
    <row r="238" spans="4:6" x14ac:dyDescent="0.25">
      <c r="D238" s="59"/>
      <c r="E238" s="59"/>
      <c r="F238" s="59"/>
    </row>
    <row r="239" spans="4:6" x14ac:dyDescent="0.25">
      <c r="D239" s="59"/>
      <c r="E239" s="59"/>
      <c r="F239" s="59"/>
    </row>
    <row r="240" spans="4:6" x14ac:dyDescent="0.25">
      <c r="D240" s="59"/>
      <c r="E240" s="59"/>
      <c r="F240" s="59"/>
    </row>
    <row r="241" spans="4:6" x14ac:dyDescent="0.25">
      <c r="D241" s="59"/>
      <c r="E241" s="59"/>
      <c r="F241" s="59"/>
    </row>
    <row r="242" spans="4:6" x14ac:dyDescent="0.25">
      <c r="D242" s="59"/>
      <c r="E242" s="59"/>
      <c r="F242" s="59"/>
    </row>
    <row r="243" spans="4:6" x14ac:dyDescent="0.25">
      <c r="D243" s="59"/>
      <c r="E243" s="59"/>
      <c r="F243" s="59"/>
    </row>
    <row r="244" spans="4:6" x14ac:dyDescent="0.25">
      <c r="D244" s="59"/>
      <c r="E244" s="59"/>
      <c r="F244" s="59"/>
    </row>
    <row r="245" spans="4:6" x14ac:dyDescent="0.25">
      <c r="D245" s="59"/>
      <c r="E245" s="59"/>
      <c r="F245" s="59"/>
    </row>
    <row r="246" spans="4:6" x14ac:dyDescent="0.25">
      <c r="D246" s="59"/>
      <c r="E246" s="59"/>
      <c r="F246" s="59"/>
    </row>
    <row r="247" spans="4:6" x14ac:dyDescent="0.25">
      <c r="D247" s="59"/>
      <c r="E247" s="59"/>
      <c r="F247" s="59"/>
    </row>
    <row r="248" spans="4:6" x14ac:dyDescent="0.25">
      <c r="D248" s="59"/>
      <c r="E248" s="59"/>
      <c r="F248" s="59"/>
    </row>
    <row r="249" spans="4:6" x14ac:dyDescent="0.25">
      <c r="D249" s="59"/>
      <c r="E249" s="59"/>
      <c r="F249" s="59"/>
    </row>
    <row r="250" spans="4:6" x14ac:dyDescent="0.25">
      <c r="D250" s="59"/>
      <c r="E250" s="59"/>
      <c r="F250" s="59"/>
    </row>
    <row r="251" spans="4:6" x14ac:dyDescent="0.25">
      <c r="D251" s="59"/>
      <c r="E251" s="59"/>
      <c r="F251" s="59"/>
    </row>
    <row r="252" spans="4:6" x14ac:dyDescent="0.25">
      <c r="D252" s="59"/>
      <c r="E252" s="59"/>
      <c r="F252" s="59"/>
    </row>
    <row r="253" spans="4:6" x14ac:dyDescent="0.25">
      <c r="D253" s="59"/>
      <c r="E253" s="59"/>
      <c r="F253" s="59"/>
    </row>
    <row r="254" spans="4:6" x14ac:dyDescent="0.25">
      <c r="D254" s="59"/>
      <c r="E254" s="59"/>
      <c r="F254" s="59"/>
    </row>
    <row r="255" spans="4:6" x14ac:dyDescent="0.25">
      <c r="D255" s="59"/>
      <c r="E255" s="59"/>
      <c r="F255" s="59"/>
    </row>
    <row r="256" spans="4:6" x14ac:dyDescent="0.25">
      <c r="D256" s="59"/>
      <c r="E256" s="59"/>
      <c r="F256" s="59"/>
    </row>
    <row r="257" spans="4:6" x14ac:dyDescent="0.25">
      <c r="D257" s="59"/>
      <c r="E257" s="59"/>
      <c r="F257" s="59"/>
    </row>
    <row r="258" spans="4:6" x14ac:dyDescent="0.25">
      <c r="D258" s="59"/>
      <c r="E258" s="59"/>
      <c r="F258" s="59"/>
    </row>
    <row r="259" spans="4:6" x14ac:dyDescent="0.25">
      <c r="D259" s="59"/>
      <c r="E259" s="59"/>
      <c r="F259" s="59"/>
    </row>
    <row r="260" spans="4:6" x14ac:dyDescent="0.25">
      <c r="D260" s="59"/>
      <c r="E260" s="59"/>
      <c r="F260" s="59"/>
    </row>
    <row r="261" spans="4:6" x14ac:dyDescent="0.25">
      <c r="D261" s="59"/>
      <c r="E261" s="59"/>
      <c r="F261" s="59"/>
    </row>
    <row r="262" spans="4:6" x14ac:dyDescent="0.25">
      <c r="D262" s="59"/>
      <c r="E262" s="59"/>
      <c r="F262" s="59"/>
    </row>
    <row r="263" spans="4:6" x14ac:dyDescent="0.25">
      <c r="D263" s="59"/>
      <c r="E263" s="59"/>
      <c r="F263" s="59"/>
    </row>
    <row r="264" spans="4:6" x14ac:dyDescent="0.25">
      <c r="D264" s="59"/>
      <c r="E264" s="59"/>
      <c r="F264" s="59"/>
    </row>
    <row r="265" spans="4:6" x14ac:dyDescent="0.25">
      <c r="D265" s="59"/>
      <c r="E265" s="59"/>
      <c r="F265" s="59"/>
    </row>
    <row r="266" spans="4:6" x14ac:dyDescent="0.25">
      <c r="D266" s="59"/>
      <c r="E266" s="59"/>
      <c r="F266" s="59"/>
    </row>
    <row r="267" spans="4:6" x14ac:dyDescent="0.25">
      <c r="D267" s="59"/>
      <c r="E267" s="59"/>
      <c r="F267" s="59"/>
    </row>
    <row r="268" spans="4:6" x14ac:dyDescent="0.25">
      <c r="D268" s="59"/>
      <c r="E268" s="59"/>
      <c r="F268" s="59"/>
    </row>
    <row r="269" spans="4:6" x14ac:dyDescent="0.25">
      <c r="D269" s="59"/>
      <c r="E269" s="59"/>
      <c r="F269" s="59"/>
    </row>
    <row r="270" spans="4:6" x14ac:dyDescent="0.25">
      <c r="D270" s="59"/>
      <c r="E270" s="59"/>
      <c r="F270" s="59"/>
    </row>
    <row r="271" spans="4:6" x14ac:dyDescent="0.25">
      <c r="D271" s="59"/>
      <c r="E271" s="59"/>
      <c r="F271" s="59"/>
    </row>
    <row r="272" spans="4:6" x14ac:dyDescent="0.25">
      <c r="D272" s="59"/>
      <c r="E272" s="59"/>
      <c r="F272" s="59"/>
    </row>
    <row r="273" spans="4:6" x14ac:dyDescent="0.25">
      <c r="D273" s="59"/>
      <c r="E273" s="59"/>
      <c r="F273" s="59"/>
    </row>
    <row r="274" spans="4:6" x14ac:dyDescent="0.25">
      <c r="D274" s="59"/>
      <c r="E274" s="59"/>
      <c r="F274" s="59"/>
    </row>
    <row r="275" spans="4:6" x14ac:dyDescent="0.25">
      <c r="D275" s="59"/>
      <c r="E275" s="59"/>
      <c r="F275" s="59"/>
    </row>
    <row r="276" spans="4:6" x14ac:dyDescent="0.25">
      <c r="D276" s="59"/>
      <c r="E276" s="59"/>
      <c r="F276" s="59"/>
    </row>
    <row r="277" spans="4:6" x14ac:dyDescent="0.25">
      <c r="D277" s="59"/>
      <c r="E277" s="59"/>
      <c r="F277" s="59"/>
    </row>
    <row r="278" spans="4:6" x14ac:dyDescent="0.25">
      <c r="D278" s="59"/>
      <c r="E278" s="59"/>
      <c r="F278" s="59"/>
    </row>
    <row r="279" spans="4:6" x14ac:dyDescent="0.25">
      <c r="D279" s="59"/>
      <c r="E279" s="59"/>
      <c r="F279" s="59"/>
    </row>
    <row r="280" spans="4:6" x14ac:dyDescent="0.25">
      <c r="D280" s="59"/>
      <c r="E280" s="59"/>
      <c r="F280" s="59"/>
    </row>
    <row r="281" spans="4:6" x14ac:dyDescent="0.25">
      <c r="D281" s="59"/>
      <c r="E281" s="59"/>
      <c r="F281" s="59"/>
    </row>
    <row r="282" spans="4:6" x14ac:dyDescent="0.25">
      <c r="D282" s="59"/>
      <c r="E282" s="59"/>
      <c r="F282" s="59"/>
    </row>
    <row r="283" spans="4:6" x14ac:dyDescent="0.25">
      <c r="D283" s="59"/>
      <c r="E283" s="59"/>
      <c r="F283" s="59"/>
    </row>
    <row r="284" spans="4:6" x14ac:dyDescent="0.25">
      <c r="D284" s="59"/>
      <c r="E284" s="59"/>
      <c r="F284" s="59"/>
    </row>
    <row r="285" spans="4:6" x14ac:dyDescent="0.25">
      <c r="D285" s="59"/>
      <c r="E285" s="59"/>
      <c r="F285" s="59"/>
    </row>
    <row r="286" spans="4:6" x14ac:dyDescent="0.25">
      <c r="D286" s="59"/>
      <c r="E286" s="59"/>
      <c r="F286" s="59"/>
    </row>
    <row r="287" spans="4:6" x14ac:dyDescent="0.25">
      <c r="D287" s="59"/>
      <c r="E287" s="59"/>
      <c r="F287" s="59"/>
    </row>
    <row r="288" spans="4:6" x14ac:dyDescent="0.25">
      <c r="D288" s="59"/>
      <c r="E288" s="59"/>
      <c r="F288" s="59"/>
    </row>
    <row r="289" spans="4:6" x14ac:dyDescent="0.25">
      <c r="D289" s="59"/>
      <c r="E289" s="59"/>
      <c r="F289" s="59"/>
    </row>
    <row r="290" spans="4:6" x14ac:dyDescent="0.25">
      <c r="D290" s="59"/>
      <c r="E290" s="59"/>
      <c r="F290" s="59"/>
    </row>
    <row r="291" spans="4:6" x14ac:dyDescent="0.25">
      <c r="D291" s="59"/>
      <c r="E291" s="59"/>
      <c r="F291" s="59"/>
    </row>
    <row r="292" spans="4:6" x14ac:dyDescent="0.25">
      <c r="D292" s="59"/>
      <c r="E292" s="59"/>
      <c r="F292" s="59"/>
    </row>
    <row r="293" spans="4:6" x14ac:dyDescent="0.25">
      <c r="D293" s="59"/>
      <c r="E293" s="59"/>
      <c r="F293" s="59"/>
    </row>
    <row r="294" spans="4:6" x14ac:dyDescent="0.25">
      <c r="D294" s="59"/>
      <c r="E294" s="59"/>
      <c r="F294" s="59"/>
    </row>
    <row r="295" spans="4:6" x14ac:dyDescent="0.25">
      <c r="D295" s="59"/>
      <c r="E295" s="59"/>
      <c r="F295" s="59"/>
    </row>
    <row r="296" spans="4:6" x14ac:dyDescent="0.25">
      <c r="D296" s="59"/>
      <c r="E296" s="59"/>
      <c r="F296" s="59"/>
    </row>
    <row r="297" spans="4:6" x14ac:dyDescent="0.25">
      <c r="D297" s="59"/>
      <c r="E297" s="59"/>
      <c r="F297" s="59"/>
    </row>
    <row r="298" spans="4:6" x14ac:dyDescent="0.25">
      <c r="D298" s="59"/>
      <c r="E298" s="59"/>
      <c r="F298" s="59"/>
    </row>
    <row r="299" spans="4:6" x14ac:dyDescent="0.25">
      <c r="D299" s="59"/>
      <c r="E299" s="59"/>
      <c r="F299" s="59"/>
    </row>
    <row r="300" spans="4:6" x14ac:dyDescent="0.25">
      <c r="D300" s="59"/>
      <c r="E300" s="59"/>
      <c r="F300" s="59"/>
    </row>
    <row r="301" spans="4:6" x14ac:dyDescent="0.25">
      <c r="D301" s="59"/>
      <c r="E301" s="59"/>
      <c r="F301" s="59"/>
    </row>
    <row r="302" spans="4:6" x14ac:dyDescent="0.25">
      <c r="D302" s="59"/>
      <c r="E302" s="59"/>
      <c r="F302" s="59"/>
    </row>
    <row r="303" spans="4:6" x14ac:dyDescent="0.25">
      <c r="D303" s="59"/>
      <c r="E303" s="59"/>
      <c r="F303" s="59"/>
    </row>
    <row r="304" spans="4:6" x14ac:dyDescent="0.25">
      <c r="D304" s="59"/>
      <c r="E304" s="59"/>
      <c r="F304" s="59"/>
    </row>
    <row r="305" spans="4:6" x14ac:dyDescent="0.25">
      <c r="D305" s="59"/>
      <c r="E305" s="59"/>
      <c r="F305" s="59"/>
    </row>
    <row r="306" spans="4:6" x14ac:dyDescent="0.25">
      <c r="D306" s="59"/>
      <c r="E306" s="59"/>
      <c r="F306" s="59"/>
    </row>
    <row r="307" spans="4:6" x14ac:dyDescent="0.25">
      <c r="D307" s="59"/>
      <c r="E307" s="59"/>
      <c r="F307" s="59"/>
    </row>
    <row r="308" spans="4:6" x14ac:dyDescent="0.25">
      <c r="D308" s="59"/>
      <c r="E308" s="59"/>
      <c r="F308" s="59"/>
    </row>
    <row r="309" spans="4:6" x14ac:dyDescent="0.25">
      <c r="D309" s="59"/>
      <c r="E309" s="59"/>
      <c r="F309" s="59"/>
    </row>
    <row r="310" spans="4:6" x14ac:dyDescent="0.25">
      <c r="D310" s="59"/>
      <c r="E310" s="59"/>
      <c r="F310" s="59"/>
    </row>
    <row r="311" spans="4:6" x14ac:dyDescent="0.25">
      <c r="D311" s="59"/>
      <c r="E311" s="59"/>
      <c r="F311" s="59"/>
    </row>
    <row r="312" spans="4:6" x14ac:dyDescent="0.25">
      <c r="D312" s="59"/>
      <c r="E312" s="59"/>
      <c r="F312" s="59"/>
    </row>
    <row r="313" spans="4:6" x14ac:dyDescent="0.25">
      <c r="D313" s="59"/>
      <c r="E313" s="59"/>
      <c r="F313" s="59"/>
    </row>
    <row r="314" spans="4:6" x14ac:dyDescent="0.25">
      <c r="D314" s="59"/>
      <c r="E314" s="59"/>
      <c r="F314" s="59"/>
    </row>
    <row r="315" spans="4:6" x14ac:dyDescent="0.25">
      <c r="D315" s="59"/>
      <c r="E315" s="59"/>
      <c r="F315" s="59"/>
    </row>
    <row r="316" spans="4:6" x14ac:dyDescent="0.25">
      <c r="D316" s="59"/>
      <c r="E316" s="59"/>
      <c r="F316" s="59"/>
    </row>
    <row r="317" spans="4:6" x14ac:dyDescent="0.25">
      <c r="D317" s="59"/>
      <c r="E317" s="59"/>
      <c r="F317" s="59"/>
    </row>
    <row r="318" spans="4:6" x14ac:dyDescent="0.25">
      <c r="D318" s="59"/>
      <c r="E318" s="59"/>
      <c r="F318" s="59"/>
    </row>
    <row r="319" spans="4:6" x14ac:dyDescent="0.25">
      <c r="D319" s="59"/>
      <c r="E319" s="59"/>
      <c r="F319" s="59"/>
    </row>
    <row r="320" spans="4:6" x14ac:dyDescent="0.25">
      <c r="D320" s="59"/>
      <c r="E320" s="59"/>
      <c r="F320" s="59"/>
    </row>
    <row r="321" spans="4:6" x14ac:dyDescent="0.25">
      <c r="D321" s="59"/>
      <c r="E321" s="59"/>
      <c r="F321" s="59"/>
    </row>
    <row r="322" spans="4:6" x14ac:dyDescent="0.25">
      <c r="D322" s="59"/>
      <c r="E322" s="59"/>
      <c r="F322" s="59"/>
    </row>
    <row r="323" spans="4:6" x14ac:dyDescent="0.25">
      <c r="D323" s="59"/>
      <c r="E323" s="59"/>
      <c r="F323" s="59"/>
    </row>
    <row r="324" spans="4:6" x14ac:dyDescent="0.25">
      <c r="D324" s="59"/>
      <c r="E324" s="59"/>
      <c r="F324" s="59"/>
    </row>
    <row r="325" spans="4:6" x14ac:dyDescent="0.25">
      <c r="D325" s="59"/>
      <c r="E325" s="59"/>
      <c r="F325" s="59"/>
    </row>
    <row r="326" spans="4:6" x14ac:dyDescent="0.25">
      <c r="D326" s="59"/>
      <c r="E326" s="59"/>
      <c r="F326" s="59"/>
    </row>
    <row r="327" spans="4:6" x14ac:dyDescent="0.25">
      <c r="D327" s="59"/>
      <c r="E327" s="59"/>
      <c r="F327" s="59"/>
    </row>
    <row r="328" spans="4:6" x14ac:dyDescent="0.25">
      <c r="D328" s="59"/>
      <c r="E328" s="59"/>
      <c r="F328" s="59"/>
    </row>
    <row r="329" spans="4:6" x14ac:dyDescent="0.25">
      <c r="D329" s="59"/>
      <c r="E329" s="59"/>
      <c r="F329" s="59"/>
    </row>
    <row r="330" spans="4:6" x14ac:dyDescent="0.25">
      <c r="D330" s="59"/>
      <c r="E330" s="59"/>
      <c r="F330" s="59"/>
    </row>
    <row r="331" spans="4:6" x14ac:dyDescent="0.25">
      <c r="D331" s="59"/>
      <c r="E331" s="59"/>
      <c r="F331" s="59"/>
    </row>
    <row r="332" spans="4:6" x14ac:dyDescent="0.25">
      <c r="D332" s="59"/>
      <c r="E332" s="59"/>
      <c r="F332" s="59"/>
    </row>
    <row r="333" spans="4:6" x14ac:dyDescent="0.25">
      <c r="D333" s="59"/>
      <c r="E333" s="59"/>
      <c r="F333" s="59"/>
    </row>
    <row r="334" spans="4:6" x14ac:dyDescent="0.25">
      <c r="D334" s="59"/>
      <c r="E334" s="59"/>
      <c r="F334" s="59"/>
    </row>
    <row r="335" spans="4:6" x14ac:dyDescent="0.25">
      <c r="D335" s="59"/>
      <c r="E335" s="59"/>
      <c r="F335" s="59"/>
    </row>
    <row r="336" spans="4:6" x14ac:dyDescent="0.25">
      <c r="D336" s="59"/>
      <c r="E336" s="59"/>
      <c r="F336" s="59"/>
    </row>
    <row r="337" spans="4:6" x14ac:dyDescent="0.25">
      <c r="D337" s="59"/>
      <c r="E337" s="59"/>
      <c r="F337" s="59"/>
    </row>
    <row r="338" spans="4:6" x14ac:dyDescent="0.25">
      <c r="D338" s="59"/>
      <c r="E338" s="59"/>
      <c r="F338" s="59"/>
    </row>
    <row r="339" spans="4:6" x14ac:dyDescent="0.25">
      <c r="D339" s="59"/>
      <c r="E339" s="59"/>
      <c r="F339" s="59"/>
    </row>
    <row r="340" spans="4:6" x14ac:dyDescent="0.25">
      <c r="D340" s="59"/>
      <c r="E340" s="59"/>
      <c r="F340" s="59"/>
    </row>
    <row r="341" spans="4:6" x14ac:dyDescent="0.25">
      <c r="D341" s="59"/>
      <c r="E341" s="59"/>
      <c r="F341" s="59"/>
    </row>
    <row r="342" spans="4:6" x14ac:dyDescent="0.25">
      <c r="D342" s="59"/>
      <c r="E342" s="59"/>
      <c r="F342" s="59"/>
    </row>
    <row r="343" spans="4:6" x14ac:dyDescent="0.25">
      <c r="D343" s="59"/>
      <c r="E343" s="59"/>
      <c r="F343" s="59"/>
    </row>
    <row r="344" spans="4:6" x14ac:dyDescent="0.25">
      <c r="D344" s="59"/>
      <c r="E344" s="59"/>
      <c r="F344" s="59"/>
    </row>
    <row r="345" spans="4:6" x14ac:dyDescent="0.25">
      <c r="D345" s="59"/>
      <c r="E345" s="59"/>
      <c r="F345" s="59"/>
    </row>
    <row r="346" spans="4:6" x14ac:dyDescent="0.25">
      <c r="D346" s="59"/>
      <c r="E346" s="59"/>
      <c r="F346" s="59"/>
    </row>
    <row r="347" spans="4:6" x14ac:dyDescent="0.25">
      <c r="D347" s="59"/>
      <c r="E347" s="59"/>
      <c r="F347" s="59"/>
    </row>
    <row r="348" spans="4:6" x14ac:dyDescent="0.25">
      <c r="D348" s="59"/>
      <c r="E348" s="59"/>
      <c r="F348" s="59"/>
    </row>
    <row r="349" spans="4:6" x14ac:dyDescent="0.25">
      <c r="D349" s="59"/>
      <c r="E349" s="59"/>
      <c r="F349" s="59"/>
    </row>
    <row r="350" spans="4:6" x14ac:dyDescent="0.25">
      <c r="D350" s="59"/>
      <c r="E350" s="59"/>
      <c r="F350" s="59"/>
    </row>
    <row r="351" spans="4:6" x14ac:dyDescent="0.25">
      <c r="D351" s="59"/>
      <c r="E351" s="59"/>
      <c r="F351" s="59"/>
    </row>
    <row r="352" spans="4:6" x14ac:dyDescent="0.25">
      <c r="D352" s="59"/>
      <c r="E352" s="59"/>
      <c r="F352" s="59"/>
    </row>
    <row r="353" spans="4:6" x14ac:dyDescent="0.25">
      <c r="D353" s="59"/>
      <c r="E353" s="59"/>
      <c r="F353" s="59"/>
    </row>
    <row r="354" spans="4:6" x14ac:dyDescent="0.25">
      <c r="D354" s="59"/>
      <c r="E354" s="59"/>
      <c r="F354" s="59"/>
    </row>
    <row r="355" spans="4:6" x14ac:dyDescent="0.25">
      <c r="D355" s="59"/>
      <c r="E355" s="59"/>
      <c r="F355" s="59"/>
    </row>
    <row r="356" spans="4:6" x14ac:dyDescent="0.25">
      <c r="D356" s="59"/>
      <c r="E356" s="59"/>
      <c r="F356" s="59"/>
    </row>
    <row r="357" spans="4:6" x14ac:dyDescent="0.25">
      <c r="D357" s="59"/>
      <c r="E357" s="59"/>
      <c r="F357" s="59"/>
    </row>
    <row r="358" spans="4:6" x14ac:dyDescent="0.25">
      <c r="D358" s="59"/>
      <c r="E358" s="59"/>
      <c r="F358" s="59"/>
    </row>
    <row r="359" spans="4:6" x14ac:dyDescent="0.25">
      <c r="D359" s="59"/>
      <c r="E359" s="59"/>
      <c r="F359" s="59"/>
    </row>
    <row r="360" spans="4:6" x14ac:dyDescent="0.25">
      <c r="D360" s="59"/>
      <c r="E360" s="59"/>
      <c r="F360" s="59"/>
    </row>
    <row r="361" spans="4:6" x14ac:dyDescent="0.25">
      <c r="D361" s="59"/>
      <c r="E361" s="59"/>
      <c r="F361" s="59"/>
    </row>
    <row r="362" spans="4:6" x14ac:dyDescent="0.25">
      <c r="D362" s="59"/>
      <c r="E362" s="59"/>
      <c r="F362" s="59"/>
    </row>
    <row r="363" spans="4:6" x14ac:dyDescent="0.25">
      <c r="D363" s="59"/>
      <c r="E363" s="59"/>
      <c r="F363" s="59"/>
    </row>
    <row r="364" spans="4:6" x14ac:dyDescent="0.25">
      <c r="D364" s="59"/>
      <c r="E364" s="59"/>
      <c r="F364" s="59"/>
    </row>
    <row r="365" spans="4:6" x14ac:dyDescent="0.25">
      <c r="D365" s="59"/>
      <c r="E365" s="59"/>
      <c r="F365" s="59"/>
    </row>
    <row r="366" spans="4:6" x14ac:dyDescent="0.25">
      <c r="D366" s="59"/>
      <c r="E366" s="59"/>
      <c r="F366" s="59"/>
    </row>
    <row r="367" spans="4:6" x14ac:dyDescent="0.25">
      <c r="D367" s="59"/>
      <c r="E367" s="59"/>
      <c r="F367" s="59"/>
    </row>
    <row r="368" spans="4:6" x14ac:dyDescent="0.25">
      <c r="D368" s="59"/>
      <c r="E368" s="59"/>
      <c r="F368" s="59"/>
    </row>
    <row r="369" spans="4:6" x14ac:dyDescent="0.25">
      <c r="D369" s="59"/>
      <c r="E369" s="59"/>
      <c r="F369" s="59"/>
    </row>
    <row r="370" spans="4:6" x14ac:dyDescent="0.25">
      <c r="D370" s="59"/>
      <c r="E370" s="59"/>
      <c r="F370" s="59"/>
    </row>
    <row r="371" spans="4:6" x14ac:dyDescent="0.25">
      <c r="D371" s="59"/>
      <c r="E371" s="59"/>
      <c r="F371" s="59"/>
    </row>
    <row r="372" spans="4:6" x14ac:dyDescent="0.25">
      <c r="D372" s="59"/>
      <c r="E372" s="59"/>
      <c r="F372" s="59"/>
    </row>
    <row r="373" spans="4:6" x14ac:dyDescent="0.25">
      <c r="D373" s="59"/>
      <c r="E373" s="59"/>
      <c r="F373" s="59"/>
    </row>
    <row r="374" spans="4:6" x14ac:dyDescent="0.25">
      <c r="D374" s="59"/>
      <c r="E374" s="59"/>
      <c r="F374" s="59"/>
    </row>
    <row r="375" spans="4:6" x14ac:dyDescent="0.25">
      <c r="D375" s="59"/>
      <c r="E375" s="59"/>
      <c r="F375" s="59"/>
    </row>
    <row r="376" spans="4:6" x14ac:dyDescent="0.25">
      <c r="D376" s="59"/>
      <c r="E376" s="59"/>
      <c r="F376" s="59"/>
    </row>
    <row r="377" spans="4:6" x14ac:dyDescent="0.25">
      <c r="D377" s="59"/>
      <c r="E377" s="59"/>
      <c r="F377" s="59"/>
    </row>
    <row r="378" spans="4:6" x14ac:dyDescent="0.25">
      <c r="D378" s="59"/>
      <c r="E378" s="59"/>
      <c r="F378" s="59"/>
    </row>
    <row r="379" spans="4:6" x14ac:dyDescent="0.25">
      <c r="D379" s="59"/>
      <c r="E379" s="59"/>
      <c r="F379" s="59"/>
    </row>
    <row r="380" spans="4:6" x14ac:dyDescent="0.25">
      <c r="D380" s="59"/>
      <c r="E380" s="59"/>
      <c r="F380" s="59"/>
    </row>
    <row r="381" spans="4:6" x14ac:dyDescent="0.25">
      <c r="D381" s="59"/>
      <c r="E381" s="59"/>
      <c r="F381" s="59"/>
    </row>
    <row r="382" spans="4:6" x14ac:dyDescent="0.25">
      <c r="D382" s="59"/>
      <c r="E382" s="59"/>
      <c r="F382" s="59"/>
    </row>
    <row r="383" spans="4:6" x14ac:dyDescent="0.25">
      <c r="D383" s="59"/>
      <c r="E383" s="59"/>
      <c r="F383" s="59"/>
    </row>
    <row r="384" spans="4:6" x14ac:dyDescent="0.25">
      <c r="D384" s="59"/>
      <c r="E384" s="59"/>
      <c r="F384" s="59"/>
    </row>
    <row r="385" spans="4:6" x14ac:dyDescent="0.25">
      <c r="D385" s="59"/>
      <c r="E385" s="59"/>
      <c r="F385" s="59"/>
    </row>
    <row r="386" spans="4:6" x14ac:dyDescent="0.25">
      <c r="D386" s="59"/>
      <c r="E386" s="59"/>
      <c r="F386" s="59"/>
    </row>
    <row r="387" spans="4:6" x14ac:dyDescent="0.25">
      <c r="D387" s="59"/>
      <c r="E387" s="59"/>
      <c r="F387" s="59"/>
    </row>
    <row r="388" spans="4:6" x14ac:dyDescent="0.25">
      <c r="D388" s="59"/>
      <c r="E388" s="59"/>
      <c r="F388" s="59"/>
    </row>
    <row r="389" spans="4:6" x14ac:dyDescent="0.25">
      <c r="D389" s="59"/>
      <c r="E389" s="59"/>
      <c r="F389" s="59"/>
    </row>
    <row r="390" spans="4:6" x14ac:dyDescent="0.25">
      <c r="D390" s="59"/>
      <c r="E390" s="59"/>
      <c r="F390" s="59"/>
    </row>
    <row r="391" spans="4:6" x14ac:dyDescent="0.25">
      <c r="D391" s="59"/>
      <c r="E391" s="59"/>
      <c r="F391" s="59"/>
    </row>
    <row r="392" spans="4:6" x14ac:dyDescent="0.25">
      <c r="D392" s="59"/>
      <c r="E392" s="59"/>
      <c r="F392" s="59"/>
    </row>
    <row r="393" spans="4:6" x14ac:dyDescent="0.25">
      <c r="D393" s="59"/>
      <c r="E393" s="59"/>
      <c r="F393" s="59"/>
    </row>
    <row r="394" spans="4:6" x14ac:dyDescent="0.25">
      <c r="D394" s="59"/>
      <c r="E394" s="59"/>
      <c r="F394" s="59"/>
    </row>
    <row r="395" spans="4:6" x14ac:dyDescent="0.25">
      <c r="D395" s="59"/>
      <c r="E395" s="59"/>
      <c r="F395" s="59"/>
    </row>
    <row r="396" spans="4:6" x14ac:dyDescent="0.25">
      <c r="D396" s="59"/>
      <c r="E396" s="59"/>
      <c r="F396" s="59"/>
    </row>
    <row r="397" spans="4:6" x14ac:dyDescent="0.25">
      <c r="D397" s="59"/>
      <c r="E397" s="59"/>
      <c r="F397" s="59"/>
    </row>
    <row r="398" spans="4:6" x14ac:dyDescent="0.25">
      <c r="D398" s="59"/>
      <c r="E398" s="59"/>
      <c r="F398" s="59"/>
    </row>
    <row r="399" spans="4:6" x14ac:dyDescent="0.25">
      <c r="D399" s="59"/>
      <c r="E399" s="59"/>
      <c r="F399" s="59"/>
    </row>
    <row r="400" spans="4:6" x14ac:dyDescent="0.25">
      <c r="D400" s="59"/>
      <c r="E400" s="59"/>
      <c r="F400" s="59"/>
    </row>
    <row r="401" spans="4:6" x14ac:dyDescent="0.25">
      <c r="D401" s="59"/>
      <c r="E401" s="59"/>
      <c r="F401" s="59"/>
    </row>
    <row r="402" spans="4:6" x14ac:dyDescent="0.25">
      <c r="D402" s="59"/>
      <c r="E402" s="59"/>
      <c r="F402" s="59"/>
    </row>
    <row r="403" spans="4:6" x14ac:dyDescent="0.25">
      <c r="D403" s="59"/>
      <c r="E403" s="59"/>
      <c r="F403" s="59"/>
    </row>
    <row r="404" spans="4:6" x14ac:dyDescent="0.25">
      <c r="D404" s="59"/>
      <c r="E404" s="59"/>
      <c r="F404" s="59"/>
    </row>
    <row r="405" spans="4:6" x14ac:dyDescent="0.25">
      <c r="D405" s="59"/>
      <c r="E405" s="59"/>
      <c r="F405" s="59"/>
    </row>
    <row r="406" spans="4:6" x14ac:dyDescent="0.25">
      <c r="D406" s="59"/>
      <c r="E406" s="59"/>
      <c r="F406" s="59"/>
    </row>
    <row r="407" spans="4:6" x14ac:dyDescent="0.25">
      <c r="D407" s="59"/>
      <c r="E407" s="59"/>
      <c r="F407" s="59"/>
    </row>
    <row r="408" spans="4:6" x14ac:dyDescent="0.25">
      <c r="D408" s="59"/>
      <c r="E408" s="59"/>
      <c r="F408" s="59"/>
    </row>
    <row r="409" spans="4:6" x14ac:dyDescent="0.25">
      <c r="D409" s="59"/>
      <c r="E409" s="59"/>
      <c r="F409" s="59"/>
    </row>
    <row r="410" spans="4:6" x14ac:dyDescent="0.25">
      <c r="D410" s="59"/>
      <c r="E410" s="59"/>
      <c r="F410" s="59"/>
    </row>
    <row r="411" spans="4:6" x14ac:dyDescent="0.25">
      <c r="D411" s="59"/>
      <c r="E411" s="59"/>
      <c r="F411" s="59"/>
    </row>
    <row r="412" spans="4:6" x14ac:dyDescent="0.25">
      <c r="D412" s="59"/>
      <c r="E412" s="59"/>
      <c r="F412" s="59"/>
    </row>
    <row r="413" spans="4:6" x14ac:dyDescent="0.25">
      <c r="D413" s="59"/>
      <c r="E413" s="59"/>
      <c r="F413" s="59"/>
    </row>
    <row r="414" spans="4:6" x14ac:dyDescent="0.25">
      <c r="D414" s="59"/>
      <c r="E414" s="59"/>
      <c r="F414" s="59"/>
    </row>
    <row r="415" spans="4:6" x14ac:dyDescent="0.25">
      <c r="D415" s="59"/>
      <c r="E415" s="59"/>
      <c r="F415" s="59"/>
    </row>
    <row r="416" spans="4:6" x14ac:dyDescent="0.25">
      <c r="D416" s="59"/>
      <c r="E416" s="59"/>
      <c r="F416" s="59"/>
    </row>
    <row r="417" spans="4:6" x14ac:dyDescent="0.25">
      <c r="D417" s="59"/>
      <c r="E417" s="59"/>
      <c r="F417" s="59"/>
    </row>
    <row r="418" spans="4:6" x14ac:dyDescent="0.25">
      <c r="D418" s="59"/>
      <c r="E418" s="59"/>
      <c r="F418" s="59"/>
    </row>
    <row r="419" spans="4:6" x14ac:dyDescent="0.25">
      <c r="D419" s="59"/>
      <c r="E419" s="59"/>
      <c r="F419" s="59"/>
    </row>
    <row r="420" spans="4:6" x14ac:dyDescent="0.25">
      <c r="D420" s="59"/>
      <c r="E420" s="59"/>
      <c r="F420" s="59"/>
    </row>
    <row r="421" spans="4:6" x14ac:dyDescent="0.25">
      <c r="D421" s="59"/>
      <c r="E421" s="59"/>
      <c r="F421" s="59"/>
    </row>
    <row r="422" spans="4:6" x14ac:dyDescent="0.25">
      <c r="D422" s="59"/>
      <c r="E422" s="59"/>
      <c r="F422" s="59"/>
    </row>
    <row r="423" spans="4:6" x14ac:dyDescent="0.25">
      <c r="D423" s="59"/>
      <c r="E423" s="59"/>
      <c r="F423" s="59"/>
    </row>
    <row r="424" spans="4:6" x14ac:dyDescent="0.25">
      <c r="D424" s="59"/>
      <c r="E424" s="59"/>
      <c r="F424" s="59"/>
    </row>
    <row r="425" spans="4:6" x14ac:dyDescent="0.25">
      <c r="D425" s="59"/>
      <c r="E425" s="59"/>
      <c r="F425" s="59"/>
    </row>
    <row r="426" spans="4:6" x14ac:dyDescent="0.25">
      <c r="D426" s="59"/>
      <c r="E426" s="59"/>
      <c r="F426" s="59"/>
    </row>
    <row r="427" spans="4:6" x14ac:dyDescent="0.25">
      <c r="D427" s="59"/>
      <c r="E427" s="59"/>
      <c r="F427" s="59"/>
    </row>
    <row r="428" spans="4:6" x14ac:dyDescent="0.25">
      <c r="D428" s="59"/>
      <c r="E428" s="59"/>
      <c r="F428" s="59"/>
    </row>
    <row r="429" spans="4:6" x14ac:dyDescent="0.25">
      <c r="D429" s="59"/>
      <c r="E429" s="59"/>
      <c r="F429" s="59"/>
    </row>
    <row r="430" spans="4:6" x14ac:dyDescent="0.25">
      <c r="D430" s="59"/>
      <c r="E430" s="59"/>
      <c r="F430" s="59"/>
    </row>
    <row r="431" spans="4:6" x14ac:dyDescent="0.25">
      <c r="D431" s="59"/>
      <c r="E431" s="59"/>
      <c r="F431" s="59"/>
    </row>
    <row r="432" spans="4:6" x14ac:dyDescent="0.25">
      <c r="D432" s="59"/>
      <c r="E432" s="59"/>
      <c r="F432" s="59"/>
    </row>
    <row r="433" spans="4:6" x14ac:dyDescent="0.25">
      <c r="D433" s="59"/>
      <c r="E433" s="59"/>
      <c r="F433" s="59"/>
    </row>
    <row r="434" spans="4:6" x14ac:dyDescent="0.25">
      <c r="D434" s="59"/>
      <c r="E434" s="59"/>
      <c r="F434" s="59"/>
    </row>
    <row r="435" spans="4:6" x14ac:dyDescent="0.25">
      <c r="D435" s="59"/>
      <c r="E435" s="59"/>
      <c r="F435" s="59"/>
    </row>
    <row r="436" spans="4:6" x14ac:dyDescent="0.25">
      <c r="D436" s="59"/>
      <c r="E436" s="59"/>
      <c r="F436" s="59"/>
    </row>
    <row r="437" spans="4:6" x14ac:dyDescent="0.25">
      <c r="D437" s="59"/>
      <c r="E437" s="59"/>
      <c r="F437" s="59"/>
    </row>
    <row r="438" spans="4:6" x14ac:dyDescent="0.25">
      <c r="D438" s="59"/>
      <c r="E438" s="59"/>
      <c r="F438" s="59"/>
    </row>
    <row r="439" spans="4:6" x14ac:dyDescent="0.25">
      <c r="D439" s="59"/>
      <c r="E439" s="59"/>
      <c r="F439" s="59"/>
    </row>
    <row r="440" spans="4:6" x14ac:dyDescent="0.25">
      <c r="D440" s="59"/>
      <c r="E440" s="59"/>
      <c r="F440" s="59"/>
    </row>
    <row r="441" spans="4:6" x14ac:dyDescent="0.25">
      <c r="D441" s="59"/>
      <c r="E441" s="59"/>
      <c r="F441" s="59"/>
    </row>
    <row r="442" spans="4:6" x14ac:dyDescent="0.25">
      <c r="D442" s="59"/>
      <c r="E442" s="59"/>
      <c r="F442" s="59"/>
    </row>
    <row r="443" spans="4:6" x14ac:dyDescent="0.25">
      <c r="D443" s="59"/>
      <c r="E443" s="59"/>
      <c r="F443" s="59"/>
    </row>
    <row r="444" spans="4:6" x14ac:dyDescent="0.25">
      <c r="D444" s="59"/>
      <c r="E444" s="59"/>
      <c r="F444" s="59"/>
    </row>
    <row r="445" spans="4:6" x14ac:dyDescent="0.25">
      <c r="D445" s="59"/>
      <c r="E445" s="59"/>
      <c r="F445" s="59"/>
    </row>
    <row r="446" spans="4:6" x14ac:dyDescent="0.25">
      <c r="D446" s="59"/>
      <c r="E446" s="59"/>
      <c r="F446" s="59"/>
    </row>
    <row r="447" spans="4:6" x14ac:dyDescent="0.25">
      <c r="D447" s="59"/>
      <c r="E447" s="59"/>
      <c r="F447" s="59"/>
    </row>
    <row r="448" spans="4:6" x14ac:dyDescent="0.25">
      <c r="D448" s="59"/>
      <c r="E448" s="59"/>
      <c r="F448" s="59"/>
    </row>
    <row r="449" spans="4:6" x14ac:dyDescent="0.25">
      <c r="D449" s="59"/>
      <c r="E449" s="59"/>
      <c r="F449" s="59"/>
    </row>
    <row r="450" spans="4:6" x14ac:dyDescent="0.25">
      <c r="D450" s="59"/>
      <c r="E450" s="59"/>
      <c r="F450" s="59"/>
    </row>
    <row r="451" spans="4:6" x14ac:dyDescent="0.25">
      <c r="D451" s="59"/>
      <c r="E451" s="59"/>
      <c r="F451" s="59"/>
    </row>
    <row r="452" spans="4:6" x14ac:dyDescent="0.25">
      <c r="D452" s="59"/>
      <c r="E452" s="59"/>
      <c r="F452" s="59"/>
    </row>
    <row r="453" spans="4:6" x14ac:dyDescent="0.25">
      <c r="D453" s="59"/>
      <c r="E453" s="59"/>
      <c r="F453" s="59"/>
    </row>
    <row r="454" spans="4:6" x14ac:dyDescent="0.25">
      <c r="D454" s="59"/>
      <c r="E454" s="59"/>
      <c r="F454" s="59"/>
    </row>
    <row r="455" spans="4:6" x14ac:dyDescent="0.25">
      <c r="D455" s="59"/>
      <c r="E455" s="59"/>
      <c r="F455" s="59"/>
    </row>
    <row r="456" spans="4:6" x14ac:dyDescent="0.25">
      <c r="D456" s="59"/>
      <c r="E456" s="59"/>
      <c r="F456" s="59"/>
    </row>
    <row r="457" spans="4:6" x14ac:dyDescent="0.25">
      <c r="D457" s="59"/>
      <c r="E457" s="59"/>
      <c r="F457" s="59"/>
    </row>
    <row r="458" spans="4:6" x14ac:dyDescent="0.25">
      <c r="D458" s="59"/>
      <c r="E458" s="59"/>
      <c r="F458" s="59"/>
    </row>
    <row r="459" spans="4:6" x14ac:dyDescent="0.25">
      <c r="D459" s="59"/>
      <c r="E459" s="59"/>
      <c r="F459" s="59"/>
    </row>
    <row r="460" spans="4:6" x14ac:dyDescent="0.25">
      <c r="D460" s="59"/>
      <c r="E460" s="59"/>
      <c r="F460" s="59"/>
    </row>
    <row r="461" spans="4:6" x14ac:dyDescent="0.25">
      <c r="D461" s="59"/>
      <c r="E461" s="59"/>
      <c r="F461" s="59"/>
    </row>
    <row r="462" spans="4:6" x14ac:dyDescent="0.25">
      <c r="D462" s="59"/>
      <c r="E462" s="59"/>
      <c r="F462" s="59"/>
    </row>
    <row r="463" spans="4:6" x14ac:dyDescent="0.25">
      <c r="D463" s="59"/>
      <c r="E463" s="59"/>
      <c r="F463" s="59"/>
    </row>
    <row r="464" spans="4:6" x14ac:dyDescent="0.25">
      <c r="D464" s="59"/>
      <c r="E464" s="59"/>
      <c r="F464" s="59"/>
    </row>
    <row r="465" spans="4:6" x14ac:dyDescent="0.25">
      <c r="D465" s="59"/>
      <c r="E465" s="59"/>
      <c r="F465" s="59"/>
    </row>
    <row r="466" spans="4:6" x14ac:dyDescent="0.25">
      <c r="D466" s="59"/>
      <c r="E466" s="59"/>
      <c r="F466" s="59"/>
    </row>
    <row r="467" spans="4:6" x14ac:dyDescent="0.25">
      <c r="D467" s="59"/>
      <c r="E467" s="59"/>
      <c r="F467" s="59"/>
    </row>
    <row r="468" spans="4:6" x14ac:dyDescent="0.25">
      <c r="D468" s="59"/>
      <c r="E468" s="59"/>
      <c r="F468" s="59"/>
    </row>
    <row r="469" spans="4:6" x14ac:dyDescent="0.25">
      <c r="D469" s="59"/>
      <c r="E469" s="59"/>
      <c r="F469" s="59"/>
    </row>
    <row r="470" spans="4:6" x14ac:dyDescent="0.25">
      <c r="D470" s="59"/>
      <c r="E470" s="59"/>
      <c r="F470" s="59"/>
    </row>
    <row r="471" spans="4:6" x14ac:dyDescent="0.25">
      <c r="D471" s="59"/>
      <c r="E471" s="59"/>
      <c r="F471" s="59"/>
    </row>
    <row r="472" spans="4:6" x14ac:dyDescent="0.25">
      <c r="D472" s="59"/>
      <c r="E472" s="59"/>
      <c r="F472" s="59"/>
    </row>
    <row r="473" spans="4:6" x14ac:dyDescent="0.25">
      <c r="D473" s="59"/>
      <c r="E473" s="59"/>
      <c r="F473" s="59"/>
    </row>
    <row r="474" spans="4:6" x14ac:dyDescent="0.25">
      <c r="D474" s="59"/>
      <c r="E474" s="59"/>
      <c r="F474" s="59"/>
    </row>
    <row r="475" spans="4:6" x14ac:dyDescent="0.25">
      <c r="D475" s="59"/>
      <c r="E475" s="59"/>
      <c r="F475" s="59"/>
    </row>
    <row r="476" spans="4:6" x14ac:dyDescent="0.25">
      <c r="D476" s="59"/>
      <c r="E476" s="59"/>
      <c r="F476" s="59"/>
    </row>
    <row r="477" spans="4:6" x14ac:dyDescent="0.25">
      <c r="D477" s="59"/>
      <c r="E477" s="59"/>
      <c r="F477" s="59"/>
    </row>
    <row r="478" spans="4:6" x14ac:dyDescent="0.25">
      <c r="D478" s="59"/>
      <c r="E478" s="59"/>
      <c r="F478" s="59"/>
    </row>
    <row r="479" spans="4:6" x14ac:dyDescent="0.25">
      <c r="D479" s="59"/>
      <c r="E479" s="59"/>
      <c r="F479" s="59"/>
    </row>
    <row r="480" spans="4:6" x14ac:dyDescent="0.25">
      <c r="D480" s="59"/>
      <c r="E480" s="59"/>
      <c r="F480" s="59"/>
    </row>
    <row r="481" spans="4:6" x14ac:dyDescent="0.25">
      <c r="D481" s="59"/>
      <c r="E481" s="59"/>
      <c r="F481" s="59"/>
    </row>
    <row r="482" spans="4:6" x14ac:dyDescent="0.25">
      <c r="D482" s="59"/>
      <c r="E482" s="59"/>
      <c r="F482" s="59"/>
    </row>
    <row r="483" spans="4:6" x14ac:dyDescent="0.25">
      <c r="D483" s="59"/>
      <c r="E483" s="59"/>
      <c r="F483" s="59"/>
    </row>
    <row r="484" spans="4:6" x14ac:dyDescent="0.25">
      <c r="D484" s="59"/>
      <c r="E484" s="59"/>
      <c r="F484" s="59"/>
    </row>
    <row r="485" spans="4:6" x14ac:dyDescent="0.25">
      <c r="D485" s="59"/>
      <c r="E485" s="59"/>
      <c r="F485" s="59"/>
    </row>
    <row r="486" spans="4:6" x14ac:dyDescent="0.25">
      <c r="D486" s="59"/>
      <c r="E486" s="59"/>
      <c r="F486" s="59"/>
    </row>
    <row r="487" spans="4:6" x14ac:dyDescent="0.25">
      <c r="D487" s="59"/>
      <c r="E487" s="59"/>
      <c r="F487" s="59"/>
    </row>
    <row r="488" spans="4:6" x14ac:dyDescent="0.25">
      <c r="D488" s="59"/>
      <c r="E488" s="59"/>
      <c r="F488" s="59"/>
    </row>
    <row r="489" spans="4:6" x14ac:dyDescent="0.25">
      <c r="D489" s="59"/>
      <c r="E489" s="59"/>
      <c r="F489" s="59"/>
    </row>
    <row r="490" spans="4:6" x14ac:dyDescent="0.25">
      <c r="D490" s="59"/>
      <c r="E490" s="59"/>
      <c r="F490" s="59"/>
    </row>
    <row r="491" spans="4:6" x14ac:dyDescent="0.25">
      <c r="D491" s="59"/>
      <c r="E491" s="59"/>
      <c r="F491" s="59"/>
    </row>
    <row r="492" spans="4:6" x14ac:dyDescent="0.25">
      <c r="D492" s="59"/>
      <c r="E492" s="59"/>
      <c r="F492" s="59"/>
    </row>
    <row r="493" spans="4:6" x14ac:dyDescent="0.25">
      <c r="D493" s="59"/>
      <c r="E493" s="59"/>
      <c r="F493" s="59"/>
    </row>
    <row r="494" spans="4:6" x14ac:dyDescent="0.25">
      <c r="D494" s="59"/>
      <c r="E494" s="59"/>
      <c r="F494" s="59"/>
    </row>
    <row r="495" spans="4:6" x14ac:dyDescent="0.25">
      <c r="D495" s="59"/>
      <c r="E495" s="59"/>
      <c r="F495" s="59"/>
    </row>
    <row r="496" spans="4:6" x14ac:dyDescent="0.25">
      <c r="D496" s="59"/>
      <c r="E496" s="59"/>
      <c r="F496" s="59"/>
    </row>
    <row r="497" spans="4:6" x14ac:dyDescent="0.25">
      <c r="D497" s="59"/>
      <c r="E497" s="59"/>
      <c r="F497" s="59"/>
    </row>
    <row r="498" spans="4:6" x14ac:dyDescent="0.25">
      <c r="D498" s="59"/>
      <c r="E498" s="59"/>
      <c r="F498" s="59"/>
    </row>
    <row r="499" spans="4:6" x14ac:dyDescent="0.25">
      <c r="D499" s="59"/>
      <c r="E499" s="59"/>
      <c r="F499" s="59"/>
    </row>
    <row r="500" spans="4:6" x14ac:dyDescent="0.25">
      <c r="D500" s="59"/>
      <c r="E500" s="59"/>
      <c r="F500" s="59"/>
    </row>
    <row r="501" spans="4:6" x14ac:dyDescent="0.25">
      <c r="D501" s="59"/>
      <c r="E501" s="59"/>
      <c r="F501" s="59"/>
    </row>
    <row r="502" spans="4:6" x14ac:dyDescent="0.25">
      <c r="D502" s="59"/>
      <c r="E502" s="59"/>
      <c r="F502" s="59"/>
    </row>
    <row r="503" spans="4:6" x14ac:dyDescent="0.25">
      <c r="D503" s="59"/>
      <c r="E503" s="59"/>
      <c r="F503" s="59"/>
    </row>
    <row r="504" spans="4:6" x14ac:dyDescent="0.25">
      <c r="D504" s="59"/>
      <c r="E504" s="59"/>
      <c r="F504" s="59"/>
    </row>
    <row r="505" spans="4:6" x14ac:dyDescent="0.25">
      <c r="D505" s="59"/>
      <c r="E505" s="59"/>
      <c r="F505" s="59"/>
    </row>
    <row r="506" spans="4:6" x14ac:dyDescent="0.25">
      <c r="D506" s="59"/>
      <c r="E506" s="59"/>
      <c r="F506" s="59"/>
    </row>
    <row r="507" spans="4:6" x14ac:dyDescent="0.25">
      <c r="D507" s="59"/>
      <c r="E507" s="59"/>
      <c r="F507" s="59"/>
    </row>
    <row r="508" spans="4:6" x14ac:dyDescent="0.25">
      <c r="D508" s="59"/>
      <c r="E508" s="59"/>
      <c r="F508" s="59"/>
    </row>
    <row r="509" spans="4:6" x14ac:dyDescent="0.25">
      <c r="D509" s="59"/>
      <c r="E509" s="59"/>
      <c r="F509" s="59"/>
    </row>
    <row r="510" spans="4:6" x14ac:dyDescent="0.25">
      <c r="D510" s="59"/>
      <c r="E510" s="59"/>
      <c r="F510" s="59"/>
    </row>
    <row r="511" spans="4:6" x14ac:dyDescent="0.25">
      <c r="D511" s="59"/>
      <c r="E511" s="59"/>
      <c r="F511" s="59"/>
    </row>
    <row r="512" spans="4:6" x14ac:dyDescent="0.25">
      <c r="D512" s="59"/>
      <c r="E512" s="59"/>
      <c r="F512" s="59"/>
    </row>
    <row r="513" spans="4:6" x14ac:dyDescent="0.25">
      <c r="D513" s="59"/>
      <c r="E513" s="59"/>
      <c r="F513" s="59"/>
    </row>
    <row r="514" spans="4:6" x14ac:dyDescent="0.25">
      <c r="D514" s="59"/>
      <c r="E514" s="59"/>
      <c r="F514" s="59"/>
    </row>
    <row r="515" spans="4:6" x14ac:dyDescent="0.25">
      <c r="D515" s="59"/>
      <c r="E515" s="59"/>
      <c r="F515" s="59"/>
    </row>
    <row r="516" spans="4:6" x14ac:dyDescent="0.25">
      <c r="D516" s="59"/>
      <c r="E516" s="59"/>
      <c r="F516" s="59"/>
    </row>
    <row r="517" spans="4:6" x14ac:dyDescent="0.25">
      <c r="D517" s="59"/>
      <c r="E517" s="59"/>
      <c r="F517" s="59"/>
    </row>
    <row r="518" spans="4:6" x14ac:dyDescent="0.25">
      <c r="D518" s="59"/>
      <c r="E518" s="59"/>
      <c r="F518" s="59"/>
    </row>
    <row r="519" spans="4:6" x14ac:dyDescent="0.25">
      <c r="D519" s="59"/>
      <c r="E519" s="59"/>
      <c r="F519" s="59"/>
    </row>
    <row r="520" spans="4:6" x14ac:dyDescent="0.25">
      <c r="D520" s="59"/>
      <c r="E520" s="59"/>
      <c r="F520" s="59"/>
    </row>
    <row r="521" spans="4:6" x14ac:dyDescent="0.25">
      <c r="D521" s="59"/>
      <c r="E521" s="59"/>
      <c r="F521" s="59"/>
    </row>
    <row r="522" spans="4:6" x14ac:dyDescent="0.25">
      <c r="D522" s="59"/>
      <c r="E522" s="59"/>
      <c r="F522" s="59"/>
    </row>
    <row r="523" spans="4:6" x14ac:dyDescent="0.25">
      <c r="D523" s="59"/>
      <c r="E523" s="59"/>
      <c r="F523" s="59"/>
    </row>
    <row r="524" spans="4:6" x14ac:dyDescent="0.25">
      <c r="D524" s="59"/>
      <c r="E524" s="59"/>
      <c r="F524" s="59"/>
    </row>
    <row r="525" spans="4:6" x14ac:dyDescent="0.25">
      <c r="D525" s="59"/>
      <c r="E525" s="59"/>
      <c r="F525" s="59"/>
    </row>
    <row r="526" spans="4:6" x14ac:dyDescent="0.25">
      <c r="D526" s="59"/>
      <c r="E526" s="59"/>
      <c r="F526" s="59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35433070866141736" header="0" footer="0"/>
  <pageSetup paperSize="9" scale="85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GO81"/>
  <sheetViews>
    <sheetView zoomScale="85" zoomScaleNormal="85" zoomScaleSheetLayoutView="100" workbookViewId="0">
      <pane xSplit="1" ySplit="7" topLeftCell="B58" activePane="bottomRight" state="frozen"/>
      <selection sqref="A1:XFD1048576"/>
      <selection pane="topRight" sqref="A1:XFD1048576"/>
      <selection pane="bottomLeft" sqref="A1:XFD1048576"/>
      <selection pane="bottomRight" activeCell="A74" sqref="A74:XFD147"/>
    </sheetView>
  </sheetViews>
  <sheetFormatPr defaultColWidth="11.42578125" defaultRowHeight="15" x14ac:dyDescent="0.25"/>
  <cols>
    <col min="1" max="1" width="44.5703125" style="115" customWidth="1"/>
    <col min="2" max="2" width="9.42578125" style="115" customWidth="1"/>
    <col min="3" max="3" width="12.28515625" style="115" customWidth="1"/>
    <col min="4" max="4" width="11.42578125" style="115" customWidth="1"/>
    <col min="5" max="5" width="12.42578125" style="115" customWidth="1"/>
    <col min="6" max="6" width="11.85546875" style="115" customWidth="1"/>
    <col min="7" max="16384" width="11.42578125" style="115"/>
  </cols>
  <sheetData>
    <row r="1" spans="1:6" s="80" customFormat="1" ht="5.25" customHeight="1" x14ac:dyDescent="0.25">
      <c r="D1" s="7"/>
      <c r="E1" s="159"/>
      <c r="F1" s="7"/>
    </row>
    <row r="2" spans="1:6" s="80" customFormat="1" ht="32.25" customHeight="1" x14ac:dyDescent="0.25">
      <c r="A2" s="875" t="s">
        <v>338</v>
      </c>
      <c r="B2" s="876"/>
      <c r="C2" s="876"/>
      <c r="D2" s="876"/>
      <c r="E2" s="876"/>
      <c r="F2" s="876"/>
    </row>
    <row r="3" spans="1:6" ht="15.75" thickBot="1" x14ac:dyDescent="0.3">
      <c r="A3" s="876"/>
      <c r="B3" s="876"/>
      <c r="C3" s="876"/>
      <c r="D3" s="876"/>
      <c r="E3" s="876"/>
      <c r="F3" s="876"/>
    </row>
    <row r="4" spans="1:6" ht="31.5" customHeight="1" x14ac:dyDescent="0.3">
      <c r="A4" s="8" t="s">
        <v>187</v>
      </c>
      <c r="B4" s="880" t="s">
        <v>1</v>
      </c>
      <c r="C4" s="900" t="s">
        <v>293</v>
      </c>
      <c r="D4" s="886" t="s">
        <v>0</v>
      </c>
      <c r="E4" s="880" t="s">
        <v>2</v>
      </c>
      <c r="F4" s="883" t="s">
        <v>226</v>
      </c>
    </row>
    <row r="5" spans="1:6" ht="14.25" customHeight="1" x14ac:dyDescent="0.3">
      <c r="A5" s="9"/>
      <c r="B5" s="881"/>
      <c r="C5" s="901"/>
      <c r="D5" s="887"/>
      <c r="E5" s="881"/>
      <c r="F5" s="884"/>
    </row>
    <row r="6" spans="1:6" ht="59.25" customHeight="1" thickBot="1" x14ac:dyDescent="0.3">
      <c r="A6" s="10" t="s">
        <v>3</v>
      </c>
      <c r="B6" s="882"/>
      <c r="C6" s="902"/>
      <c r="D6" s="888"/>
      <c r="E6" s="882"/>
      <c r="F6" s="885"/>
    </row>
    <row r="7" spans="1:6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ht="34.5" customHeight="1" x14ac:dyDescent="0.25">
      <c r="A8" s="77" t="s">
        <v>195</v>
      </c>
      <c r="B8" s="77"/>
      <c r="C8" s="265"/>
      <c r="D8" s="265"/>
      <c r="E8" s="265"/>
      <c r="F8" s="265"/>
    </row>
    <row r="9" spans="1:6" x14ac:dyDescent="0.25">
      <c r="A9" s="83" t="s">
        <v>4</v>
      </c>
      <c r="B9" s="83"/>
      <c r="C9" s="265"/>
      <c r="D9" s="265"/>
      <c r="E9" s="265"/>
      <c r="F9" s="265"/>
    </row>
    <row r="10" spans="1:6" x14ac:dyDescent="0.25">
      <c r="A10" s="72" t="s">
        <v>11</v>
      </c>
      <c r="B10" s="266">
        <v>340</v>
      </c>
      <c r="C10" s="793">
        <v>3.2727272727272725</v>
      </c>
      <c r="D10" s="267">
        <v>9</v>
      </c>
      <c r="E10" s="268">
        <f>ROUND(F10/B10,0)</f>
        <v>0</v>
      </c>
      <c r="F10" s="3">
        <f>ROUND(C10*D10,0)</f>
        <v>29</v>
      </c>
    </row>
    <row r="11" spans="1:6" x14ac:dyDescent="0.25">
      <c r="A11" s="72" t="s">
        <v>21</v>
      </c>
      <c r="B11" s="266">
        <v>340</v>
      </c>
      <c r="C11" s="793">
        <v>2.1818181818181817</v>
      </c>
      <c r="D11" s="267">
        <v>10</v>
      </c>
      <c r="E11" s="268">
        <f>ROUND(F11/B11,0)</f>
        <v>0</v>
      </c>
      <c r="F11" s="3">
        <f>ROUND(C11*D11,0)</f>
        <v>22</v>
      </c>
    </row>
    <row r="12" spans="1:6" x14ac:dyDescent="0.25">
      <c r="A12" s="72" t="s">
        <v>26</v>
      </c>
      <c r="B12" s="266">
        <v>320</v>
      </c>
      <c r="C12" s="793">
        <v>0</v>
      </c>
      <c r="D12" s="267">
        <v>8</v>
      </c>
      <c r="E12" s="268">
        <f>ROUND(F12/B12,0)</f>
        <v>0</v>
      </c>
      <c r="F12" s="3">
        <f>ROUND(C12*D12,0)</f>
        <v>0</v>
      </c>
    </row>
    <row r="13" spans="1:6" x14ac:dyDescent="0.25">
      <c r="A13" s="72" t="s">
        <v>23</v>
      </c>
      <c r="B13" s="266">
        <v>340</v>
      </c>
      <c r="C13" s="793">
        <v>0</v>
      </c>
      <c r="D13" s="267">
        <v>6.9</v>
      </c>
      <c r="E13" s="268">
        <f>ROUND(F13/B13,0)</f>
        <v>0</v>
      </c>
      <c r="F13" s="3">
        <f>ROUND(C13*D13,0)</f>
        <v>0</v>
      </c>
    </row>
    <row r="14" spans="1:6" x14ac:dyDescent="0.25">
      <c r="A14" s="72" t="s">
        <v>28</v>
      </c>
      <c r="B14" s="266">
        <v>300</v>
      </c>
      <c r="C14" s="793">
        <v>0</v>
      </c>
      <c r="D14" s="267">
        <v>5.2</v>
      </c>
      <c r="E14" s="268">
        <f>ROUND(F14/B14,0)</f>
        <v>0</v>
      </c>
      <c r="F14" s="3">
        <f>ROUND(C14*D14,0)</f>
        <v>0</v>
      </c>
    </row>
    <row r="15" spans="1:6" s="59" customFormat="1" ht="19.5" customHeight="1" x14ac:dyDescent="0.2">
      <c r="A15" s="129" t="s">
        <v>5</v>
      </c>
      <c r="B15" s="129"/>
      <c r="C15" s="269">
        <f>SUM(C10:C14)</f>
        <v>5.4545454545454541</v>
      </c>
      <c r="D15" s="270">
        <v>7.6</v>
      </c>
      <c r="E15" s="271">
        <f>SUM(E10:E14)</f>
        <v>0</v>
      </c>
      <c r="F15" s="272">
        <f>SUM(F10:F14)</f>
        <v>51</v>
      </c>
    </row>
    <row r="16" spans="1:6" s="24" customFormat="1" hidden="1" x14ac:dyDescent="0.25">
      <c r="A16" s="4" t="s">
        <v>219</v>
      </c>
      <c r="B16" s="5"/>
      <c r="C16" s="17"/>
      <c r="D16" s="18"/>
      <c r="E16" s="3"/>
      <c r="F16" s="17"/>
    </row>
    <row r="17" spans="1:7" s="24" customFormat="1" ht="14.25" hidden="1" x14ac:dyDescent="0.2">
      <c r="A17" s="19" t="s">
        <v>220</v>
      </c>
      <c r="B17" s="20"/>
      <c r="C17" s="23">
        <f t="shared" ref="C17" si="0">C15+C16</f>
        <v>5.4545454545454541</v>
      </c>
      <c r="D17" s="21" t="e">
        <f>#REF!/#REF!</f>
        <v>#REF!</v>
      </c>
      <c r="E17" s="23">
        <f t="shared" ref="E17:F17" si="1">E15+E16</f>
        <v>0</v>
      </c>
      <c r="F17" s="23">
        <f t="shared" si="1"/>
        <v>51</v>
      </c>
    </row>
    <row r="18" spans="1:7" s="59" customFormat="1" x14ac:dyDescent="0.25">
      <c r="A18" s="25" t="s">
        <v>227</v>
      </c>
      <c r="B18" s="25"/>
      <c r="C18" s="89"/>
      <c r="D18" s="253"/>
      <c r="E18" s="253"/>
      <c r="F18" s="58"/>
    </row>
    <row r="19" spans="1:7" s="59" customFormat="1" x14ac:dyDescent="0.25">
      <c r="A19" s="27" t="s">
        <v>123</v>
      </c>
      <c r="B19" s="60"/>
      <c r="C19" s="58">
        <f>SUM(C21,C22,C23,C24)+C20/2.7</f>
        <v>0</v>
      </c>
      <c r="D19" s="253"/>
      <c r="E19" s="253"/>
      <c r="F19" s="58"/>
    </row>
    <row r="20" spans="1:7" s="59" customFormat="1" x14ac:dyDescent="0.25">
      <c r="A20" s="27" t="s">
        <v>327</v>
      </c>
      <c r="B20" s="32"/>
      <c r="C20" s="3"/>
      <c r="D20" s="32"/>
      <c r="E20" s="32"/>
      <c r="F20" s="32"/>
    </row>
    <row r="21" spans="1:7" s="59" customFormat="1" x14ac:dyDescent="0.25">
      <c r="A21" s="61" t="s">
        <v>228</v>
      </c>
      <c r="B21" s="60"/>
      <c r="C21" s="58"/>
      <c r="D21" s="253"/>
      <c r="E21" s="253"/>
      <c r="F21" s="58"/>
    </row>
    <row r="22" spans="1:7" s="59" customFormat="1" ht="30" x14ac:dyDescent="0.25">
      <c r="A22" s="61" t="s">
        <v>229</v>
      </c>
      <c r="B22" s="60"/>
      <c r="C22" s="58"/>
      <c r="D22" s="253"/>
      <c r="E22" s="253"/>
      <c r="F22" s="58"/>
    </row>
    <row r="23" spans="1:7" s="59" customFormat="1" ht="30" x14ac:dyDescent="0.25">
      <c r="A23" s="61" t="s">
        <v>230</v>
      </c>
      <c r="B23" s="60"/>
      <c r="C23" s="58"/>
      <c r="D23" s="253"/>
      <c r="E23" s="253"/>
      <c r="F23" s="58"/>
    </row>
    <row r="24" spans="1:7" s="59" customFormat="1" x14ac:dyDescent="0.25">
      <c r="A24" s="27" t="s">
        <v>231</v>
      </c>
      <c r="B24" s="60"/>
      <c r="C24" s="58"/>
      <c r="D24" s="253"/>
      <c r="E24" s="253"/>
      <c r="F24" s="58"/>
    </row>
    <row r="25" spans="1:7" s="59" customFormat="1" ht="45" x14ac:dyDescent="0.25">
      <c r="A25" s="27" t="s">
        <v>326</v>
      </c>
      <c r="B25" s="60"/>
      <c r="C25" s="17"/>
      <c r="D25" s="58"/>
      <c r="E25" s="58"/>
      <c r="F25" s="58"/>
      <c r="G25" s="90"/>
    </row>
    <row r="26" spans="1:7" s="59" customFormat="1" x14ac:dyDescent="0.25">
      <c r="A26" s="28" t="s">
        <v>121</v>
      </c>
      <c r="B26" s="25"/>
      <c r="C26" s="17">
        <f>C27+C28</f>
        <v>16.470588235294116</v>
      </c>
      <c r="D26" s="269"/>
      <c r="E26" s="269"/>
      <c r="F26" s="269"/>
      <c r="G26" s="146"/>
    </row>
    <row r="27" spans="1:7" s="59" customFormat="1" x14ac:dyDescent="0.25">
      <c r="A27" s="28" t="s">
        <v>297</v>
      </c>
      <c r="B27" s="25"/>
      <c r="C27" s="17">
        <v>16</v>
      </c>
      <c r="D27" s="269"/>
      <c r="E27" s="269"/>
      <c r="F27" s="269"/>
      <c r="G27" s="115"/>
    </row>
    <row r="28" spans="1:7" s="59" customFormat="1" x14ac:dyDescent="0.25">
      <c r="A28" s="28" t="s">
        <v>299</v>
      </c>
      <c r="B28" s="25"/>
      <c r="C28" s="17">
        <f>C29/8.5</f>
        <v>0.47058823529411764</v>
      </c>
      <c r="D28" s="269"/>
      <c r="E28" s="269"/>
      <c r="F28" s="269"/>
      <c r="G28" s="115"/>
    </row>
    <row r="29" spans="1:7" s="59" customFormat="1" x14ac:dyDescent="0.25">
      <c r="A29" s="56" t="s">
        <v>298</v>
      </c>
      <c r="B29" s="58"/>
      <c r="C29" s="17">
        <v>4</v>
      </c>
      <c r="D29" s="253"/>
      <c r="E29" s="253"/>
      <c r="F29" s="58"/>
      <c r="G29" s="133"/>
    </row>
    <row r="30" spans="1:7" s="59" customFormat="1" x14ac:dyDescent="0.25">
      <c r="A30" s="62" t="s">
        <v>232</v>
      </c>
      <c r="B30" s="63"/>
      <c r="C30" s="60">
        <f>C19+ROUND(C27*3.2,0)+C29/3.9</f>
        <v>52.025641025641029</v>
      </c>
      <c r="D30" s="253"/>
      <c r="E30" s="253"/>
      <c r="F30" s="58"/>
    </row>
    <row r="31" spans="1:7" s="59" customFormat="1" x14ac:dyDescent="0.25">
      <c r="A31" s="25" t="s">
        <v>163</v>
      </c>
      <c r="B31" s="26"/>
      <c r="C31" s="3"/>
      <c r="D31" s="253"/>
      <c r="E31" s="253"/>
      <c r="F31" s="58"/>
    </row>
    <row r="32" spans="1:7" s="59" customFormat="1" x14ac:dyDescent="0.25">
      <c r="A32" s="27" t="s">
        <v>123</v>
      </c>
      <c r="B32" s="26"/>
      <c r="C32" s="3">
        <f>SUM(C33,C34,C41,C47,C48,C49,C50)</f>
        <v>0</v>
      </c>
      <c r="D32" s="253"/>
      <c r="E32" s="253"/>
      <c r="F32" s="58"/>
    </row>
    <row r="33" spans="1:6" s="59" customFormat="1" x14ac:dyDescent="0.25">
      <c r="A33" s="27" t="s">
        <v>228</v>
      </c>
      <c r="B33" s="26"/>
      <c r="C33" s="3"/>
      <c r="D33" s="253"/>
      <c r="E33" s="253"/>
      <c r="F33" s="58"/>
    </row>
    <row r="34" spans="1:6" s="59" customFormat="1" ht="30" x14ac:dyDescent="0.25">
      <c r="A34" s="61" t="s">
        <v>233</v>
      </c>
      <c r="B34" s="26"/>
      <c r="C34" s="3">
        <f>C35+C36+C37+C39</f>
        <v>0</v>
      </c>
      <c r="D34" s="253"/>
      <c r="E34" s="253"/>
      <c r="F34" s="58"/>
    </row>
    <row r="35" spans="1:6" s="59" customFormat="1" ht="30" x14ac:dyDescent="0.25">
      <c r="A35" s="65" t="s">
        <v>234</v>
      </c>
      <c r="B35" s="26"/>
      <c r="C35" s="58"/>
      <c r="D35" s="253"/>
      <c r="E35" s="253"/>
      <c r="F35" s="58"/>
    </row>
    <row r="36" spans="1:6" s="59" customFormat="1" ht="30" x14ac:dyDescent="0.25">
      <c r="A36" s="65" t="s">
        <v>235</v>
      </c>
      <c r="B36" s="26"/>
      <c r="C36" s="58"/>
      <c r="D36" s="253"/>
      <c r="E36" s="253"/>
      <c r="F36" s="58"/>
    </row>
    <row r="37" spans="1:6" s="59" customFormat="1" ht="45" x14ac:dyDescent="0.25">
      <c r="A37" s="65" t="s">
        <v>236</v>
      </c>
      <c r="B37" s="26"/>
      <c r="C37" s="58"/>
      <c r="D37" s="253"/>
      <c r="E37" s="253"/>
      <c r="F37" s="58"/>
    </row>
    <row r="38" spans="1:6" s="59" customFormat="1" x14ac:dyDescent="0.25">
      <c r="A38" s="65" t="s">
        <v>237</v>
      </c>
      <c r="B38" s="26"/>
      <c r="C38" s="58"/>
      <c r="D38" s="253"/>
      <c r="E38" s="253"/>
      <c r="F38" s="58"/>
    </row>
    <row r="39" spans="1:6" s="59" customFormat="1" ht="30" x14ac:dyDescent="0.25">
      <c r="A39" s="65" t="s">
        <v>238</v>
      </c>
      <c r="B39" s="26"/>
      <c r="C39" s="58"/>
      <c r="D39" s="253"/>
      <c r="E39" s="253"/>
      <c r="F39" s="58"/>
    </row>
    <row r="40" spans="1:6" s="59" customFormat="1" x14ac:dyDescent="0.25">
      <c r="A40" s="65" t="s">
        <v>237</v>
      </c>
      <c r="B40" s="26"/>
      <c r="C40" s="91"/>
      <c r="D40" s="253"/>
      <c r="E40" s="253"/>
      <c r="F40" s="58"/>
    </row>
    <row r="41" spans="1:6" s="59" customFormat="1" ht="45" x14ac:dyDescent="0.25">
      <c r="A41" s="61" t="s">
        <v>239</v>
      </c>
      <c r="B41" s="26"/>
      <c r="C41" s="3">
        <f>SUM(C42,C43,C45)</f>
        <v>0</v>
      </c>
      <c r="D41" s="253"/>
      <c r="E41" s="253"/>
      <c r="F41" s="58"/>
    </row>
    <row r="42" spans="1:6" s="59" customFormat="1" ht="30" x14ac:dyDescent="0.25">
      <c r="A42" s="65" t="s">
        <v>240</v>
      </c>
      <c r="B42" s="26"/>
      <c r="C42" s="3"/>
      <c r="D42" s="253"/>
      <c r="E42" s="253"/>
      <c r="F42" s="58"/>
    </row>
    <row r="43" spans="1:6" s="59" customFormat="1" ht="60" x14ac:dyDescent="0.25">
      <c r="A43" s="65" t="s">
        <v>241</v>
      </c>
      <c r="B43" s="26"/>
      <c r="C43" s="406"/>
      <c r="D43" s="253"/>
      <c r="E43" s="253"/>
      <c r="F43" s="58"/>
    </row>
    <row r="44" spans="1:6" s="59" customFormat="1" x14ac:dyDescent="0.25">
      <c r="A44" s="65" t="s">
        <v>237</v>
      </c>
      <c r="B44" s="26"/>
      <c r="C44" s="406"/>
      <c r="D44" s="253"/>
      <c r="E44" s="253"/>
      <c r="F44" s="58"/>
    </row>
    <row r="45" spans="1:6" s="59" customFormat="1" ht="45" x14ac:dyDescent="0.25">
      <c r="A45" s="65" t="s">
        <v>242</v>
      </c>
      <c r="B45" s="26"/>
      <c r="C45" s="406"/>
      <c r="D45" s="253"/>
      <c r="E45" s="253"/>
      <c r="F45" s="58"/>
    </row>
    <row r="46" spans="1:6" s="59" customFormat="1" x14ac:dyDescent="0.25">
      <c r="A46" s="65" t="s">
        <v>237</v>
      </c>
      <c r="B46" s="26"/>
      <c r="C46" s="406"/>
      <c r="D46" s="253"/>
      <c r="E46" s="253"/>
      <c r="F46" s="58"/>
    </row>
    <row r="47" spans="1:6" s="59" customFormat="1" ht="45" x14ac:dyDescent="0.25">
      <c r="A47" s="61" t="s">
        <v>243</v>
      </c>
      <c r="B47" s="26"/>
      <c r="C47" s="3"/>
      <c r="D47" s="253"/>
      <c r="E47" s="253"/>
      <c r="F47" s="58"/>
    </row>
    <row r="48" spans="1:6" s="59" customFormat="1" x14ac:dyDescent="0.25">
      <c r="A48" s="27"/>
      <c r="B48" s="26"/>
      <c r="C48" s="3"/>
      <c r="D48" s="253"/>
      <c r="E48" s="253"/>
      <c r="F48" s="58"/>
    </row>
    <row r="49" spans="1:6" s="59" customFormat="1" ht="30" x14ac:dyDescent="0.25">
      <c r="A49" s="61" t="s">
        <v>244</v>
      </c>
      <c r="B49" s="26"/>
      <c r="C49" s="3"/>
      <c r="D49" s="253"/>
      <c r="E49" s="253"/>
      <c r="F49" s="58"/>
    </row>
    <row r="50" spans="1:6" s="59" customFormat="1" x14ac:dyDescent="0.25">
      <c r="A50" s="27" t="s">
        <v>245</v>
      </c>
      <c r="B50" s="26"/>
      <c r="C50" s="3"/>
      <c r="D50" s="253"/>
      <c r="E50" s="253"/>
      <c r="F50" s="58"/>
    </row>
    <row r="51" spans="1:6" s="59" customFormat="1" x14ac:dyDescent="0.25">
      <c r="A51" s="28" t="s">
        <v>121</v>
      </c>
      <c r="B51" s="60"/>
      <c r="C51" s="58"/>
      <c r="D51" s="253"/>
      <c r="E51" s="253"/>
      <c r="F51" s="58"/>
    </row>
    <row r="52" spans="1:6" s="59" customFormat="1" x14ac:dyDescent="0.25">
      <c r="A52" s="56" t="s">
        <v>160</v>
      </c>
      <c r="B52" s="60"/>
      <c r="C52" s="91"/>
      <c r="D52" s="253"/>
      <c r="E52" s="253"/>
      <c r="F52" s="58"/>
    </row>
    <row r="53" spans="1:6" s="59" customFormat="1" ht="30" x14ac:dyDescent="0.25">
      <c r="A53" s="28" t="s">
        <v>122</v>
      </c>
      <c r="B53" s="25"/>
      <c r="C53" s="3">
        <v>15</v>
      </c>
      <c r="D53" s="269"/>
      <c r="E53" s="269"/>
      <c r="F53" s="269"/>
    </row>
    <row r="54" spans="1:6" s="59" customFormat="1" ht="30" x14ac:dyDescent="0.25">
      <c r="A54" s="28" t="s">
        <v>246</v>
      </c>
      <c r="B54" s="26"/>
      <c r="C54" s="3"/>
      <c r="D54" s="253"/>
      <c r="E54" s="253"/>
      <c r="F54" s="58"/>
    </row>
    <row r="55" spans="1:6" s="59" customFormat="1" x14ac:dyDescent="0.25">
      <c r="A55" s="66"/>
      <c r="B55" s="26"/>
      <c r="C55" s="3"/>
      <c r="D55" s="253"/>
      <c r="E55" s="253"/>
      <c r="F55" s="58"/>
    </row>
    <row r="56" spans="1:6" s="59" customFormat="1" x14ac:dyDescent="0.25">
      <c r="A56" s="67" t="s">
        <v>162</v>
      </c>
      <c r="B56" s="26"/>
      <c r="C56" s="22">
        <f>C32+ROUND(C51*3.2,0)+C53</f>
        <v>15</v>
      </c>
      <c r="D56" s="253"/>
      <c r="E56" s="253"/>
      <c r="F56" s="58"/>
    </row>
    <row r="57" spans="1:6" s="59" customFormat="1" ht="15" customHeight="1" x14ac:dyDescent="0.25">
      <c r="A57" s="68" t="s">
        <v>161</v>
      </c>
      <c r="B57" s="26"/>
      <c r="C57" s="22">
        <f>SUM(C30,C56)</f>
        <v>67.025641025641022</v>
      </c>
      <c r="D57" s="253"/>
      <c r="E57" s="253"/>
      <c r="F57" s="58"/>
    </row>
    <row r="58" spans="1:6" s="59" customFormat="1" ht="15.75" x14ac:dyDescent="0.25">
      <c r="A58" s="31" t="s">
        <v>7</v>
      </c>
      <c r="B58" s="55"/>
      <c r="C58" s="273"/>
      <c r="D58" s="273"/>
      <c r="E58" s="273"/>
      <c r="F58" s="273"/>
    </row>
    <row r="59" spans="1:6" s="59" customFormat="1" x14ac:dyDescent="0.25">
      <c r="A59" s="55" t="s">
        <v>145</v>
      </c>
      <c r="B59" s="55"/>
      <c r="C59" s="273"/>
      <c r="D59" s="273"/>
      <c r="E59" s="273"/>
      <c r="F59" s="273"/>
    </row>
    <row r="60" spans="1:6" s="59" customFormat="1" x14ac:dyDescent="0.25">
      <c r="A60" s="34" t="s">
        <v>73</v>
      </c>
      <c r="B60" s="266">
        <v>300</v>
      </c>
      <c r="C60" s="793"/>
      <c r="D60" s="267">
        <v>9</v>
      </c>
      <c r="E60" s="268">
        <f>ROUND(F60/B60,0)</f>
        <v>0</v>
      </c>
      <c r="F60" s="121">
        <f>ROUND(C60*D60,0)</f>
        <v>0</v>
      </c>
    </row>
    <row r="61" spans="1:6" s="59" customFormat="1" x14ac:dyDescent="0.25">
      <c r="A61" s="45" t="s">
        <v>9</v>
      </c>
      <c r="B61" s="55"/>
      <c r="C61" s="274">
        <f>C60</f>
        <v>0</v>
      </c>
      <c r="D61" s="267">
        <v>9</v>
      </c>
      <c r="E61" s="274">
        <f>E60</f>
        <v>0</v>
      </c>
      <c r="F61" s="274">
        <f>F60</f>
        <v>0</v>
      </c>
    </row>
    <row r="62" spans="1:6" s="59" customFormat="1" x14ac:dyDescent="0.25">
      <c r="A62" s="55" t="s">
        <v>20</v>
      </c>
      <c r="B62" s="55"/>
      <c r="C62" s="273"/>
      <c r="D62" s="275"/>
      <c r="E62" s="273"/>
      <c r="F62" s="273"/>
    </row>
    <row r="63" spans="1:6" s="59" customFormat="1" ht="15.75" customHeight="1" x14ac:dyDescent="0.25">
      <c r="A63" s="1" t="s">
        <v>37</v>
      </c>
      <c r="B63" s="95">
        <v>240</v>
      </c>
      <c r="C63" s="793"/>
      <c r="D63" s="267">
        <v>8</v>
      </c>
      <c r="E63" s="268">
        <f>ROUND(F63/B63,0)</f>
        <v>0</v>
      </c>
      <c r="F63" s="121">
        <f>ROUND(C63*D63,0)</f>
        <v>0</v>
      </c>
    </row>
    <row r="64" spans="1:6" s="59" customFormat="1" ht="15.75" customHeight="1" x14ac:dyDescent="0.25">
      <c r="A64" s="1" t="s">
        <v>26</v>
      </c>
      <c r="B64" s="276">
        <v>240</v>
      </c>
      <c r="C64" s="793"/>
      <c r="D64" s="267">
        <v>8</v>
      </c>
      <c r="E64" s="268">
        <f t="shared" ref="E64" si="2">ROUND(F64/B64,0)</f>
        <v>0</v>
      </c>
      <c r="F64" s="121">
        <f t="shared" ref="F64" si="3">ROUND(C64*D64,0)</f>
        <v>0</v>
      </c>
    </row>
    <row r="65" spans="1:197" s="59" customFormat="1" ht="15.75" customHeight="1" x14ac:dyDescent="0.25">
      <c r="A65" s="249" t="s">
        <v>147</v>
      </c>
      <c r="B65" s="276"/>
      <c r="C65" s="277">
        <f>C63+C64</f>
        <v>0</v>
      </c>
      <c r="D65" s="267">
        <v>8</v>
      </c>
      <c r="E65" s="277">
        <f t="shared" ref="E65:F65" si="4">E63+E64</f>
        <v>0</v>
      </c>
      <c r="F65" s="277">
        <f t="shared" si="4"/>
        <v>0</v>
      </c>
    </row>
    <row r="66" spans="1:197" ht="19.5" customHeight="1" x14ac:dyDescent="0.25">
      <c r="A66" s="38" t="s">
        <v>119</v>
      </c>
      <c r="B66" s="38"/>
      <c r="C66" s="269">
        <f>C61+C65</f>
        <v>0</v>
      </c>
      <c r="D66" s="267">
        <v>8</v>
      </c>
      <c r="E66" s="269">
        <f>E61+E65</f>
        <v>0</v>
      </c>
      <c r="F66" s="269">
        <f>F61+F65</f>
        <v>0</v>
      </c>
    </row>
    <row r="67" spans="1:197" ht="18.75" customHeight="1" x14ac:dyDescent="0.25">
      <c r="A67" s="250" t="s">
        <v>93</v>
      </c>
      <c r="B67" s="145"/>
      <c r="C67" s="756">
        <f>C68+C70</f>
        <v>9</v>
      </c>
      <c r="D67" s="93"/>
      <c r="E67" s="145"/>
      <c r="F67" s="145"/>
    </row>
    <row r="68" spans="1:197" x14ac:dyDescent="0.25">
      <c r="A68" s="236" t="s">
        <v>179</v>
      </c>
      <c r="B68" s="152"/>
      <c r="C68" s="153">
        <f>C69</f>
        <v>9</v>
      </c>
      <c r="D68" s="72"/>
      <c r="E68" s="251"/>
      <c r="F68" s="152"/>
    </row>
    <row r="69" spans="1:197" x14ac:dyDescent="0.25">
      <c r="A69" s="154" t="s">
        <v>180</v>
      </c>
      <c r="B69" s="152"/>
      <c r="C69" s="152">
        <v>9</v>
      </c>
      <c r="D69" s="152"/>
      <c r="E69" s="152"/>
      <c r="F69" s="152"/>
    </row>
    <row r="70" spans="1:197" x14ac:dyDescent="0.25">
      <c r="A70" s="153" t="s">
        <v>181</v>
      </c>
      <c r="B70" s="152"/>
      <c r="C70" s="736">
        <f>C71+C72</f>
        <v>0</v>
      </c>
      <c r="D70" s="152"/>
      <c r="E70" s="152"/>
      <c r="F70" s="152"/>
    </row>
    <row r="71" spans="1:197" ht="30" x14ac:dyDescent="0.25">
      <c r="A71" s="154" t="s">
        <v>182</v>
      </c>
      <c r="B71" s="152"/>
      <c r="C71" s="152"/>
      <c r="D71" s="152"/>
      <c r="E71" s="152"/>
      <c r="F71" s="152"/>
    </row>
    <row r="72" spans="1:197" ht="15.75" thickBot="1" x14ac:dyDescent="0.3">
      <c r="A72" s="155" t="s">
        <v>183</v>
      </c>
      <c r="B72" s="156"/>
      <c r="C72" s="156"/>
      <c r="D72" s="156"/>
      <c r="E72" s="156"/>
      <c r="F72" s="156"/>
    </row>
    <row r="73" spans="1:197" s="140" customFormat="1" x14ac:dyDescent="0.25">
      <c r="A73" s="105" t="s">
        <v>10</v>
      </c>
      <c r="B73" s="105"/>
      <c r="C73" s="297"/>
      <c r="D73" s="297"/>
      <c r="E73" s="297"/>
      <c r="F73" s="297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59"/>
      <c r="CJ73" s="59"/>
      <c r="CK73" s="59"/>
      <c r="CL73" s="59"/>
      <c r="CM73" s="59"/>
      <c r="CN73" s="59"/>
      <c r="CO73" s="59"/>
      <c r="CP73" s="59"/>
      <c r="CQ73" s="59"/>
      <c r="CR73" s="59"/>
      <c r="CS73" s="59"/>
      <c r="CT73" s="59"/>
      <c r="CU73" s="59"/>
      <c r="CV73" s="59"/>
      <c r="CW73" s="59"/>
      <c r="CX73" s="59"/>
      <c r="CY73" s="59"/>
      <c r="CZ73" s="59"/>
      <c r="DA73" s="59"/>
      <c r="DB73" s="59"/>
      <c r="DC73" s="59"/>
      <c r="DD73" s="59"/>
      <c r="DE73" s="59"/>
      <c r="DF73" s="59"/>
      <c r="DG73" s="59"/>
      <c r="DH73" s="59"/>
      <c r="DI73" s="59"/>
      <c r="DJ73" s="59"/>
      <c r="DK73" s="59"/>
      <c r="DL73" s="59"/>
      <c r="DM73" s="59"/>
      <c r="DN73" s="59"/>
      <c r="DO73" s="59"/>
      <c r="DP73" s="59"/>
      <c r="DQ73" s="59"/>
      <c r="DR73" s="59"/>
      <c r="DS73" s="59"/>
      <c r="DT73" s="59"/>
      <c r="DU73" s="59"/>
      <c r="DV73" s="59"/>
      <c r="DW73" s="59"/>
      <c r="DX73" s="59"/>
      <c r="DY73" s="59"/>
      <c r="DZ73" s="59"/>
      <c r="EA73" s="59"/>
      <c r="EB73" s="59"/>
      <c r="EC73" s="59"/>
      <c r="ED73" s="59"/>
      <c r="EE73" s="59"/>
      <c r="EF73" s="59"/>
      <c r="EG73" s="59"/>
      <c r="EH73" s="59"/>
      <c r="EI73" s="59"/>
      <c r="EJ73" s="59"/>
      <c r="EK73" s="59"/>
      <c r="EL73" s="59"/>
      <c r="EM73" s="59"/>
      <c r="EN73" s="59"/>
      <c r="EO73" s="59"/>
      <c r="EP73" s="59"/>
      <c r="EQ73" s="59"/>
      <c r="ER73" s="59"/>
      <c r="ES73" s="59"/>
      <c r="ET73" s="59"/>
      <c r="EU73" s="59"/>
      <c r="EV73" s="59"/>
      <c r="EW73" s="59"/>
      <c r="EX73" s="59"/>
      <c r="EY73" s="59"/>
      <c r="EZ73" s="59"/>
      <c r="FA73" s="59"/>
      <c r="FB73" s="59"/>
      <c r="FC73" s="59"/>
      <c r="FD73" s="59"/>
      <c r="FE73" s="59"/>
      <c r="FF73" s="59"/>
      <c r="FG73" s="59"/>
      <c r="FH73" s="59"/>
      <c r="FI73" s="59"/>
      <c r="FJ73" s="59"/>
      <c r="FK73" s="59"/>
      <c r="FL73" s="59"/>
      <c r="FM73" s="59"/>
      <c r="FN73" s="59"/>
      <c r="FO73" s="59"/>
      <c r="FP73" s="59"/>
      <c r="FQ73" s="59"/>
      <c r="FR73" s="59"/>
      <c r="FS73" s="59"/>
      <c r="FT73" s="59"/>
      <c r="FU73" s="59"/>
      <c r="FV73" s="59"/>
      <c r="FW73" s="59"/>
      <c r="FX73" s="59"/>
      <c r="FY73" s="59"/>
      <c r="FZ73" s="59"/>
      <c r="GA73" s="59"/>
      <c r="GB73" s="59"/>
      <c r="GC73" s="59"/>
      <c r="GD73" s="59"/>
      <c r="GE73" s="59"/>
      <c r="GF73" s="59"/>
      <c r="GG73" s="59"/>
      <c r="GH73" s="59"/>
      <c r="GI73" s="59"/>
      <c r="GJ73" s="59"/>
      <c r="GK73" s="59"/>
      <c r="GL73" s="59"/>
      <c r="GM73" s="59"/>
      <c r="GN73" s="59"/>
      <c r="GO73" s="59"/>
    </row>
    <row r="74" spans="1:197" x14ac:dyDescent="0.25"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59"/>
      <c r="CJ74" s="59"/>
      <c r="CK74" s="59"/>
      <c r="CL74" s="59"/>
      <c r="CM74" s="59"/>
      <c r="CN74" s="59"/>
      <c r="CO74" s="59"/>
      <c r="CP74" s="59"/>
      <c r="CQ74" s="59"/>
      <c r="CR74" s="59"/>
      <c r="CS74" s="59"/>
      <c r="CT74" s="59"/>
      <c r="CU74" s="59"/>
      <c r="CV74" s="59"/>
      <c r="CW74" s="59"/>
      <c r="CX74" s="59"/>
      <c r="CY74" s="59"/>
      <c r="CZ74" s="59"/>
      <c r="DA74" s="59"/>
      <c r="DB74" s="59"/>
      <c r="DC74" s="59"/>
      <c r="DD74" s="59"/>
      <c r="DE74" s="59"/>
      <c r="DF74" s="59"/>
      <c r="DG74" s="59"/>
      <c r="DH74" s="59"/>
      <c r="DI74" s="59"/>
      <c r="DJ74" s="59"/>
      <c r="DK74" s="59"/>
      <c r="DL74" s="59"/>
      <c r="DM74" s="59"/>
      <c r="DN74" s="59"/>
      <c r="DO74" s="59"/>
      <c r="DP74" s="59"/>
      <c r="DQ74" s="59"/>
      <c r="DR74" s="59"/>
      <c r="DS74" s="59"/>
      <c r="DT74" s="59"/>
      <c r="DU74" s="59"/>
      <c r="DV74" s="59"/>
      <c r="DW74" s="59"/>
      <c r="DX74" s="59"/>
      <c r="DY74" s="59"/>
      <c r="DZ74" s="59"/>
      <c r="EA74" s="59"/>
      <c r="EB74" s="59"/>
      <c r="EC74" s="59"/>
      <c r="ED74" s="59"/>
      <c r="EE74" s="59"/>
      <c r="EF74" s="59"/>
      <c r="EG74" s="59"/>
      <c r="EH74" s="59"/>
      <c r="EI74" s="59"/>
      <c r="EJ74" s="59"/>
      <c r="EK74" s="59"/>
      <c r="EL74" s="59"/>
      <c r="EM74" s="59"/>
      <c r="EN74" s="59"/>
      <c r="EO74" s="59"/>
      <c r="EP74" s="59"/>
      <c r="EQ74" s="59"/>
      <c r="ER74" s="59"/>
      <c r="ES74" s="59"/>
      <c r="ET74" s="59"/>
      <c r="EU74" s="59"/>
      <c r="EV74" s="59"/>
      <c r="EW74" s="59"/>
      <c r="EX74" s="59"/>
      <c r="EY74" s="59"/>
      <c r="EZ74" s="59"/>
      <c r="FA74" s="59"/>
      <c r="FB74" s="59"/>
      <c r="FC74" s="59"/>
      <c r="FD74" s="59"/>
      <c r="FE74" s="59"/>
      <c r="FF74" s="59"/>
      <c r="FG74" s="59"/>
      <c r="FH74" s="59"/>
      <c r="FI74" s="59"/>
      <c r="FJ74" s="59"/>
      <c r="FK74" s="59"/>
      <c r="FL74" s="59"/>
      <c r="FM74" s="59"/>
      <c r="FN74" s="59"/>
      <c r="FO74" s="59"/>
      <c r="FP74" s="59"/>
      <c r="FQ74" s="59"/>
      <c r="FR74" s="59"/>
      <c r="FS74" s="59"/>
      <c r="FT74" s="59"/>
      <c r="FU74" s="59"/>
      <c r="FV74" s="59"/>
      <c r="FW74" s="59"/>
      <c r="FX74" s="59"/>
      <c r="FY74" s="59"/>
      <c r="FZ74" s="59"/>
      <c r="GA74" s="59"/>
      <c r="GB74" s="59"/>
      <c r="GC74" s="59"/>
      <c r="GD74" s="59"/>
      <c r="GE74" s="59"/>
      <c r="GF74" s="59"/>
      <c r="GG74" s="59"/>
      <c r="GH74" s="59"/>
      <c r="GI74" s="59"/>
      <c r="GJ74" s="59"/>
      <c r="GK74" s="59"/>
      <c r="GL74" s="59"/>
      <c r="GM74" s="59"/>
      <c r="GN74" s="59"/>
      <c r="GO74" s="59"/>
    </row>
    <row r="75" spans="1:197" x14ac:dyDescent="0.25"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59"/>
      <c r="CJ75" s="59"/>
      <c r="CK75" s="59"/>
      <c r="CL75" s="59"/>
      <c r="CM75" s="59"/>
      <c r="CN75" s="59"/>
      <c r="CO75" s="59"/>
      <c r="CP75" s="59"/>
      <c r="CQ75" s="59"/>
      <c r="CR75" s="59"/>
      <c r="CS75" s="59"/>
      <c r="CT75" s="59"/>
      <c r="CU75" s="59"/>
      <c r="CV75" s="59"/>
      <c r="CW75" s="59"/>
      <c r="CX75" s="59"/>
      <c r="CY75" s="59"/>
      <c r="CZ75" s="59"/>
      <c r="DA75" s="59"/>
      <c r="DB75" s="59"/>
      <c r="DC75" s="59"/>
      <c r="DD75" s="59"/>
      <c r="DE75" s="59"/>
      <c r="DF75" s="59"/>
      <c r="DG75" s="59"/>
      <c r="DH75" s="59"/>
      <c r="DI75" s="59"/>
      <c r="DJ75" s="59"/>
      <c r="DK75" s="59"/>
      <c r="DL75" s="59"/>
      <c r="DM75" s="59"/>
      <c r="DN75" s="59"/>
      <c r="DO75" s="59"/>
      <c r="DP75" s="59"/>
      <c r="DQ75" s="59"/>
      <c r="DR75" s="59"/>
      <c r="DS75" s="59"/>
      <c r="DT75" s="59"/>
      <c r="DU75" s="59"/>
      <c r="DV75" s="59"/>
      <c r="DW75" s="59"/>
      <c r="DX75" s="59"/>
      <c r="DY75" s="59"/>
      <c r="DZ75" s="59"/>
      <c r="EA75" s="59"/>
      <c r="EB75" s="59"/>
      <c r="EC75" s="59"/>
      <c r="ED75" s="59"/>
      <c r="EE75" s="59"/>
      <c r="EF75" s="59"/>
      <c r="EG75" s="59"/>
      <c r="EH75" s="59"/>
      <c r="EI75" s="59"/>
      <c r="EJ75" s="59"/>
      <c r="EK75" s="59"/>
      <c r="EL75" s="59"/>
      <c r="EM75" s="59"/>
      <c r="EN75" s="59"/>
      <c r="EO75" s="59"/>
      <c r="EP75" s="59"/>
      <c r="EQ75" s="59"/>
      <c r="ER75" s="59"/>
      <c r="ES75" s="59"/>
      <c r="ET75" s="59"/>
      <c r="EU75" s="59"/>
      <c r="EV75" s="59"/>
      <c r="EW75" s="59"/>
      <c r="EX75" s="59"/>
      <c r="EY75" s="59"/>
      <c r="EZ75" s="59"/>
      <c r="FA75" s="59"/>
      <c r="FB75" s="59"/>
      <c r="FC75" s="59"/>
      <c r="FD75" s="59"/>
      <c r="FE75" s="59"/>
      <c r="FF75" s="59"/>
      <c r="FG75" s="59"/>
      <c r="FH75" s="59"/>
      <c r="FI75" s="59"/>
      <c r="FJ75" s="59"/>
      <c r="FK75" s="59"/>
      <c r="FL75" s="59"/>
      <c r="FM75" s="59"/>
      <c r="FN75" s="59"/>
      <c r="FO75" s="59"/>
      <c r="FP75" s="59"/>
      <c r="FQ75" s="59"/>
      <c r="FR75" s="59"/>
      <c r="FS75" s="59"/>
      <c r="FT75" s="59"/>
      <c r="FU75" s="59"/>
      <c r="FV75" s="59"/>
      <c r="FW75" s="59"/>
      <c r="FX75" s="59"/>
      <c r="FY75" s="59"/>
      <c r="FZ75" s="59"/>
      <c r="GA75" s="59"/>
      <c r="GB75" s="59"/>
      <c r="GC75" s="59"/>
      <c r="GD75" s="59"/>
      <c r="GE75" s="59"/>
      <c r="GF75" s="59"/>
      <c r="GG75" s="59"/>
      <c r="GH75" s="59"/>
      <c r="GI75" s="59"/>
      <c r="GJ75" s="59"/>
      <c r="GK75" s="59"/>
      <c r="GL75" s="59"/>
      <c r="GM75" s="59"/>
      <c r="GN75" s="59"/>
      <c r="GO75" s="59"/>
    </row>
    <row r="76" spans="1:197" x14ac:dyDescent="0.25"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59"/>
      <c r="CJ76" s="59"/>
      <c r="CK76" s="59"/>
      <c r="CL76" s="59"/>
      <c r="CM76" s="59"/>
      <c r="CN76" s="59"/>
      <c r="CO76" s="59"/>
      <c r="CP76" s="59"/>
      <c r="CQ76" s="59"/>
      <c r="CR76" s="59"/>
      <c r="CS76" s="59"/>
      <c r="CT76" s="59"/>
      <c r="CU76" s="59"/>
      <c r="CV76" s="59"/>
      <c r="CW76" s="59"/>
      <c r="CX76" s="59"/>
      <c r="CY76" s="59"/>
      <c r="CZ76" s="59"/>
      <c r="DA76" s="59"/>
      <c r="DB76" s="59"/>
      <c r="DC76" s="59"/>
      <c r="DD76" s="59"/>
      <c r="DE76" s="59"/>
      <c r="DF76" s="59"/>
      <c r="DG76" s="59"/>
      <c r="DH76" s="59"/>
      <c r="DI76" s="59"/>
      <c r="DJ76" s="59"/>
      <c r="DK76" s="59"/>
      <c r="DL76" s="59"/>
      <c r="DM76" s="59"/>
      <c r="DN76" s="59"/>
      <c r="DO76" s="59"/>
      <c r="DP76" s="59"/>
      <c r="DQ76" s="59"/>
      <c r="DR76" s="59"/>
      <c r="DS76" s="59"/>
      <c r="DT76" s="59"/>
      <c r="DU76" s="59"/>
      <c r="DV76" s="59"/>
      <c r="DW76" s="59"/>
      <c r="DX76" s="59"/>
      <c r="DY76" s="59"/>
      <c r="DZ76" s="59"/>
      <c r="EA76" s="59"/>
      <c r="EB76" s="59"/>
      <c r="EC76" s="59"/>
      <c r="ED76" s="59"/>
      <c r="EE76" s="59"/>
      <c r="EF76" s="59"/>
      <c r="EG76" s="59"/>
      <c r="EH76" s="59"/>
      <c r="EI76" s="59"/>
      <c r="EJ76" s="59"/>
      <c r="EK76" s="59"/>
      <c r="EL76" s="59"/>
      <c r="EM76" s="59"/>
      <c r="EN76" s="59"/>
      <c r="EO76" s="59"/>
      <c r="EP76" s="59"/>
      <c r="EQ76" s="59"/>
      <c r="ER76" s="59"/>
      <c r="ES76" s="59"/>
      <c r="ET76" s="59"/>
      <c r="EU76" s="59"/>
      <c r="EV76" s="59"/>
      <c r="EW76" s="59"/>
      <c r="EX76" s="59"/>
      <c r="EY76" s="59"/>
      <c r="EZ76" s="59"/>
      <c r="FA76" s="59"/>
      <c r="FB76" s="59"/>
      <c r="FC76" s="59"/>
      <c r="FD76" s="59"/>
      <c r="FE76" s="59"/>
      <c r="FF76" s="59"/>
      <c r="FG76" s="59"/>
      <c r="FH76" s="59"/>
      <c r="FI76" s="59"/>
      <c r="FJ76" s="59"/>
      <c r="FK76" s="59"/>
      <c r="FL76" s="59"/>
      <c r="FM76" s="59"/>
      <c r="FN76" s="59"/>
      <c r="FO76" s="59"/>
      <c r="FP76" s="59"/>
      <c r="FQ76" s="59"/>
      <c r="FR76" s="59"/>
      <c r="FS76" s="59"/>
      <c r="FT76" s="59"/>
      <c r="FU76" s="59"/>
      <c r="FV76" s="59"/>
      <c r="FW76" s="59"/>
      <c r="FX76" s="59"/>
      <c r="FY76" s="59"/>
      <c r="FZ76" s="59"/>
      <c r="GA76" s="59"/>
      <c r="GB76" s="59"/>
      <c r="GC76" s="59"/>
      <c r="GD76" s="59"/>
      <c r="GE76" s="59"/>
      <c r="GF76" s="59"/>
      <c r="GG76" s="59"/>
      <c r="GH76" s="59"/>
      <c r="GI76" s="59"/>
      <c r="GJ76" s="59"/>
      <c r="GK76" s="59"/>
      <c r="GL76" s="59"/>
      <c r="GM76" s="59"/>
      <c r="GN76" s="59"/>
      <c r="GO76" s="59"/>
    </row>
    <row r="77" spans="1:197" x14ac:dyDescent="0.25"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59"/>
      <c r="CJ77" s="59"/>
      <c r="CK77" s="59"/>
      <c r="CL77" s="59"/>
      <c r="CM77" s="59"/>
      <c r="CN77" s="59"/>
      <c r="CO77" s="59"/>
      <c r="CP77" s="59"/>
      <c r="CQ77" s="59"/>
      <c r="CR77" s="59"/>
      <c r="CS77" s="59"/>
      <c r="CT77" s="59"/>
      <c r="CU77" s="59"/>
      <c r="CV77" s="59"/>
      <c r="CW77" s="59"/>
      <c r="CX77" s="59"/>
      <c r="CY77" s="59"/>
      <c r="CZ77" s="59"/>
      <c r="DA77" s="59"/>
      <c r="DB77" s="59"/>
      <c r="DC77" s="59"/>
      <c r="DD77" s="59"/>
      <c r="DE77" s="59"/>
      <c r="DF77" s="59"/>
      <c r="DG77" s="59"/>
      <c r="DH77" s="59"/>
      <c r="DI77" s="59"/>
      <c r="DJ77" s="59"/>
      <c r="DK77" s="59"/>
      <c r="DL77" s="59"/>
      <c r="DM77" s="59"/>
      <c r="DN77" s="59"/>
      <c r="DO77" s="59"/>
      <c r="DP77" s="59"/>
      <c r="DQ77" s="59"/>
      <c r="DR77" s="59"/>
      <c r="DS77" s="59"/>
      <c r="DT77" s="59"/>
      <c r="DU77" s="59"/>
      <c r="DV77" s="59"/>
      <c r="DW77" s="59"/>
      <c r="DX77" s="59"/>
      <c r="DY77" s="59"/>
      <c r="DZ77" s="59"/>
      <c r="EA77" s="59"/>
      <c r="EB77" s="59"/>
      <c r="EC77" s="59"/>
      <c r="ED77" s="59"/>
      <c r="EE77" s="59"/>
      <c r="EF77" s="59"/>
      <c r="EG77" s="59"/>
      <c r="EH77" s="59"/>
      <c r="EI77" s="59"/>
      <c r="EJ77" s="59"/>
      <c r="EK77" s="59"/>
      <c r="EL77" s="59"/>
      <c r="EM77" s="59"/>
      <c r="EN77" s="59"/>
      <c r="EO77" s="59"/>
      <c r="EP77" s="59"/>
      <c r="EQ77" s="59"/>
      <c r="ER77" s="59"/>
      <c r="ES77" s="59"/>
      <c r="ET77" s="59"/>
      <c r="EU77" s="59"/>
      <c r="EV77" s="59"/>
      <c r="EW77" s="59"/>
      <c r="EX77" s="59"/>
      <c r="EY77" s="59"/>
      <c r="EZ77" s="59"/>
      <c r="FA77" s="59"/>
      <c r="FB77" s="59"/>
      <c r="FC77" s="59"/>
      <c r="FD77" s="59"/>
      <c r="FE77" s="59"/>
      <c r="FF77" s="59"/>
      <c r="FG77" s="59"/>
      <c r="FH77" s="59"/>
      <c r="FI77" s="59"/>
      <c r="FJ77" s="59"/>
      <c r="FK77" s="59"/>
      <c r="FL77" s="59"/>
      <c r="FM77" s="59"/>
      <c r="FN77" s="59"/>
      <c r="FO77" s="59"/>
      <c r="FP77" s="59"/>
      <c r="FQ77" s="59"/>
      <c r="FR77" s="59"/>
      <c r="FS77" s="59"/>
      <c r="FT77" s="59"/>
      <c r="FU77" s="59"/>
      <c r="FV77" s="59"/>
      <c r="FW77" s="59"/>
      <c r="FX77" s="59"/>
      <c r="FY77" s="59"/>
      <c r="FZ77" s="59"/>
      <c r="GA77" s="59"/>
      <c r="GB77" s="59"/>
      <c r="GC77" s="59"/>
      <c r="GD77" s="59"/>
      <c r="GE77" s="59"/>
      <c r="GF77" s="59"/>
      <c r="GG77" s="59"/>
      <c r="GH77" s="59"/>
      <c r="GI77" s="59"/>
      <c r="GJ77" s="59"/>
      <c r="GK77" s="59"/>
      <c r="GL77" s="59"/>
      <c r="GM77" s="59"/>
      <c r="GN77" s="59"/>
      <c r="GO77" s="59"/>
    </row>
    <row r="78" spans="1:197" x14ac:dyDescent="0.25"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59"/>
      <c r="CJ78" s="59"/>
      <c r="CK78" s="59"/>
      <c r="CL78" s="59"/>
      <c r="CM78" s="59"/>
      <c r="CN78" s="59"/>
      <c r="CO78" s="59"/>
      <c r="CP78" s="59"/>
      <c r="CQ78" s="59"/>
      <c r="CR78" s="59"/>
      <c r="CS78" s="59"/>
      <c r="CT78" s="59"/>
      <c r="CU78" s="59"/>
      <c r="CV78" s="59"/>
      <c r="CW78" s="59"/>
      <c r="CX78" s="59"/>
      <c r="CY78" s="59"/>
      <c r="CZ78" s="59"/>
      <c r="DA78" s="59"/>
      <c r="DB78" s="59"/>
      <c r="DC78" s="59"/>
      <c r="DD78" s="59"/>
      <c r="DE78" s="59"/>
      <c r="DF78" s="59"/>
      <c r="DG78" s="59"/>
      <c r="DH78" s="59"/>
      <c r="DI78" s="59"/>
      <c r="DJ78" s="59"/>
      <c r="DK78" s="59"/>
      <c r="DL78" s="59"/>
      <c r="DM78" s="59"/>
      <c r="DN78" s="59"/>
      <c r="DO78" s="59"/>
      <c r="DP78" s="59"/>
      <c r="DQ78" s="59"/>
      <c r="DR78" s="59"/>
      <c r="DS78" s="59"/>
      <c r="DT78" s="59"/>
      <c r="DU78" s="59"/>
      <c r="DV78" s="59"/>
      <c r="DW78" s="59"/>
      <c r="DX78" s="59"/>
      <c r="DY78" s="59"/>
      <c r="DZ78" s="59"/>
      <c r="EA78" s="59"/>
      <c r="EB78" s="59"/>
      <c r="EC78" s="59"/>
      <c r="ED78" s="59"/>
      <c r="EE78" s="59"/>
      <c r="EF78" s="59"/>
      <c r="EG78" s="59"/>
      <c r="EH78" s="59"/>
      <c r="EI78" s="59"/>
      <c r="EJ78" s="59"/>
      <c r="EK78" s="59"/>
      <c r="EL78" s="59"/>
      <c r="EM78" s="59"/>
      <c r="EN78" s="59"/>
      <c r="EO78" s="59"/>
      <c r="EP78" s="59"/>
      <c r="EQ78" s="59"/>
      <c r="ER78" s="59"/>
      <c r="ES78" s="59"/>
      <c r="ET78" s="59"/>
      <c r="EU78" s="59"/>
      <c r="EV78" s="59"/>
      <c r="EW78" s="59"/>
      <c r="EX78" s="59"/>
      <c r="EY78" s="59"/>
      <c r="EZ78" s="59"/>
      <c r="FA78" s="59"/>
      <c r="FB78" s="59"/>
      <c r="FC78" s="59"/>
      <c r="FD78" s="59"/>
      <c r="FE78" s="59"/>
      <c r="FF78" s="59"/>
      <c r="FG78" s="59"/>
      <c r="FH78" s="59"/>
      <c r="FI78" s="59"/>
      <c r="FJ78" s="59"/>
      <c r="FK78" s="59"/>
      <c r="FL78" s="59"/>
      <c r="FM78" s="59"/>
      <c r="FN78" s="59"/>
      <c r="FO78" s="59"/>
      <c r="FP78" s="59"/>
      <c r="FQ78" s="59"/>
      <c r="FR78" s="59"/>
      <c r="FS78" s="59"/>
      <c r="FT78" s="59"/>
      <c r="FU78" s="59"/>
      <c r="FV78" s="59"/>
      <c r="FW78" s="59"/>
      <c r="FX78" s="59"/>
      <c r="FY78" s="59"/>
      <c r="FZ78" s="59"/>
      <c r="GA78" s="59"/>
      <c r="GB78" s="59"/>
      <c r="GC78" s="59"/>
      <c r="GD78" s="59"/>
      <c r="GE78" s="59"/>
      <c r="GF78" s="59"/>
      <c r="GG78" s="59"/>
      <c r="GH78" s="59"/>
      <c r="GI78" s="59"/>
      <c r="GJ78" s="59"/>
      <c r="GK78" s="59"/>
      <c r="GL78" s="59"/>
      <c r="GM78" s="59"/>
      <c r="GN78" s="59"/>
      <c r="GO78" s="59"/>
    </row>
    <row r="79" spans="1:197" x14ac:dyDescent="0.25"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59"/>
      <c r="CJ79" s="59"/>
      <c r="CK79" s="59"/>
      <c r="CL79" s="59"/>
      <c r="CM79" s="59"/>
      <c r="CN79" s="59"/>
      <c r="CO79" s="59"/>
      <c r="CP79" s="59"/>
      <c r="CQ79" s="59"/>
      <c r="CR79" s="59"/>
      <c r="CS79" s="59"/>
      <c r="CT79" s="59"/>
      <c r="CU79" s="59"/>
      <c r="CV79" s="59"/>
      <c r="CW79" s="59"/>
      <c r="CX79" s="59"/>
      <c r="CY79" s="59"/>
      <c r="CZ79" s="59"/>
      <c r="DA79" s="59"/>
      <c r="DB79" s="59"/>
      <c r="DC79" s="59"/>
      <c r="DD79" s="59"/>
      <c r="DE79" s="59"/>
      <c r="DF79" s="59"/>
      <c r="DG79" s="59"/>
      <c r="DH79" s="59"/>
      <c r="DI79" s="59"/>
      <c r="DJ79" s="59"/>
      <c r="DK79" s="59"/>
      <c r="DL79" s="59"/>
      <c r="DM79" s="59"/>
      <c r="DN79" s="59"/>
      <c r="DO79" s="59"/>
      <c r="DP79" s="59"/>
      <c r="DQ79" s="59"/>
      <c r="DR79" s="59"/>
      <c r="DS79" s="59"/>
      <c r="DT79" s="59"/>
      <c r="DU79" s="59"/>
      <c r="DV79" s="59"/>
      <c r="DW79" s="59"/>
      <c r="DX79" s="59"/>
      <c r="DY79" s="59"/>
      <c r="DZ79" s="59"/>
      <c r="EA79" s="59"/>
      <c r="EB79" s="59"/>
      <c r="EC79" s="59"/>
      <c r="ED79" s="59"/>
      <c r="EE79" s="59"/>
      <c r="EF79" s="59"/>
      <c r="EG79" s="59"/>
      <c r="EH79" s="59"/>
      <c r="EI79" s="59"/>
      <c r="EJ79" s="59"/>
      <c r="EK79" s="59"/>
      <c r="EL79" s="59"/>
      <c r="EM79" s="59"/>
      <c r="EN79" s="59"/>
      <c r="EO79" s="59"/>
      <c r="EP79" s="59"/>
      <c r="EQ79" s="59"/>
      <c r="ER79" s="59"/>
      <c r="ES79" s="59"/>
      <c r="ET79" s="59"/>
      <c r="EU79" s="59"/>
      <c r="EV79" s="59"/>
      <c r="EW79" s="59"/>
      <c r="EX79" s="59"/>
      <c r="EY79" s="59"/>
      <c r="EZ79" s="59"/>
      <c r="FA79" s="59"/>
      <c r="FB79" s="59"/>
      <c r="FC79" s="59"/>
      <c r="FD79" s="59"/>
      <c r="FE79" s="59"/>
      <c r="FF79" s="59"/>
      <c r="FG79" s="59"/>
      <c r="FH79" s="59"/>
      <c r="FI79" s="59"/>
      <c r="FJ79" s="59"/>
      <c r="FK79" s="59"/>
      <c r="FL79" s="59"/>
      <c r="FM79" s="59"/>
      <c r="FN79" s="59"/>
      <c r="FO79" s="59"/>
      <c r="FP79" s="59"/>
      <c r="FQ79" s="59"/>
      <c r="FR79" s="59"/>
      <c r="FS79" s="59"/>
      <c r="FT79" s="59"/>
      <c r="FU79" s="59"/>
      <c r="FV79" s="59"/>
      <c r="FW79" s="59"/>
      <c r="FX79" s="59"/>
      <c r="FY79" s="59"/>
      <c r="FZ79" s="59"/>
      <c r="GA79" s="59"/>
      <c r="GB79" s="59"/>
      <c r="GC79" s="59"/>
      <c r="GD79" s="59"/>
      <c r="GE79" s="59"/>
      <c r="GF79" s="59"/>
      <c r="GG79" s="59"/>
      <c r="GH79" s="59"/>
      <c r="GI79" s="59"/>
      <c r="GJ79" s="59"/>
      <c r="GK79" s="59"/>
      <c r="GL79" s="59"/>
      <c r="GM79" s="59"/>
      <c r="GN79" s="59"/>
      <c r="GO79" s="59"/>
    </row>
    <row r="80" spans="1:197" x14ac:dyDescent="0.25"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  <c r="AD80" s="59"/>
      <c r="AE80" s="59"/>
      <c r="AF80" s="59"/>
      <c r="AG80" s="59"/>
      <c r="AH80" s="59"/>
      <c r="AI80" s="59"/>
      <c r="AJ80" s="59"/>
      <c r="AK80" s="59"/>
      <c r="AL80" s="59"/>
      <c r="AM80" s="59"/>
      <c r="AN80" s="59"/>
      <c r="AO80" s="59"/>
      <c r="AP80" s="59"/>
      <c r="AQ80" s="59"/>
      <c r="AR80" s="59"/>
      <c r="AS80" s="59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59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59"/>
      <c r="CJ80" s="59"/>
      <c r="CK80" s="59"/>
      <c r="CL80" s="59"/>
      <c r="CM80" s="59"/>
      <c r="CN80" s="59"/>
      <c r="CO80" s="59"/>
      <c r="CP80" s="59"/>
      <c r="CQ80" s="59"/>
      <c r="CR80" s="59"/>
      <c r="CS80" s="59"/>
      <c r="CT80" s="59"/>
      <c r="CU80" s="59"/>
      <c r="CV80" s="59"/>
      <c r="CW80" s="59"/>
      <c r="CX80" s="59"/>
      <c r="CY80" s="59"/>
      <c r="CZ80" s="59"/>
      <c r="DA80" s="59"/>
      <c r="DB80" s="59"/>
      <c r="DC80" s="59"/>
      <c r="DD80" s="59"/>
      <c r="DE80" s="59"/>
      <c r="DF80" s="59"/>
      <c r="DG80" s="59"/>
      <c r="DH80" s="59"/>
      <c r="DI80" s="59"/>
      <c r="DJ80" s="59"/>
      <c r="DK80" s="59"/>
      <c r="DL80" s="59"/>
      <c r="DM80" s="59"/>
      <c r="DN80" s="59"/>
      <c r="DO80" s="59"/>
      <c r="DP80" s="59"/>
      <c r="DQ80" s="59"/>
      <c r="DR80" s="59"/>
      <c r="DS80" s="59"/>
      <c r="DT80" s="59"/>
      <c r="DU80" s="59"/>
      <c r="DV80" s="59"/>
      <c r="DW80" s="59"/>
      <c r="DX80" s="59"/>
      <c r="DY80" s="59"/>
      <c r="DZ80" s="59"/>
      <c r="EA80" s="59"/>
      <c r="EB80" s="59"/>
      <c r="EC80" s="59"/>
      <c r="ED80" s="59"/>
      <c r="EE80" s="59"/>
      <c r="EF80" s="59"/>
      <c r="EG80" s="59"/>
      <c r="EH80" s="59"/>
      <c r="EI80" s="59"/>
      <c r="EJ80" s="59"/>
      <c r="EK80" s="59"/>
      <c r="EL80" s="59"/>
      <c r="EM80" s="59"/>
      <c r="EN80" s="59"/>
      <c r="EO80" s="59"/>
      <c r="EP80" s="59"/>
      <c r="EQ80" s="59"/>
      <c r="ER80" s="59"/>
      <c r="ES80" s="59"/>
      <c r="ET80" s="59"/>
      <c r="EU80" s="59"/>
      <c r="EV80" s="59"/>
      <c r="EW80" s="59"/>
      <c r="EX80" s="59"/>
      <c r="EY80" s="59"/>
      <c r="EZ80" s="59"/>
      <c r="FA80" s="59"/>
      <c r="FB80" s="59"/>
      <c r="FC80" s="59"/>
      <c r="FD80" s="59"/>
      <c r="FE80" s="59"/>
      <c r="FF80" s="59"/>
      <c r="FG80" s="59"/>
      <c r="FH80" s="59"/>
      <c r="FI80" s="59"/>
      <c r="FJ80" s="59"/>
      <c r="FK80" s="59"/>
      <c r="FL80" s="59"/>
      <c r="FM80" s="59"/>
      <c r="FN80" s="59"/>
      <c r="FO80" s="59"/>
      <c r="FP80" s="59"/>
      <c r="FQ80" s="59"/>
      <c r="FR80" s="59"/>
      <c r="FS80" s="59"/>
      <c r="FT80" s="59"/>
      <c r="FU80" s="59"/>
      <c r="FV80" s="59"/>
      <c r="FW80" s="59"/>
      <c r="FX80" s="59"/>
      <c r="FY80" s="59"/>
      <c r="FZ80" s="59"/>
      <c r="GA80" s="59"/>
      <c r="GB80" s="59"/>
      <c r="GC80" s="59"/>
      <c r="GD80" s="59"/>
      <c r="GE80" s="59"/>
      <c r="GF80" s="59"/>
      <c r="GG80" s="59"/>
      <c r="GH80" s="59"/>
      <c r="GI80" s="59"/>
      <c r="GJ80" s="59"/>
      <c r="GK80" s="59"/>
      <c r="GL80" s="59"/>
      <c r="GM80" s="59"/>
      <c r="GN80" s="59"/>
      <c r="GO80" s="59"/>
    </row>
    <row r="81" spans="7:197" x14ac:dyDescent="0.25"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59"/>
      <c r="CJ81" s="59"/>
      <c r="CK81" s="59"/>
      <c r="CL81" s="59"/>
      <c r="CM81" s="59"/>
      <c r="CN81" s="59"/>
      <c r="CO81" s="59"/>
      <c r="CP81" s="59"/>
      <c r="CQ81" s="59"/>
      <c r="CR81" s="59"/>
      <c r="CS81" s="59"/>
      <c r="CT81" s="59"/>
      <c r="CU81" s="59"/>
      <c r="CV81" s="59"/>
      <c r="CW81" s="59"/>
      <c r="CX81" s="59"/>
      <c r="CY81" s="59"/>
      <c r="CZ81" s="59"/>
      <c r="DA81" s="59"/>
      <c r="DB81" s="59"/>
      <c r="DC81" s="59"/>
      <c r="DD81" s="59"/>
      <c r="DE81" s="59"/>
      <c r="DF81" s="59"/>
      <c r="DG81" s="59"/>
      <c r="DH81" s="59"/>
      <c r="DI81" s="59"/>
      <c r="DJ81" s="59"/>
      <c r="DK81" s="59"/>
      <c r="DL81" s="59"/>
      <c r="DM81" s="59"/>
      <c r="DN81" s="59"/>
      <c r="DO81" s="59"/>
      <c r="DP81" s="59"/>
      <c r="DQ81" s="59"/>
      <c r="DR81" s="59"/>
      <c r="DS81" s="59"/>
      <c r="DT81" s="59"/>
      <c r="DU81" s="59"/>
      <c r="DV81" s="59"/>
      <c r="DW81" s="59"/>
      <c r="DX81" s="59"/>
      <c r="DY81" s="59"/>
      <c r="DZ81" s="59"/>
      <c r="EA81" s="59"/>
      <c r="EB81" s="59"/>
      <c r="EC81" s="59"/>
      <c r="ED81" s="59"/>
      <c r="EE81" s="59"/>
      <c r="EF81" s="59"/>
      <c r="EG81" s="59"/>
      <c r="EH81" s="59"/>
      <c r="EI81" s="59"/>
      <c r="EJ81" s="59"/>
      <c r="EK81" s="59"/>
      <c r="EL81" s="59"/>
      <c r="EM81" s="59"/>
      <c r="EN81" s="59"/>
      <c r="EO81" s="59"/>
      <c r="EP81" s="59"/>
      <c r="EQ81" s="59"/>
      <c r="ER81" s="59"/>
      <c r="ES81" s="59"/>
      <c r="ET81" s="59"/>
      <c r="EU81" s="59"/>
      <c r="EV81" s="59"/>
      <c r="EW81" s="59"/>
      <c r="EX81" s="59"/>
      <c r="EY81" s="59"/>
      <c r="EZ81" s="59"/>
      <c r="FA81" s="59"/>
      <c r="FB81" s="59"/>
      <c r="FC81" s="59"/>
      <c r="FD81" s="59"/>
      <c r="FE81" s="59"/>
      <c r="FF81" s="59"/>
      <c r="FG81" s="59"/>
      <c r="FH81" s="59"/>
      <c r="FI81" s="59"/>
      <c r="FJ81" s="59"/>
      <c r="FK81" s="59"/>
      <c r="FL81" s="59"/>
      <c r="FM81" s="59"/>
      <c r="FN81" s="59"/>
      <c r="FO81" s="59"/>
      <c r="FP81" s="59"/>
      <c r="FQ81" s="59"/>
      <c r="FR81" s="59"/>
      <c r="FS81" s="59"/>
      <c r="FT81" s="59"/>
      <c r="FU81" s="59"/>
      <c r="FV81" s="59"/>
      <c r="FW81" s="59"/>
      <c r="FX81" s="59"/>
      <c r="FY81" s="59"/>
      <c r="FZ81" s="59"/>
      <c r="GA81" s="59"/>
      <c r="GB81" s="59"/>
      <c r="GC81" s="59"/>
      <c r="GD81" s="59"/>
      <c r="GE81" s="59"/>
      <c r="GF81" s="59"/>
      <c r="GG81" s="59"/>
      <c r="GH81" s="59"/>
      <c r="GI81" s="59"/>
      <c r="GJ81" s="59"/>
      <c r="GK81" s="59"/>
      <c r="GL81" s="59"/>
      <c r="GM81" s="59"/>
      <c r="GN81" s="59"/>
      <c r="GO81" s="59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35433070866141736" header="0" footer="0"/>
  <pageSetup paperSize="9" scale="9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FF87"/>
  <sheetViews>
    <sheetView zoomScale="80" zoomScaleNormal="80" workbookViewId="0">
      <pane xSplit="1" ySplit="7" topLeftCell="B61" activePane="bottomRight" state="frozen"/>
      <selection sqref="A1:XFD1048576"/>
      <selection pane="topRight" sqref="A1:XFD1048576"/>
      <selection pane="bottomLeft" sqref="A1:XFD1048576"/>
      <selection pane="bottomRight" activeCell="A88" sqref="A88:XFD130"/>
    </sheetView>
  </sheetViews>
  <sheetFormatPr defaultColWidth="9.140625" defaultRowHeight="15" x14ac:dyDescent="0.25"/>
  <cols>
    <col min="1" max="1" width="51" style="115" customWidth="1"/>
    <col min="2" max="2" width="10.5703125" style="115" customWidth="1"/>
    <col min="3" max="3" width="13.85546875" style="115" customWidth="1"/>
    <col min="4" max="4" width="10.85546875" style="115" customWidth="1"/>
    <col min="5" max="5" width="10.42578125" style="115" customWidth="1"/>
    <col min="6" max="6" width="11" style="115" customWidth="1"/>
    <col min="7" max="7" width="10.28515625" style="115" bestFit="1" customWidth="1"/>
    <col min="8" max="16384" width="9.140625" style="115"/>
  </cols>
  <sheetData>
    <row r="1" spans="1:6" s="80" customFormat="1" ht="15.75" x14ac:dyDescent="0.25">
      <c r="E1" s="159"/>
    </row>
    <row r="2" spans="1:6" s="80" customFormat="1" ht="33" customHeight="1" x14ac:dyDescent="0.25">
      <c r="A2" s="903" t="s">
        <v>338</v>
      </c>
      <c r="B2" s="904"/>
      <c r="C2" s="904"/>
      <c r="D2" s="904"/>
      <c r="E2" s="904"/>
      <c r="F2" s="904"/>
    </row>
    <row r="3" spans="1:6" s="80" customFormat="1" ht="16.5" thickBot="1" x14ac:dyDescent="0.3">
      <c r="A3" s="905"/>
      <c r="B3" s="905"/>
      <c r="C3" s="905"/>
      <c r="D3" s="905"/>
      <c r="E3" s="905"/>
      <c r="F3" s="905"/>
    </row>
    <row r="4" spans="1:6" ht="31.5" customHeight="1" x14ac:dyDescent="0.3">
      <c r="A4" s="8" t="s">
        <v>187</v>
      </c>
      <c r="B4" s="880" t="s">
        <v>1</v>
      </c>
      <c r="C4" s="900" t="s">
        <v>293</v>
      </c>
      <c r="D4" s="886" t="s">
        <v>0</v>
      </c>
      <c r="E4" s="880" t="s">
        <v>2</v>
      </c>
      <c r="F4" s="883" t="s">
        <v>226</v>
      </c>
    </row>
    <row r="5" spans="1:6" ht="19.5" customHeight="1" x14ac:dyDescent="0.3">
      <c r="A5" s="9"/>
      <c r="B5" s="881"/>
      <c r="C5" s="901"/>
      <c r="D5" s="887"/>
      <c r="E5" s="881"/>
      <c r="F5" s="884"/>
    </row>
    <row r="6" spans="1:6" ht="60" customHeight="1" thickBot="1" x14ac:dyDescent="0.3">
      <c r="A6" s="10" t="s">
        <v>3</v>
      </c>
      <c r="B6" s="882"/>
      <c r="C6" s="902"/>
      <c r="D6" s="888"/>
      <c r="E6" s="882"/>
      <c r="F6" s="885"/>
    </row>
    <row r="7" spans="1:6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ht="21" customHeight="1" x14ac:dyDescent="0.25">
      <c r="A8" s="247" t="s">
        <v>200</v>
      </c>
      <c r="B8" s="248"/>
      <c r="C8" s="278"/>
      <c r="D8" s="278"/>
      <c r="E8" s="278"/>
      <c r="F8" s="278"/>
    </row>
    <row r="9" spans="1:6" x14ac:dyDescent="0.25">
      <c r="A9" s="83" t="s">
        <v>4</v>
      </c>
      <c r="B9" s="145"/>
      <c r="C9" s="268"/>
      <c r="D9" s="268"/>
      <c r="E9" s="268"/>
      <c r="F9" s="268"/>
    </row>
    <row r="10" spans="1:6" x14ac:dyDescent="0.25">
      <c r="A10" s="72" t="s">
        <v>21</v>
      </c>
      <c r="B10" s="2">
        <v>340</v>
      </c>
      <c r="C10" s="2">
        <v>3.2727272727272725</v>
      </c>
      <c r="D10" s="128">
        <v>10</v>
      </c>
      <c r="E10" s="164">
        <f t="shared" ref="E10:E16" si="0">ROUND(F10/B10,0)</f>
        <v>0</v>
      </c>
      <c r="F10" s="3">
        <f t="shared" ref="F10:F16" si="1">ROUND(C10*D10,0)</f>
        <v>33</v>
      </c>
    </row>
    <row r="11" spans="1:6" x14ac:dyDescent="0.25">
      <c r="A11" s="72" t="s">
        <v>75</v>
      </c>
      <c r="B11" s="2">
        <v>340</v>
      </c>
      <c r="C11" s="2">
        <v>9.8181818181818183</v>
      </c>
      <c r="D11" s="128">
        <v>9</v>
      </c>
      <c r="E11" s="164">
        <f t="shared" si="0"/>
        <v>0</v>
      </c>
      <c r="F11" s="3">
        <f t="shared" si="1"/>
        <v>88</v>
      </c>
    </row>
    <row r="12" spans="1:6" x14ac:dyDescent="0.25">
      <c r="A12" s="72" t="s">
        <v>27</v>
      </c>
      <c r="B12" s="2">
        <v>270</v>
      </c>
      <c r="C12" s="2">
        <v>0</v>
      </c>
      <c r="D12" s="128">
        <v>7.5</v>
      </c>
      <c r="E12" s="164">
        <f t="shared" si="0"/>
        <v>0</v>
      </c>
      <c r="F12" s="3">
        <f t="shared" si="1"/>
        <v>0</v>
      </c>
    </row>
    <row r="13" spans="1:6" x14ac:dyDescent="0.25">
      <c r="A13" s="72" t="s">
        <v>28</v>
      </c>
      <c r="B13" s="2">
        <v>300</v>
      </c>
      <c r="C13" s="2">
        <v>0</v>
      </c>
      <c r="D13" s="128">
        <v>5.6</v>
      </c>
      <c r="E13" s="164">
        <f t="shared" si="0"/>
        <v>0</v>
      </c>
      <c r="F13" s="3">
        <f t="shared" si="1"/>
        <v>0</v>
      </c>
    </row>
    <row r="14" spans="1:6" x14ac:dyDescent="0.25">
      <c r="A14" s="72" t="s">
        <v>23</v>
      </c>
      <c r="B14" s="2">
        <v>340</v>
      </c>
      <c r="C14" s="2">
        <v>0</v>
      </c>
      <c r="D14" s="128">
        <v>6.1</v>
      </c>
      <c r="E14" s="164">
        <f t="shared" si="0"/>
        <v>0</v>
      </c>
      <c r="F14" s="3">
        <f t="shared" si="1"/>
        <v>0</v>
      </c>
    </row>
    <row r="15" spans="1:6" x14ac:dyDescent="0.25">
      <c r="A15" s="72" t="s">
        <v>26</v>
      </c>
      <c r="B15" s="2">
        <v>330</v>
      </c>
      <c r="C15" s="2">
        <v>0</v>
      </c>
      <c r="D15" s="128">
        <v>9</v>
      </c>
      <c r="E15" s="164">
        <f t="shared" si="0"/>
        <v>0</v>
      </c>
      <c r="F15" s="3">
        <f t="shared" si="1"/>
        <v>0</v>
      </c>
    </row>
    <row r="16" spans="1:6" x14ac:dyDescent="0.25">
      <c r="A16" s="48" t="s">
        <v>199</v>
      </c>
      <c r="B16" s="2">
        <v>320</v>
      </c>
      <c r="C16" s="58">
        <v>0</v>
      </c>
      <c r="D16" s="128">
        <v>10</v>
      </c>
      <c r="E16" s="121">
        <f t="shared" si="0"/>
        <v>0</v>
      </c>
      <c r="F16" s="3">
        <f t="shared" si="1"/>
        <v>0</v>
      </c>
    </row>
    <row r="17" spans="1:7" x14ac:dyDescent="0.25">
      <c r="A17" s="153" t="s">
        <v>5</v>
      </c>
      <c r="B17" s="78"/>
      <c r="C17" s="26">
        <f>SUM(C10:C16)</f>
        <v>13.09090909090909</v>
      </c>
      <c r="D17" s="279">
        <f>F17/C17</f>
        <v>9.2430555555555554</v>
      </c>
      <c r="E17" s="26">
        <f>SUM(E10:E16)</f>
        <v>0</v>
      </c>
      <c r="F17" s="26">
        <f>SUM(F10:F16)</f>
        <v>121</v>
      </c>
      <c r="G17" s="141"/>
    </row>
    <row r="18" spans="1:7" s="24" customFormat="1" hidden="1" x14ac:dyDescent="0.25">
      <c r="A18" s="4" t="s">
        <v>219</v>
      </c>
      <c r="B18" s="5"/>
      <c r="C18" s="17"/>
      <c r="D18" s="18"/>
      <c r="E18" s="3"/>
      <c r="F18" s="17"/>
    </row>
    <row r="19" spans="1:7" s="24" customFormat="1" ht="14.25" hidden="1" x14ac:dyDescent="0.2">
      <c r="A19" s="19" t="s">
        <v>220</v>
      </c>
      <c r="B19" s="20"/>
      <c r="C19" s="23">
        <f t="shared" ref="C19" si="2">C17+C18</f>
        <v>13.09090909090909</v>
      </c>
      <c r="D19" s="21" t="e">
        <f>#REF!/#REF!</f>
        <v>#REF!</v>
      </c>
      <c r="E19" s="23">
        <f t="shared" ref="E19:F19" si="3">E17+E18</f>
        <v>0</v>
      </c>
      <c r="F19" s="23">
        <f t="shared" si="3"/>
        <v>121</v>
      </c>
    </row>
    <row r="20" spans="1:7" s="59" customFormat="1" x14ac:dyDescent="0.25">
      <c r="A20" s="25" t="s">
        <v>227</v>
      </c>
      <c r="B20" s="25"/>
      <c r="C20" s="89"/>
      <c r="D20" s="253"/>
      <c r="E20" s="253"/>
      <c r="F20" s="58"/>
    </row>
    <row r="21" spans="1:7" s="59" customFormat="1" x14ac:dyDescent="0.25">
      <c r="A21" s="27" t="s">
        <v>123</v>
      </c>
      <c r="B21" s="60"/>
      <c r="C21" s="58">
        <f>SUM(C23,C24,C25,C26)+C22/2.7</f>
        <v>9.1111111111111107</v>
      </c>
      <c r="D21" s="253"/>
      <c r="E21" s="253"/>
      <c r="F21" s="58"/>
    </row>
    <row r="22" spans="1:7" s="59" customFormat="1" x14ac:dyDescent="0.25">
      <c r="A22" s="27" t="s">
        <v>327</v>
      </c>
      <c r="B22" s="32"/>
      <c r="C22" s="3">
        <v>3</v>
      </c>
      <c r="D22" s="32"/>
      <c r="E22" s="32"/>
      <c r="F22" s="32"/>
    </row>
    <row r="23" spans="1:7" s="59" customFormat="1" x14ac:dyDescent="0.25">
      <c r="A23" s="61" t="s">
        <v>228</v>
      </c>
      <c r="B23" s="60"/>
      <c r="C23" s="58"/>
      <c r="D23" s="253"/>
      <c r="E23" s="253"/>
      <c r="F23" s="58"/>
    </row>
    <row r="24" spans="1:7" s="59" customFormat="1" ht="30" x14ac:dyDescent="0.25">
      <c r="A24" s="61" t="s">
        <v>229</v>
      </c>
      <c r="B24" s="60"/>
      <c r="C24" s="58"/>
      <c r="D24" s="253"/>
      <c r="E24" s="253"/>
      <c r="F24" s="58"/>
    </row>
    <row r="25" spans="1:7" s="59" customFormat="1" ht="30" x14ac:dyDescent="0.25">
      <c r="A25" s="61" t="s">
        <v>230</v>
      </c>
      <c r="B25" s="60"/>
      <c r="C25" s="58"/>
      <c r="D25" s="253"/>
      <c r="E25" s="253"/>
      <c r="F25" s="58"/>
    </row>
    <row r="26" spans="1:7" s="59" customFormat="1" x14ac:dyDescent="0.25">
      <c r="A26" s="27" t="s">
        <v>231</v>
      </c>
      <c r="B26" s="60"/>
      <c r="C26" s="58">
        <v>8</v>
      </c>
      <c r="D26" s="253"/>
      <c r="E26" s="253"/>
      <c r="F26" s="58"/>
    </row>
    <row r="27" spans="1:7" s="59" customFormat="1" ht="45" x14ac:dyDescent="0.25">
      <c r="A27" s="27" t="s">
        <v>326</v>
      </c>
      <c r="B27" s="60"/>
      <c r="C27" s="17"/>
      <c r="D27" s="58"/>
      <c r="E27" s="58"/>
      <c r="F27" s="58"/>
      <c r="G27" s="90"/>
    </row>
    <row r="28" spans="1:7" x14ac:dyDescent="0.25">
      <c r="A28" s="28" t="s">
        <v>121</v>
      </c>
      <c r="B28" s="26"/>
      <c r="C28" s="17">
        <f>C29+C30</f>
        <v>13.352941176470589</v>
      </c>
      <c r="D28" s="26"/>
      <c r="E28" s="26"/>
      <c r="F28" s="26"/>
      <c r="G28" s="146"/>
    </row>
    <row r="29" spans="1:7" x14ac:dyDescent="0.25">
      <c r="A29" s="28" t="s">
        <v>297</v>
      </c>
      <c r="B29" s="26"/>
      <c r="C29" s="17">
        <v>3</v>
      </c>
      <c r="D29" s="26"/>
      <c r="E29" s="26"/>
      <c r="F29" s="26"/>
    </row>
    <row r="30" spans="1:7" x14ac:dyDescent="0.25">
      <c r="A30" s="28" t="s">
        <v>299</v>
      </c>
      <c r="B30" s="26"/>
      <c r="C30" s="17">
        <f>C31/8.5</f>
        <v>10.352941176470589</v>
      </c>
      <c r="D30" s="26"/>
      <c r="E30" s="26"/>
      <c r="F30" s="26"/>
    </row>
    <row r="31" spans="1:7" s="59" customFormat="1" x14ac:dyDescent="0.25">
      <c r="A31" s="56" t="s">
        <v>298</v>
      </c>
      <c r="B31" s="58"/>
      <c r="C31" s="17">
        <v>88</v>
      </c>
      <c r="D31" s="253"/>
      <c r="E31" s="253"/>
      <c r="F31" s="58"/>
      <c r="G31" s="133"/>
    </row>
    <row r="32" spans="1:7" s="59" customFormat="1" x14ac:dyDescent="0.25">
      <c r="A32" s="62" t="s">
        <v>232</v>
      </c>
      <c r="B32" s="63"/>
      <c r="C32" s="60">
        <f>C21+ROUND(C29*3.2,0)+C31/3.9</f>
        <v>41.675213675213676</v>
      </c>
      <c r="D32" s="253"/>
      <c r="E32" s="253"/>
      <c r="F32" s="58"/>
    </row>
    <row r="33" spans="1:6" s="59" customFormat="1" x14ac:dyDescent="0.25">
      <c r="A33" s="25" t="s">
        <v>163</v>
      </c>
      <c r="B33" s="26"/>
      <c r="C33" s="3"/>
      <c r="D33" s="253"/>
      <c r="E33" s="253"/>
      <c r="F33" s="58"/>
    </row>
    <row r="34" spans="1:6" s="59" customFormat="1" x14ac:dyDescent="0.25">
      <c r="A34" s="27" t="s">
        <v>123</v>
      </c>
      <c r="B34" s="26"/>
      <c r="C34" s="3">
        <f>SUM(C35,C36,C43,C49,C50,C51,C52)</f>
        <v>0</v>
      </c>
      <c r="D34" s="253"/>
      <c r="E34" s="253"/>
      <c r="F34" s="58"/>
    </row>
    <row r="35" spans="1:6" s="59" customFormat="1" x14ac:dyDescent="0.25">
      <c r="A35" s="27" t="s">
        <v>228</v>
      </c>
      <c r="B35" s="26"/>
      <c r="C35" s="3"/>
      <c r="D35" s="253"/>
      <c r="E35" s="253"/>
      <c r="F35" s="58"/>
    </row>
    <row r="36" spans="1:6" s="59" customFormat="1" ht="30" x14ac:dyDescent="0.25">
      <c r="A36" s="61" t="s">
        <v>233</v>
      </c>
      <c r="B36" s="26"/>
      <c r="C36" s="3">
        <f>C37+C38+C39+C41</f>
        <v>0</v>
      </c>
      <c r="D36" s="253"/>
      <c r="E36" s="253"/>
      <c r="F36" s="58"/>
    </row>
    <row r="37" spans="1:6" s="59" customFormat="1" x14ac:dyDescent="0.25">
      <c r="A37" s="65" t="s">
        <v>234</v>
      </c>
      <c r="B37" s="26"/>
      <c r="C37" s="58"/>
      <c r="D37" s="253"/>
      <c r="E37" s="253"/>
      <c r="F37" s="58"/>
    </row>
    <row r="38" spans="1:6" s="59" customFormat="1" x14ac:dyDescent="0.25">
      <c r="A38" s="65" t="s">
        <v>235</v>
      </c>
      <c r="B38" s="26"/>
      <c r="C38" s="58"/>
      <c r="D38" s="253"/>
      <c r="E38" s="253"/>
      <c r="F38" s="58"/>
    </row>
    <row r="39" spans="1:6" s="59" customFormat="1" ht="30" x14ac:dyDescent="0.25">
      <c r="A39" s="65" t="s">
        <v>236</v>
      </c>
      <c r="B39" s="26"/>
      <c r="C39" s="58"/>
      <c r="D39" s="253"/>
      <c r="E39" s="253"/>
      <c r="F39" s="58"/>
    </row>
    <row r="40" spans="1:6" s="59" customFormat="1" x14ac:dyDescent="0.25">
      <c r="A40" s="65" t="s">
        <v>237</v>
      </c>
      <c r="B40" s="26"/>
      <c r="C40" s="58"/>
      <c r="D40" s="253"/>
      <c r="E40" s="253"/>
      <c r="F40" s="58"/>
    </row>
    <row r="41" spans="1:6" s="59" customFormat="1" ht="30" x14ac:dyDescent="0.25">
      <c r="A41" s="65" t="s">
        <v>238</v>
      </c>
      <c r="B41" s="26"/>
      <c r="C41" s="58"/>
      <c r="D41" s="253"/>
      <c r="E41" s="253"/>
      <c r="F41" s="58"/>
    </row>
    <row r="42" spans="1:6" s="59" customFormat="1" x14ac:dyDescent="0.25">
      <c r="A42" s="65" t="s">
        <v>237</v>
      </c>
      <c r="B42" s="26"/>
      <c r="C42" s="91"/>
      <c r="D42" s="253"/>
      <c r="E42" s="253"/>
      <c r="F42" s="58"/>
    </row>
    <row r="43" spans="1:6" s="59" customFormat="1" ht="30" x14ac:dyDescent="0.25">
      <c r="A43" s="61" t="s">
        <v>239</v>
      </c>
      <c r="B43" s="26"/>
      <c r="C43" s="3">
        <f>SUM(C44,C45,C47)</f>
        <v>0</v>
      </c>
      <c r="D43" s="253"/>
      <c r="E43" s="253"/>
      <c r="F43" s="58"/>
    </row>
    <row r="44" spans="1:6" s="59" customFormat="1" ht="30" x14ac:dyDescent="0.25">
      <c r="A44" s="65" t="s">
        <v>240</v>
      </c>
      <c r="B44" s="26"/>
      <c r="C44" s="3"/>
      <c r="D44" s="253"/>
      <c r="E44" s="253"/>
      <c r="F44" s="58"/>
    </row>
    <row r="45" spans="1:6" s="59" customFormat="1" ht="45" x14ac:dyDescent="0.25">
      <c r="A45" s="65" t="s">
        <v>241</v>
      </c>
      <c r="B45" s="26"/>
      <c r="C45" s="406"/>
      <c r="D45" s="253"/>
      <c r="E45" s="253"/>
      <c r="F45" s="58"/>
    </row>
    <row r="46" spans="1:6" s="59" customFormat="1" x14ac:dyDescent="0.25">
      <c r="A46" s="65" t="s">
        <v>237</v>
      </c>
      <c r="B46" s="26"/>
      <c r="C46" s="406"/>
      <c r="D46" s="253"/>
      <c r="E46" s="253"/>
      <c r="F46" s="58"/>
    </row>
    <row r="47" spans="1:6" s="59" customFormat="1" ht="45" x14ac:dyDescent="0.25">
      <c r="A47" s="65" t="s">
        <v>242</v>
      </c>
      <c r="B47" s="26"/>
      <c r="C47" s="406"/>
      <c r="D47" s="253"/>
      <c r="E47" s="253"/>
      <c r="F47" s="58"/>
    </row>
    <row r="48" spans="1:6" s="59" customFormat="1" x14ac:dyDescent="0.25">
      <c r="A48" s="65" t="s">
        <v>237</v>
      </c>
      <c r="B48" s="26"/>
      <c r="C48" s="406"/>
      <c r="D48" s="253"/>
      <c r="E48" s="253"/>
      <c r="F48" s="58"/>
    </row>
    <row r="49" spans="1:6" s="59" customFormat="1" ht="30" x14ac:dyDescent="0.25">
      <c r="A49" s="61" t="s">
        <v>243</v>
      </c>
      <c r="B49" s="26"/>
      <c r="C49" s="3"/>
      <c r="D49" s="253"/>
      <c r="E49" s="253"/>
      <c r="F49" s="58"/>
    </row>
    <row r="50" spans="1:6" s="59" customFormat="1" x14ac:dyDescent="0.25">
      <c r="A50" s="27"/>
      <c r="B50" s="26"/>
      <c r="C50" s="3"/>
      <c r="D50" s="253"/>
      <c r="E50" s="253"/>
      <c r="F50" s="58"/>
    </row>
    <row r="51" spans="1:6" s="59" customFormat="1" ht="30" x14ac:dyDescent="0.25">
      <c r="A51" s="61" t="s">
        <v>244</v>
      </c>
      <c r="B51" s="26"/>
      <c r="C51" s="3"/>
      <c r="D51" s="253"/>
      <c r="E51" s="253"/>
      <c r="F51" s="58"/>
    </row>
    <row r="52" spans="1:6" s="59" customFormat="1" x14ac:dyDescent="0.25">
      <c r="A52" s="27" t="s">
        <v>245</v>
      </c>
      <c r="B52" s="26"/>
      <c r="C52" s="3"/>
      <c r="D52" s="253"/>
      <c r="E52" s="253"/>
      <c r="F52" s="58"/>
    </row>
    <row r="53" spans="1:6" s="59" customFormat="1" x14ac:dyDescent="0.25">
      <c r="A53" s="28" t="s">
        <v>121</v>
      </c>
      <c r="B53" s="60"/>
      <c r="C53" s="58"/>
      <c r="D53" s="253"/>
      <c r="E53" s="253"/>
      <c r="F53" s="58"/>
    </row>
    <row r="54" spans="1:6" s="59" customFormat="1" x14ac:dyDescent="0.25">
      <c r="A54" s="56" t="s">
        <v>160</v>
      </c>
      <c r="B54" s="60"/>
      <c r="C54" s="91"/>
      <c r="D54" s="253"/>
      <c r="E54" s="253"/>
      <c r="F54" s="58"/>
    </row>
    <row r="55" spans="1:6" ht="30" x14ac:dyDescent="0.25">
      <c r="A55" s="28" t="s">
        <v>122</v>
      </c>
      <c r="B55" s="26"/>
      <c r="C55" s="3">
        <v>2</v>
      </c>
      <c r="D55" s="26"/>
      <c r="E55" s="26"/>
      <c r="F55" s="26"/>
    </row>
    <row r="56" spans="1:6" s="59" customFormat="1" x14ac:dyDescent="0.25">
      <c r="A56" s="28" t="s">
        <v>246</v>
      </c>
      <c r="B56" s="26"/>
      <c r="C56" s="3"/>
      <c r="D56" s="253"/>
      <c r="E56" s="253"/>
      <c r="F56" s="58"/>
    </row>
    <row r="57" spans="1:6" s="59" customFormat="1" x14ac:dyDescent="0.25">
      <c r="A57" s="66"/>
      <c r="B57" s="26"/>
      <c r="C57" s="3"/>
      <c r="D57" s="253"/>
      <c r="E57" s="253"/>
      <c r="F57" s="58"/>
    </row>
    <row r="58" spans="1:6" s="59" customFormat="1" x14ac:dyDescent="0.25">
      <c r="A58" s="67" t="s">
        <v>162</v>
      </c>
      <c r="B58" s="26"/>
      <c r="C58" s="22">
        <f>C34+ROUND(C53*3.2,0)+C55</f>
        <v>2</v>
      </c>
      <c r="D58" s="253"/>
      <c r="E58" s="253"/>
      <c r="F58" s="58"/>
    </row>
    <row r="59" spans="1:6" s="59" customFormat="1" ht="15" customHeight="1" x14ac:dyDescent="0.25">
      <c r="A59" s="68" t="s">
        <v>161</v>
      </c>
      <c r="B59" s="26"/>
      <c r="C59" s="22">
        <f>SUM(C32,C58)</f>
        <v>43.675213675213676</v>
      </c>
      <c r="D59" s="253"/>
      <c r="E59" s="253"/>
      <c r="F59" s="58"/>
    </row>
    <row r="60" spans="1:6" s="82" customFormat="1" ht="17.25" customHeight="1" x14ac:dyDescent="0.25">
      <c r="A60" s="45" t="s">
        <v>7</v>
      </c>
      <c r="B60" s="2"/>
      <c r="C60" s="3"/>
      <c r="D60" s="3"/>
      <c r="E60" s="3"/>
      <c r="F60" s="3"/>
    </row>
    <row r="61" spans="1:6" s="82" customFormat="1" x14ac:dyDescent="0.25">
      <c r="A61" s="55" t="s">
        <v>145</v>
      </c>
      <c r="B61" s="2"/>
      <c r="C61" s="3"/>
      <c r="D61" s="3"/>
      <c r="E61" s="3"/>
      <c r="F61" s="3"/>
    </row>
    <row r="62" spans="1:6" s="82" customFormat="1" x14ac:dyDescent="0.25">
      <c r="A62" s="72" t="s">
        <v>21</v>
      </c>
      <c r="B62" s="2">
        <v>300</v>
      </c>
      <c r="C62" s="3"/>
      <c r="D62" s="73">
        <v>10.5</v>
      </c>
      <c r="E62" s="3">
        <f>ROUND(F62/B62,0)</f>
        <v>0</v>
      </c>
      <c r="F62" s="3">
        <f>ROUND(C62*D62,0)</f>
        <v>0</v>
      </c>
    </row>
    <row r="63" spans="1:6" s="82" customFormat="1" x14ac:dyDescent="0.25">
      <c r="A63" s="72" t="s">
        <v>26</v>
      </c>
      <c r="B63" s="2">
        <v>300</v>
      </c>
      <c r="C63" s="3"/>
      <c r="D63" s="92">
        <v>8.6</v>
      </c>
      <c r="E63" s="3">
        <f>ROUND(F63/B63,0)</f>
        <v>0</v>
      </c>
      <c r="F63" s="3">
        <f>ROUND(C63*D63,0)</f>
        <v>0</v>
      </c>
    </row>
    <row r="64" spans="1:6" s="82" customFormat="1" x14ac:dyDescent="0.25">
      <c r="A64" s="72" t="s">
        <v>11</v>
      </c>
      <c r="B64" s="2">
        <v>300</v>
      </c>
      <c r="C64" s="3"/>
      <c r="D64" s="92">
        <v>9.5</v>
      </c>
      <c r="E64" s="3">
        <f>ROUND(F64/B64,0)</f>
        <v>0</v>
      </c>
      <c r="F64" s="3">
        <f>ROUND(C64*D64,0)</f>
        <v>0</v>
      </c>
    </row>
    <row r="65" spans="1:6" s="82" customFormat="1" x14ac:dyDescent="0.25">
      <c r="A65" s="49" t="s">
        <v>9</v>
      </c>
      <c r="B65" s="97"/>
      <c r="C65" s="46">
        <f>SUM(C62:C64)</f>
        <v>0</v>
      </c>
      <c r="D65" s="52">
        <f t="shared" ref="D65" si="4">D62</f>
        <v>10.5</v>
      </c>
      <c r="E65" s="46">
        <f>SUM(E62:E64)</f>
        <v>0</v>
      </c>
      <c r="F65" s="46">
        <f>SUM(F62:F64)</f>
        <v>0</v>
      </c>
    </row>
    <row r="66" spans="1:6" s="82" customFormat="1" x14ac:dyDescent="0.25">
      <c r="A66" s="55" t="s">
        <v>20</v>
      </c>
      <c r="B66" s="2"/>
      <c r="C66" s="46"/>
      <c r="D66" s="52"/>
      <c r="E66" s="46"/>
      <c r="F66" s="46"/>
    </row>
    <row r="67" spans="1:6" s="82" customFormat="1" x14ac:dyDescent="0.25">
      <c r="A67" s="1" t="s">
        <v>37</v>
      </c>
      <c r="B67" s="2">
        <v>240</v>
      </c>
      <c r="C67" s="3"/>
      <c r="D67" s="73">
        <v>8</v>
      </c>
      <c r="E67" s="3">
        <f>ROUND(F67/B67,0)</f>
        <v>0</v>
      </c>
      <c r="F67" s="3">
        <f>ROUND(C67*D67,0)</f>
        <v>0</v>
      </c>
    </row>
    <row r="68" spans="1:6" s="82" customFormat="1" x14ac:dyDescent="0.25">
      <c r="A68" s="1" t="s">
        <v>26</v>
      </c>
      <c r="B68" s="2">
        <v>240</v>
      </c>
      <c r="C68" s="3"/>
      <c r="D68" s="73">
        <v>8</v>
      </c>
      <c r="E68" s="3">
        <f>ROUND(F68/B68,0)</f>
        <v>0</v>
      </c>
      <c r="F68" s="3">
        <f>ROUND(C68*D68,0)</f>
        <v>0</v>
      </c>
    </row>
    <row r="69" spans="1:6" s="82" customFormat="1" x14ac:dyDescent="0.25">
      <c r="A69" s="98" t="s">
        <v>147</v>
      </c>
      <c r="B69" s="99"/>
      <c r="C69" s="46">
        <f>C67+C68</f>
        <v>0</v>
      </c>
      <c r="D69" s="100">
        <f t="shared" ref="D69:D70" si="5">D67</f>
        <v>8</v>
      </c>
      <c r="E69" s="46">
        <f t="shared" ref="E69:F69" si="6">E67+E68</f>
        <v>0</v>
      </c>
      <c r="F69" s="46">
        <f t="shared" si="6"/>
        <v>0</v>
      </c>
    </row>
    <row r="70" spans="1:6" s="82" customFormat="1" ht="19.5" customHeight="1" x14ac:dyDescent="0.25">
      <c r="A70" s="38" t="s">
        <v>118</v>
      </c>
      <c r="B70" s="26"/>
      <c r="C70" s="22">
        <f>C65+C69</f>
        <v>0</v>
      </c>
      <c r="D70" s="100">
        <f t="shared" si="5"/>
        <v>8</v>
      </c>
      <c r="E70" s="22">
        <f>E65+E69</f>
        <v>0</v>
      </c>
      <c r="F70" s="22">
        <f>F65+F69</f>
        <v>0</v>
      </c>
    </row>
    <row r="71" spans="1:6" ht="18.75" customHeight="1" x14ac:dyDescent="0.25">
      <c r="A71" s="250" t="s">
        <v>93</v>
      </c>
      <c r="B71" s="145"/>
      <c r="C71" s="756">
        <f>C72+C74</f>
        <v>1</v>
      </c>
      <c r="D71" s="93"/>
      <c r="E71" s="145"/>
      <c r="F71" s="145"/>
    </row>
    <row r="72" spans="1:6" x14ac:dyDescent="0.25">
      <c r="A72" s="236" t="s">
        <v>179</v>
      </c>
      <c r="B72" s="152"/>
      <c r="C72" s="198">
        <f>C73</f>
        <v>1</v>
      </c>
      <c r="D72" s="72"/>
      <c r="E72" s="251"/>
      <c r="F72" s="152"/>
    </row>
    <row r="73" spans="1:6" x14ac:dyDescent="0.25">
      <c r="A73" s="154" t="s">
        <v>180</v>
      </c>
      <c r="B73" s="152"/>
      <c r="C73" s="794">
        <v>1</v>
      </c>
      <c r="D73" s="152"/>
      <c r="E73" s="152"/>
      <c r="F73" s="152"/>
    </row>
    <row r="74" spans="1:6" x14ac:dyDescent="0.25">
      <c r="A74" s="153" t="s">
        <v>181</v>
      </c>
      <c r="B74" s="152"/>
      <c r="C74" s="736">
        <f>C75+C76</f>
        <v>0</v>
      </c>
      <c r="D74" s="152"/>
      <c r="E74" s="152"/>
      <c r="F74" s="152"/>
    </row>
    <row r="75" spans="1:6" ht="30" x14ac:dyDescent="0.25">
      <c r="A75" s="154" t="s">
        <v>182</v>
      </c>
      <c r="B75" s="152"/>
      <c r="C75" s="152"/>
      <c r="D75" s="152"/>
      <c r="E75" s="152"/>
      <c r="F75" s="152"/>
    </row>
    <row r="76" spans="1:6" ht="15.75" thickBot="1" x14ac:dyDescent="0.3">
      <c r="A76" s="155" t="s">
        <v>183</v>
      </c>
      <c r="B76" s="156"/>
      <c r="C76" s="156"/>
      <c r="D76" s="156"/>
      <c r="E76" s="156"/>
      <c r="F76" s="156"/>
    </row>
    <row r="77" spans="1:6" ht="21.75" customHeight="1" thickBot="1" x14ac:dyDescent="0.3">
      <c r="A77" s="138" t="s">
        <v>10</v>
      </c>
      <c r="B77" s="280"/>
      <c r="C77" s="263"/>
      <c r="D77" s="281"/>
      <c r="E77" s="282"/>
      <c r="F77" s="282"/>
    </row>
    <row r="78" spans="1:6" ht="39" hidden="1" customHeight="1" x14ac:dyDescent="0.25">
      <c r="A78" s="126" t="s">
        <v>223</v>
      </c>
      <c r="B78" s="127"/>
      <c r="C78" s="127"/>
      <c r="D78" s="191"/>
      <c r="E78" s="191"/>
      <c r="F78" s="191"/>
    </row>
    <row r="79" spans="1:6" hidden="1" x14ac:dyDescent="0.25">
      <c r="A79" s="83" t="s">
        <v>4</v>
      </c>
      <c r="B79" s="121"/>
      <c r="C79" s="121"/>
      <c r="D79" s="58"/>
      <c r="E79" s="58"/>
      <c r="F79" s="58"/>
    </row>
    <row r="80" spans="1:6" hidden="1" x14ac:dyDescent="0.25">
      <c r="A80" s="72" t="s">
        <v>222</v>
      </c>
      <c r="B80" s="2"/>
      <c r="C80" s="120" t="e">
        <f>#REF!+#REF!</f>
        <v>#REF!</v>
      </c>
      <c r="D80" s="128"/>
      <c r="E80" s="3" t="e">
        <f>ROUND(F80/B80,0)</f>
        <v>#REF!</v>
      </c>
      <c r="F80" s="3" t="e">
        <f>ROUND(C80*D80,0)</f>
        <v>#REF!</v>
      </c>
    </row>
    <row r="81" spans="1:162" s="59" customFormat="1" ht="15.75" hidden="1" customHeight="1" x14ac:dyDescent="0.25">
      <c r="A81" s="129" t="s">
        <v>5</v>
      </c>
      <c r="B81" s="78"/>
      <c r="C81" s="60" t="e">
        <f>SUM(C80:C80)</f>
        <v>#REF!</v>
      </c>
      <c r="D81" s="124" t="e">
        <f>#REF!/#REF!</f>
        <v>#REF!</v>
      </c>
      <c r="E81" s="22" t="e">
        <f>SUM(E80:E80)</f>
        <v>#REF!</v>
      </c>
      <c r="F81" s="23" t="e">
        <f>SUM(F80:F80)</f>
        <v>#REF!</v>
      </c>
    </row>
    <row r="82" spans="1:162" s="59" customFormat="1" ht="15.75" hidden="1" x14ac:dyDescent="0.25">
      <c r="A82" s="264" t="s">
        <v>6</v>
      </c>
      <c r="B82" s="58"/>
      <c r="C82" s="58"/>
      <c r="D82" s="58"/>
      <c r="E82" s="58"/>
      <c r="F82" s="58"/>
    </row>
    <row r="83" spans="1:162" s="59" customFormat="1" hidden="1" x14ac:dyDescent="0.25">
      <c r="A83" s="27" t="s">
        <v>123</v>
      </c>
      <c r="B83" s="58"/>
      <c r="C83" s="120" t="e">
        <f>#REF!+#REF!</f>
        <v>#REF!</v>
      </c>
      <c r="D83" s="58"/>
      <c r="E83" s="58"/>
      <c r="F83" s="58"/>
    </row>
    <row r="84" spans="1:162" s="59" customFormat="1" hidden="1" x14ac:dyDescent="0.25">
      <c r="A84" s="28" t="s">
        <v>121</v>
      </c>
      <c r="B84" s="58"/>
      <c r="C84" s="120" t="e">
        <f>#REF!+#REF!</f>
        <v>#REF!</v>
      </c>
      <c r="D84" s="58"/>
      <c r="E84" s="58"/>
      <c r="F84" s="58"/>
    </row>
    <row r="85" spans="1:162" s="59" customFormat="1" ht="30" hidden="1" x14ac:dyDescent="0.25">
      <c r="A85" s="28" t="s">
        <v>122</v>
      </c>
      <c r="B85" s="58"/>
      <c r="C85" s="120" t="e">
        <f>#REF!+#REF!</f>
        <v>#REF!</v>
      </c>
      <c r="D85" s="58"/>
      <c r="E85" s="58"/>
      <c r="F85" s="58"/>
    </row>
    <row r="86" spans="1:162" s="59" customFormat="1" ht="16.5" hidden="1" customHeight="1" x14ac:dyDescent="0.25">
      <c r="A86" s="62" t="s">
        <v>161</v>
      </c>
      <c r="B86" s="58"/>
      <c r="C86" s="22" t="e">
        <f>C83+ROUND(C84*3.2,0)+C85</f>
        <v>#REF!</v>
      </c>
      <c r="D86" s="58"/>
      <c r="E86" s="58"/>
      <c r="F86" s="58"/>
    </row>
    <row r="87" spans="1:162" s="140" customFormat="1" ht="17.25" hidden="1" customHeight="1" thickBot="1" x14ac:dyDescent="0.3">
      <c r="A87" s="105" t="s">
        <v>10</v>
      </c>
      <c r="B87" s="112"/>
      <c r="C87" s="112"/>
      <c r="D87" s="298"/>
      <c r="E87" s="298"/>
      <c r="F87" s="298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  <c r="FC87" s="115"/>
      <c r="FD87" s="115"/>
      <c r="FE87" s="115"/>
      <c r="FF87" s="115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35433070866141736" header="0" footer="0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67"/>
  <sheetViews>
    <sheetView zoomScale="85" zoomScaleNormal="85" zoomScaleSheetLayoutView="75" workbookViewId="0">
      <pane xSplit="2" ySplit="10" topLeftCell="C530" activePane="bottomRight" state="frozen"/>
      <selection activeCell="D685" sqref="D685"/>
      <selection pane="topRight" activeCell="D685" sqref="D685"/>
      <selection pane="bottomLeft" activeCell="D685" sqref="D685"/>
      <selection pane="bottomRight" activeCell="A568" sqref="A568:XFD628"/>
    </sheetView>
  </sheetViews>
  <sheetFormatPr defaultColWidth="9.140625" defaultRowHeight="15.75" x14ac:dyDescent="0.25"/>
  <cols>
    <col min="1" max="1" width="3.5703125" style="6" hidden="1" customWidth="1"/>
    <col min="2" max="2" width="45" style="6" customWidth="1"/>
    <col min="3" max="3" width="9" style="6" customWidth="1"/>
    <col min="4" max="4" width="13.85546875" style="318" customWidth="1"/>
    <col min="5" max="5" width="10.7109375" style="6" customWidth="1"/>
    <col min="6" max="6" width="9.140625" style="6" customWidth="1"/>
    <col min="7" max="7" width="15.28515625" style="6" customWidth="1"/>
    <col min="8" max="8" width="22.42578125" style="317" customWidth="1"/>
    <col min="9" max="9" width="11.7109375" style="6" customWidth="1"/>
    <col min="10" max="10" width="9.140625" style="6"/>
    <col min="11" max="11" width="10.5703125" style="6" bestFit="1" customWidth="1"/>
    <col min="12" max="16384" width="9.140625" style="6"/>
  </cols>
  <sheetData>
    <row r="1" spans="1:9" ht="15" customHeight="1" x14ac:dyDescent="0.25">
      <c r="D1" s="315"/>
      <c r="E1" s="874" t="s">
        <v>514</v>
      </c>
      <c r="F1" s="874"/>
      <c r="G1" s="874"/>
    </row>
    <row r="2" spans="1:9" ht="39" customHeight="1" x14ac:dyDescent="0.25">
      <c r="D2" s="315"/>
      <c r="E2" s="874" t="s">
        <v>511</v>
      </c>
      <c r="F2" s="874"/>
      <c r="G2" s="874"/>
    </row>
    <row r="3" spans="1:9" ht="30.75" customHeight="1" x14ac:dyDescent="0.25">
      <c r="D3" s="315"/>
      <c r="E3" s="316"/>
      <c r="F3" s="316"/>
      <c r="G3" s="316" t="s">
        <v>515</v>
      </c>
    </row>
    <row r="4" spans="1:9" s="7" customFormat="1" ht="15" customHeight="1" x14ac:dyDescent="0.25">
      <c r="B4" s="875" t="s">
        <v>338</v>
      </c>
      <c r="C4" s="876"/>
      <c r="D4" s="876"/>
      <c r="E4" s="876"/>
      <c r="F4" s="876"/>
      <c r="G4" s="876"/>
      <c r="H4" s="317"/>
    </row>
    <row r="5" spans="1:9" s="7" customFormat="1" ht="33.75" customHeight="1" x14ac:dyDescent="0.25">
      <c r="B5" s="876"/>
      <c r="C5" s="876"/>
      <c r="D5" s="876"/>
      <c r="E5" s="876"/>
      <c r="F5" s="876"/>
      <c r="G5" s="876"/>
      <c r="H5" s="317"/>
    </row>
    <row r="6" spans="1:9" ht="21.75" customHeight="1" thickBot="1" x14ac:dyDescent="0.3"/>
    <row r="7" spans="1:9" ht="21" customHeight="1" x14ac:dyDescent="0.3">
      <c r="B7" s="8" t="s">
        <v>187</v>
      </c>
      <c r="C7" s="880" t="s">
        <v>1</v>
      </c>
      <c r="D7" s="877" t="s">
        <v>293</v>
      </c>
      <c r="E7" s="886" t="s">
        <v>0</v>
      </c>
      <c r="F7" s="880" t="s">
        <v>2</v>
      </c>
      <c r="G7" s="883" t="s">
        <v>226</v>
      </c>
    </row>
    <row r="8" spans="1:9" ht="15.75" customHeight="1" x14ac:dyDescent="0.3">
      <c r="B8" s="9"/>
      <c r="C8" s="881"/>
      <c r="D8" s="878"/>
      <c r="E8" s="887"/>
      <c r="F8" s="881"/>
      <c r="G8" s="884"/>
    </row>
    <row r="9" spans="1:9" ht="46.9" customHeight="1" thickBot="1" x14ac:dyDescent="0.3">
      <c r="B9" s="10" t="s">
        <v>3</v>
      </c>
      <c r="C9" s="882"/>
      <c r="D9" s="879"/>
      <c r="E9" s="888"/>
      <c r="F9" s="882"/>
      <c r="G9" s="885"/>
      <c r="H9" s="319"/>
      <c r="I9" s="316"/>
    </row>
    <row r="10" spans="1:9" s="11" customFormat="1" ht="16.5" thickBot="1" x14ac:dyDescent="0.3">
      <c r="B10" s="12">
        <v>1</v>
      </c>
      <c r="C10" s="13">
        <v>2</v>
      </c>
      <c r="D10" s="320">
        <v>3</v>
      </c>
      <c r="E10" s="321">
        <v>4</v>
      </c>
      <c r="F10" s="321">
        <v>5</v>
      </c>
      <c r="G10" s="321">
        <v>6</v>
      </c>
      <c r="H10" s="322"/>
    </row>
    <row r="11" spans="1:9" ht="29.25" x14ac:dyDescent="0.25">
      <c r="A11" s="6">
        <v>1</v>
      </c>
      <c r="B11" s="323" t="s">
        <v>81</v>
      </c>
      <c r="C11" s="14"/>
      <c r="D11" s="324"/>
      <c r="E11" s="15"/>
      <c r="F11" s="15"/>
      <c r="G11" s="15"/>
    </row>
    <row r="12" spans="1:9" x14ac:dyDescent="0.25">
      <c r="A12" s="6">
        <v>1</v>
      </c>
      <c r="B12" s="325" t="s">
        <v>4</v>
      </c>
      <c r="C12" s="16"/>
      <c r="D12" s="326"/>
      <c r="E12" s="17"/>
      <c r="F12" s="17"/>
      <c r="G12" s="17"/>
    </row>
    <row r="13" spans="1:9" x14ac:dyDescent="0.25">
      <c r="A13" s="6">
        <v>1</v>
      </c>
      <c r="B13" s="4" t="s">
        <v>44</v>
      </c>
      <c r="C13" s="5">
        <v>340</v>
      </c>
      <c r="D13" s="91">
        <v>32.727272727272727</v>
      </c>
      <c r="E13" s="18">
        <v>14</v>
      </c>
      <c r="F13" s="3">
        <f t="shared" ref="F13:F31" si="0">ROUND(G13/C13,0)</f>
        <v>1</v>
      </c>
      <c r="G13" s="17">
        <f t="shared" ref="G13:G31" si="1">ROUND(D13*E13,0)</f>
        <v>458</v>
      </c>
      <c r="I13" s="327"/>
    </row>
    <row r="14" spans="1:9" x14ac:dyDescent="0.25">
      <c r="A14" s="6">
        <v>1</v>
      </c>
      <c r="B14" s="4" t="s">
        <v>22</v>
      </c>
      <c r="C14" s="5">
        <v>340</v>
      </c>
      <c r="D14" s="91">
        <v>80.727272727272734</v>
      </c>
      <c r="E14" s="18">
        <v>14.5</v>
      </c>
      <c r="F14" s="3">
        <f t="shared" si="0"/>
        <v>3</v>
      </c>
      <c r="G14" s="17">
        <f t="shared" si="1"/>
        <v>1171</v>
      </c>
      <c r="I14" s="327"/>
    </row>
    <row r="15" spans="1:9" x14ac:dyDescent="0.25">
      <c r="A15" s="6">
        <v>1</v>
      </c>
      <c r="B15" s="4" t="s">
        <v>34</v>
      </c>
      <c r="C15" s="5">
        <v>340</v>
      </c>
      <c r="D15" s="91">
        <v>41.454545454545453</v>
      </c>
      <c r="E15" s="18">
        <v>14</v>
      </c>
      <c r="F15" s="3">
        <f t="shared" si="0"/>
        <v>2</v>
      </c>
      <c r="G15" s="17">
        <f t="shared" si="1"/>
        <v>580</v>
      </c>
      <c r="I15" s="327"/>
    </row>
    <row r="16" spans="1:9" x14ac:dyDescent="0.25">
      <c r="A16" s="6">
        <v>1</v>
      </c>
      <c r="B16" s="4" t="s">
        <v>35</v>
      </c>
      <c r="C16" s="5">
        <v>340</v>
      </c>
      <c r="D16" s="91">
        <v>24</v>
      </c>
      <c r="E16" s="18">
        <v>11.5</v>
      </c>
      <c r="F16" s="3">
        <f t="shared" si="0"/>
        <v>1</v>
      </c>
      <c r="G16" s="17">
        <f t="shared" si="1"/>
        <v>276</v>
      </c>
      <c r="I16" s="327"/>
    </row>
    <row r="17" spans="1:9" x14ac:dyDescent="0.25">
      <c r="A17" s="6">
        <v>1</v>
      </c>
      <c r="B17" s="4" t="s">
        <v>59</v>
      </c>
      <c r="C17" s="5">
        <v>340</v>
      </c>
      <c r="D17" s="91">
        <v>58.909090909090907</v>
      </c>
      <c r="E17" s="18">
        <v>16.5</v>
      </c>
      <c r="F17" s="3">
        <f t="shared" si="0"/>
        <v>3</v>
      </c>
      <c r="G17" s="17">
        <f t="shared" si="1"/>
        <v>972</v>
      </c>
      <c r="I17" s="327"/>
    </row>
    <row r="18" spans="1:9" x14ac:dyDescent="0.25">
      <c r="A18" s="6">
        <v>1</v>
      </c>
      <c r="B18" s="4" t="s">
        <v>11</v>
      </c>
      <c r="C18" s="5">
        <v>340</v>
      </c>
      <c r="D18" s="91">
        <v>92.727272727272734</v>
      </c>
      <c r="E18" s="328">
        <v>10.5</v>
      </c>
      <c r="F18" s="3">
        <f t="shared" si="0"/>
        <v>3</v>
      </c>
      <c r="G18" s="17">
        <f t="shared" si="1"/>
        <v>974</v>
      </c>
      <c r="I18" s="327"/>
    </row>
    <row r="19" spans="1:9" x14ac:dyDescent="0.25">
      <c r="A19" s="6">
        <v>1</v>
      </c>
      <c r="B19" s="4" t="s">
        <v>60</v>
      </c>
      <c r="C19" s="5">
        <v>340</v>
      </c>
      <c r="D19" s="91">
        <v>42.545454545454547</v>
      </c>
      <c r="E19" s="18">
        <v>15</v>
      </c>
      <c r="F19" s="3">
        <f t="shared" si="0"/>
        <v>2</v>
      </c>
      <c r="G19" s="17">
        <f t="shared" si="1"/>
        <v>638</v>
      </c>
      <c r="I19" s="327"/>
    </row>
    <row r="20" spans="1:9" x14ac:dyDescent="0.25">
      <c r="A20" s="6">
        <v>1</v>
      </c>
      <c r="B20" s="4" t="s">
        <v>61</v>
      </c>
      <c r="C20" s="5">
        <v>340</v>
      </c>
      <c r="D20" s="91">
        <v>36</v>
      </c>
      <c r="E20" s="18">
        <v>12</v>
      </c>
      <c r="F20" s="3">
        <f t="shared" si="0"/>
        <v>1</v>
      </c>
      <c r="G20" s="17">
        <f t="shared" si="1"/>
        <v>432</v>
      </c>
      <c r="I20" s="327"/>
    </row>
    <row r="21" spans="1:9" x14ac:dyDescent="0.25">
      <c r="A21" s="6">
        <v>1</v>
      </c>
      <c r="B21" s="4" t="s">
        <v>31</v>
      </c>
      <c r="C21" s="5">
        <v>340</v>
      </c>
      <c r="D21" s="91">
        <v>55.63636363636364</v>
      </c>
      <c r="E21" s="18">
        <v>13.5</v>
      </c>
      <c r="F21" s="3">
        <f t="shared" si="0"/>
        <v>2</v>
      </c>
      <c r="G21" s="17">
        <f t="shared" si="1"/>
        <v>751</v>
      </c>
      <c r="I21" s="327"/>
    </row>
    <row r="22" spans="1:9" x14ac:dyDescent="0.25">
      <c r="A22" s="6">
        <v>1</v>
      </c>
      <c r="B22" s="4" t="s">
        <v>58</v>
      </c>
      <c r="C22" s="5">
        <v>340</v>
      </c>
      <c r="D22" s="91">
        <v>33.81818181818182</v>
      </c>
      <c r="E22" s="18">
        <v>20</v>
      </c>
      <c r="F22" s="3">
        <f t="shared" si="0"/>
        <v>2</v>
      </c>
      <c r="G22" s="17">
        <f t="shared" si="1"/>
        <v>676</v>
      </c>
      <c r="I22" s="327"/>
    </row>
    <row r="23" spans="1:9" x14ac:dyDescent="0.25">
      <c r="A23" s="6">
        <v>1</v>
      </c>
      <c r="B23" s="4" t="s">
        <v>62</v>
      </c>
      <c r="C23" s="5">
        <v>340</v>
      </c>
      <c r="D23" s="91">
        <v>14.181818181818183</v>
      </c>
      <c r="E23" s="18">
        <v>16.5</v>
      </c>
      <c r="F23" s="3">
        <f t="shared" si="0"/>
        <v>1</v>
      </c>
      <c r="G23" s="17">
        <f t="shared" si="1"/>
        <v>234</v>
      </c>
      <c r="I23" s="327"/>
    </row>
    <row r="24" spans="1:9" x14ac:dyDescent="0.25">
      <c r="A24" s="6">
        <v>1</v>
      </c>
      <c r="B24" s="4" t="s">
        <v>12</v>
      </c>
      <c r="C24" s="5">
        <v>340</v>
      </c>
      <c r="D24" s="91">
        <v>133.09090909090909</v>
      </c>
      <c r="E24" s="18">
        <v>10.5</v>
      </c>
      <c r="F24" s="3">
        <f t="shared" si="0"/>
        <v>4</v>
      </c>
      <c r="G24" s="17">
        <f t="shared" si="1"/>
        <v>1397</v>
      </c>
      <c r="I24" s="327"/>
    </row>
    <row r="25" spans="1:9" x14ac:dyDescent="0.25">
      <c r="A25" s="6">
        <v>1</v>
      </c>
      <c r="B25" s="4" t="s">
        <v>105</v>
      </c>
      <c r="C25" s="5">
        <v>340</v>
      </c>
      <c r="D25" s="91">
        <v>36</v>
      </c>
      <c r="E25" s="18">
        <v>7.8</v>
      </c>
      <c r="F25" s="3">
        <f t="shared" si="0"/>
        <v>1</v>
      </c>
      <c r="G25" s="17">
        <f t="shared" si="1"/>
        <v>281</v>
      </c>
      <c r="I25" s="327"/>
    </row>
    <row r="26" spans="1:9" x14ac:dyDescent="0.25">
      <c r="A26" s="6">
        <v>1</v>
      </c>
      <c r="B26" s="4" t="s">
        <v>23</v>
      </c>
      <c r="C26" s="5">
        <v>340</v>
      </c>
      <c r="D26" s="91">
        <v>67.63636363636364</v>
      </c>
      <c r="E26" s="18">
        <v>6</v>
      </c>
      <c r="F26" s="3">
        <f t="shared" si="0"/>
        <v>1</v>
      </c>
      <c r="G26" s="17">
        <f t="shared" si="1"/>
        <v>406</v>
      </c>
      <c r="I26" s="327"/>
    </row>
    <row r="27" spans="1:9" x14ac:dyDescent="0.25">
      <c r="A27" s="6">
        <v>1</v>
      </c>
      <c r="B27" s="4" t="s">
        <v>57</v>
      </c>
      <c r="C27" s="5">
        <v>340</v>
      </c>
      <c r="D27" s="91">
        <v>32.727272727272727</v>
      </c>
      <c r="E27" s="18">
        <v>13.1</v>
      </c>
      <c r="F27" s="3">
        <f t="shared" si="0"/>
        <v>1</v>
      </c>
      <c r="G27" s="17">
        <f t="shared" si="1"/>
        <v>429</v>
      </c>
      <c r="I27" s="327"/>
    </row>
    <row r="28" spans="1:9" x14ac:dyDescent="0.25">
      <c r="A28" s="6">
        <v>1</v>
      </c>
      <c r="B28" s="4" t="s">
        <v>8</v>
      </c>
      <c r="C28" s="5">
        <v>340</v>
      </c>
      <c r="D28" s="91">
        <v>126.54545454545453</v>
      </c>
      <c r="E28" s="18">
        <v>7.7</v>
      </c>
      <c r="F28" s="3">
        <f t="shared" si="0"/>
        <v>3</v>
      </c>
      <c r="G28" s="17">
        <f t="shared" si="1"/>
        <v>974</v>
      </c>
      <c r="I28" s="327"/>
    </row>
    <row r="29" spans="1:9" x14ac:dyDescent="0.25">
      <c r="A29" s="6">
        <v>1</v>
      </c>
      <c r="B29" s="4" t="s">
        <v>14</v>
      </c>
      <c r="C29" s="5">
        <v>340</v>
      </c>
      <c r="D29" s="91">
        <v>25.09090909090909</v>
      </c>
      <c r="E29" s="18">
        <v>13.2</v>
      </c>
      <c r="F29" s="3">
        <f t="shared" si="0"/>
        <v>1</v>
      </c>
      <c r="G29" s="17">
        <f t="shared" si="1"/>
        <v>331</v>
      </c>
      <c r="I29" s="327"/>
    </row>
    <row r="30" spans="1:9" ht="17.25" customHeight="1" x14ac:dyDescent="0.25">
      <c r="A30" s="6">
        <v>1</v>
      </c>
      <c r="B30" s="4" t="s">
        <v>63</v>
      </c>
      <c r="C30" s="5">
        <v>340</v>
      </c>
      <c r="D30" s="91">
        <v>38.18181818181818</v>
      </c>
      <c r="E30" s="18">
        <v>16</v>
      </c>
      <c r="F30" s="3">
        <f t="shared" si="0"/>
        <v>2</v>
      </c>
      <c r="G30" s="17">
        <f t="shared" si="1"/>
        <v>611</v>
      </c>
      <c r="I30" s="327"/>
    </row>
    <row r="31" spans="1:9" ht="17.25" customHeight="1" x14ac:dyDescent="0.25">
      <c r="A31" s="6">
        <v>1</v>
      </c>
      <c r="B31" s="4" t="s">
        <v>143</v>
      </c>
      <c r="C31" s="5">
        <v>340</v>
      </c>
      <c r="D31" s="91">
        <v>2</v>
      </c>
      <c r="E31" s="18">
        <v>18</v>
      </c>
      <c r="F31" s="3">
        <f t="shared" si="0"/>
        <v>0</v>
      </c>
      <c r="G31" s="17">
        <f t="shared" si="1"/>
        <v>36</v>
      </c>
      <c r="I31" s="327"/>
    </row>
    <row r="32" spans="1:9" ht="17.25" customHeight="1" x14ac:dyDescent="0.25">
      <c r="A32" s="6">
        <v>1</v>
      </c>
      <c r="B32" s="4" t="s">
        <v>112</v>
      </c>
      <c r="C32" s="5">
        <v>340</v>
      </c>
      <c r="D32" s="91">
        <v>2</v>
      </c>
      <c r="E32" s="18">
        <v>12</v>
      </c>
      <c r="F32" s="3">
        <f t="shared" ref="F32:F37" si="2">ROUND(G32/C32,0)</f>
        <v>0</v>
      </c>
      <c r="G32" s="17">
        <f t="shared" ref="G32:G37" si="3">ROUND(D32*E32,0)</f>
        <v>24</v>
      </c>
      <c r="I32" s="327"/>
    </row>
    <row r="33" spans="1:10" ht="17.25" customHeight="1" x14ac:dyDescent="0.25">
      <c r="A33" s="6">
        <v>1</v>
      </c>
      <c r="B33" s="4" t="s">
        <v>107</v>
      </c>
      <c r="C33" s="5">
        <v>340</v>
      </c>
      <c r="D33" s="91">
        <v>2</v>
      </c>
      <c r="E33" s="18">
        <v>12</v>
      </c>
      <c r="F33" s="3">
        <f t="shared" si="2"/>
        <v>0</v>
      </c>
      <c r="G33" s="17">
        <f t="shared" si="3"/>
        <v>24</v>
      </c>
      <c r="I33" s="327"/>
    </row>
    <row r="34" spans="1:10" ht="17.25" customHeight="1" x14ac:dyDescent="0.25">
      <c r="A34" s="6">
        <v>1</v>
      </c>
      <c r="B34" s="4" t="s">
        <v>113</v>
      </c>
      <c r="C34" s="5">
        <v>340</v>
      </c>
      <c r="D34" s="91">
        <v>2</v>
      </c>
      <c r="E34" s="18">
        <v>12</v>
      </c>
      <c r="F34" s="3">
        <f t="shared" si="2"/>
        <v>0</v>
      </c>
      <c r="G34" s="17">
        <f t="shared" si="3"/>
        <v>24</v>
      </c>
      <c r="I34" s="327"/>
    </row>
    <row r="35" spans="1:10" ht="17.25" customHeight="1" x14ac:dyDescent="0.25">
      <c r="A35" s="6">
        <v>1</v>
      </c>
      <c r="B35" s="4" t="s">
        <v>340</v>
      </c>
      <c r="C35" s="5">
        <v>340</v>
      </c>
      <c r="D35" s="91">
        <v>2</v>
      </c>
      <c r="E35" s="18">
        <v>12</v>
      </c>
      <c r="F35" s="3">
        <f t="shared" si="2"/>
        <v>0</v>
      </c>
      <c r="G35" s="17">
        <f t="shared" si="3"/>
        <v>24</v>
      </c>
      <c r="I35" s="327"/>
    </row>
    <row r="36" spans="1:10" ht="17.25" customHeight="1" x14ac:dyDescent="0.25">
      <c r="A36" s="6">
        <v>1</v>
      </c>
      <c r="B36" s="4" t="s">
        <v>114</v>
      </c>
      <c r="C36" s="5">
        <v>340</v>
      </c>
      <c r="D36" s="91">
        <v>2</v>
      </c>
      <c r="E36" s="18">
        <v>12</v>
      </c>
      <c r="F36" s="3">
        <f t="shared" si="2"/>
        <v>0</v>
      </c>
      <c r="G36" s="17">
        <f t="shared" si="3"/>
        <v>24</v>
      </c>
      <c r="I36" s="327"/>
    </row>
    <row r="37" spans="1:10" ht="17.25" customHeight="1" x14ac:dyDescent="0.25">
      <c r="A37" s="6">
        <v>1</v>
      </c>
      <c r="B37" s="4" t="s">
        <v>115</v>
      </c>
      <c r="C37" s="5">
        <v>340</v>
      </c>
      <c r="D37" s="91">
        <v>2</v>
      </c>
      <c r="E37" s="18">
        <v>16.5</v>
      </c>
      <c r="F37" s="3">
        <f t="shared" si="2"/>
        <v>0</v>
      </c>
      <c r="G37" s="17">
        <f t="shared" si="3"/>
        <v>33</v>
      </c>
      <c r="I37" s="327"/>
    </row>
    <row r="38" spans="1:10" s="24" customFormat="1" x14ac:dyDescent="0.25">
      <c r="A38" s="6">
        <v>1</v>
      </c>
      <c r="B38" s="19" t="s">
        <v>5</v>
      </c>
      <c r="C38" s="20"/>
      <c r="D38" s="329">
        <f>SUM(D13:D37)</f>
        <v>986</v>
      </c>
      <c r="E38" s="330">
        <f>G38/D38</f>
        <v>11.947261663286005</v>
      </c>
      <c r="F38" s="23">
        <f t="shared" ref="F38:G38" si="4">SUM(F13:F37)</f>
        <v>34</v>
      </c>
      <c r="G38" s="23">
        <f t="shared" si="4"/>
        <v>11780</v>
      </c>
      <c r="H38" s="317"/>
      <c r="J38" s="331"/>
    </row>
    <row r="39" spans="1:10" s="24" customFormat="1" x14ac:dyDescent="0.25">
      <c r="A39" s="6">
        <v>1</v>
      </c>
      <c r="B39" s="25" t="s">
        <v>203</v>
      </c>
      <c r="C39" s="26"/>
      <c r="D39" s="326"/>
      <c r="E39" s="17"/>
      <c r="F39" s="17"/>
      <c r="G39" s="17"/>
      <c r="H39" s="317"/>
    </row>
    <row r="40" spans="1:10" s="24" customFormat="1" x14ac:dyDescent="0.25">
      <c r="A40" s="6">
        <v>1</v>
      </c>
      <c r="B40" s="27" t="s">
        <v>123</v>
      </c>
      <c r="C40" s="26"/>
      <c r="D40" s="326">
        <f>SUM(D41:D42)</f>
        <v>1615.6363636363635</v>
      </c>
      <c r="E40" s="17"/>
      <c r="F40" s="17"/>
      <c r="G40" s="17"/>
      <c r="H40" s="317"/>
    </row>
    <row r="41" spans="1:10" s="24" customFormat="1" ht="45" x14ac:dyDescent="0.25">
      <c r="A41" s="6">
        <v>1</v>
      </c>
      <c r="B41" s="332" t="s">
        <v>243</v>
      </c>
      <c r="C41" s="26"/>
      <c r="D41" s="326"/>
      <c r="E41" s="17"/>
      <c r="F41" s="17"/>
      <c r="G41" s="17"/>
      <c r="H41" s="317"/>
    </row>
    <row r="42" spans="1:10" s="24" customFormat="1" x14ac:dyDescent="0.25">
      <c r="A42" s="6">
        <v>1</v>
      </c>
      <c r="B42" s="332" t="s">
        <v>245</v>
      </c>
      <c r="C42" s="26"/>
      <c r="D42" s="326">
        <v>1615.6363636363635</v>
      </c>
      <c r="E42" s="17"/>
      <c r="F42" s="17"/>
      <c r="G42" s="17"/>
      <c r="H42" s="317"/>
      <c r="I42" s="331"/>
    </row>
    <row r="43" spans="1:10" s="24" customFormat="1" x14ac:dyDescent="0.25">
      <c r="A43" s="6">
        <v>1</v>
      </c>
      <c r="B43" s="28" t="s">
        <v>121</v>
      </c>
      <c r="C43" s="26"/>
      <c r="D43" s="326"/>
      <c r="E43" s="17"/>
      <c r="F43" s="17"/>
      <c r="G43" s="17"/>
      <c r="H43" s="317"/>
    </row>
    <row r="44" spans="1:10" s="24" customFormat="1" ht="30" x14ac:dyDescent="0.25">
      <c r="A44" s="6">
        <v>1</v>
      </c>
      <c r="B44" s="28" t="s">
        <v>122</v>
      </c>
      <c r="C44" s="26"/>
      <c r="D44" s="326">
        <v>407</v>
      </c>
      <c r="E44" s="17"/>
      <c r="F44" s="17"/>
      <c r="G44" s="17"/>
      <c r="H44" s="317"/>
    </row>
    <row r="45" spans="1:10" s="24" customFormat="1" ht="45" x14ac:dyDescent="0.25">
      <c r="A45" s="6">
        <v>1</v>
      </c>
      <c r="B45" s="28" t="s">
        <v>341</v>
      </c>
      <c r="C45" s="26"/>
      <c r="D45" s="91"/>
      <c r="E45" s="17"/>
      <c r="F45" s="17"/>
      <c r="G45" s="17"/>
      <c r="H45" s="317"/>
    </row>
    <row r="46" spans="1:10" s="24" customFormat="1" ht="17.25" customHeight="1" x14ac:dyDescent="0.25">
      <c r="A46" s="6">
        <v>1</v>
      </c>
      <c r="B46" s="333" t="s">
        <v>161</v>
      </c>
      <c r="C46" s="26"/>
      <c r="D46" s="334">
        <f>D40+ROUND(D43*3.2,0)+D44+D45</f>
        <v>2022.6363636363635</v>
      </c>
      <c r="E46" s="17"/>
      <c r="F46" s="17"/>
      <c r="G46" s="17"/>
      <c r="H46" s="317"/>
    </row>
    <row r="47" spans="1:10" s="24" customFormat="1" x14ac:dyDescent="0.25">
      <c r="A47" s="6">
        <v>1</v>
      </c>
      <c r="B47" s="29" t="s">
        <v>124</v>
      </c>
      <c r="C47" s="26"/>
      <c r="D47" s="335"/>
      <c r="E47" s="17"/>
      <c r="F47" s="17"/>
      <c r="G47" s="17"/>
      <c r="H47" s="317"/>
    </row>
    <row r="48" spans="1:10" s="24" customFormat="1" ht="30" x14ac:dyDescent="0.25">
      <c r="A48" s="6">
        <v>1</v>
      </c>
      <c r="B48" s="336" t="s">
        <v>346</v>
      </c>
      <c r="C48" s="26"/>
      <c r="D48" s="326"/>
      <c r="E48" s="17"/>
      <c r="F48" s="17"/>
      <c r="G48" s="17"/>
      <c r="H48" s="317"/>
    </row>
    <row r="49" spans="1:8" s="24" customFormat="1" x14ac:dyDescent="0.25">
      <c r="A49" s="6">
        <v>1</v>
      </c>
      <c r="B49" s="337" t="s">
        <v>267</v>
      </c>
      <c r="C49" s="50"/>
      <c r="D49" s="326"/>
      <c r="E49" s="17"/>
      <c r="F49" s="17"/>
      <c r="G49" s="17"/>
      <c r="H49" s="317"/>
    </row>
    <row r="50" spans="1:8" s="24" customFormat="1" x14ac:dyDescent="0.25">
      <c r="A50" s="6">
        <v>1</v>
      </c>
      <c r="B50" s="337" t="s">
        <v>345</v>
      </c>
      <c r="C50" s="50"/>
      <c r="D50" s="326"/>
      <c r="E50" s="17"/>
      <c r="F50" s="17"/>
      <c r="G50" s="17"/>
      <c r="H50" s="317"/>
    </row>
    <row r="51" spans="1:8" s="24" customFormat="1" x14ac:dyDescent="0.25">
      <c r="A51" s="6">
        <v>1</v>
      </c>
      <c r="B51" s="30" t="s">
        <v>250</v>
      </c>
      <c r="C51" s="26"/>
      <c r="D51" s="326"/>
      <c r="E51" s="17"/>
      <c r="F51" s="17"/>
      <c r="G51" s="17"/>
      <c r="H51" s="317"/>
    </row>
    <row r="52" spans="1:8" s="24" customFormat="1" ht="45" x14ac:dyDescent="0.25">
      <c r="A52" s="6">
        <v>1</v>
      </c>
      <c r="B52" s="332" t="s">
        <v>348</v>
      </c>
      <c r="C52" s="26"/>
      <c r="D52" s="326"/>
      <c r="E52" s="17"/>
      <c r="F52" s="17"/>
      <c r="G52" s="17"/>
      <c r="H52" s="317"/>
    </row>
    <row r="53" spans="1:8" s="24" customFormat="1" x14ac:dyDescent="0.25">
      <c r="A53" s="6">
        <v>1</v>
      </c>
      <c r="B53" s="30" t="s">
        <v>17</v>
      </c>
      <c r="C53" s="26"/>
      <c r="D53" s="326"/>
      <c r="E53" s="17"/>
      <c r="F53" s="17"/>
      <c r="G53" s="17"/>
      <c r="H53" s="317"/>
    </row>
    <row r="54" spans="1:8" s="24" customFormat="1" x14ac:dyDescent="0.25">
      <c r="A54" s="6">
        <v>1</v>
      </c>
      <c r="B54" s="30" t="s">
        <v>347</v>
      </c>
      <c r="C54" s="26"/>
      <c r="D54" s="326"/>
      <c r="E54" s="17"/>
      <c r="F54" s="17"/>
      <c r="G54" s="17"/>
      <c r="H54" s="317"/>
    </row>
    <row r="55" spans="1:8" s="24" customFormat="1" x14ac:dyDescent="0.25">
      <c r="A55" s="6">
        <v>1</v>
      </c>
      <c r="B55" s="30" t="s">
        <v>64</v>
      </c>
      <c r="C55" s="26"/>
      <c r="D55" s="326"/>
      <c r="E55" s="17"/>
      <c r="F55" s="17"/>
      <c r="G55" s="17"/>
      <c r="H55" s="317"/>
    </row>
    <row r="56" spans="1:8" s="24" customFormat="1" x14ac:dyDescent="0.25">
      <c r="A56" s="6">
        <v>1</v>
      </c>
      <c r="B56" s="30" t="s">
        <v>19</v>
      </c>
      <c r="C56" s="26"/>
      <c r="D56" s="326"/>
      <c r="E56" s="17"/>
      <c r="F56" s="17"/>
      <c r="G56" s="17"/>
      <c r="H56" s="317"/>
    </row>
    <row r="57" spans="1:8" s="24" customFormat="1" ht="30" x14ac:dyDescent="0.25">
      <c r="A57" s="6">
        <v>1</v>
      </c>
      <c r="B57" s="338" t="s">
        <v>30</v>
      </c>
      <c r="C57" s="26"/>
      <c r="D57" s="326"/>
      <c r="E57" s="17"/>
      <c r="F57" s="17"/>
      <c r="G57" s="17"/>
      <c r="H57" s="317"/>
    </row>
    <row r="58" spans="1:8" s="24" customFormat="1" x14ac:dyDescent="0.25">
      <c r="A58" s="6">
        <v>1</v>
      </c>
      <c r="B58" s="339"/>
      <c r="C58" s="26"/>
      <c r="D58" s="326"/>
      <c r="E58" s="17"/>
      <c r="F58" s="17"/>
      <c r="G58" s="17"/>
      <c r="H58" s="317"/>
    </row>
    <row r="59" spans="1:8" s="24" customFormat="1" x14ac:dyDescent="0.25">
      <c r="A59" s="6">
        <v>1</v>
      </c>
      <c r="B59" s="338" t="s">
        <v>307</v>
      </c>
      <c r="C59" s="26"/>
      <c r="D59" s="326"/>
      <c r="E59" s="17"/>
      <c r="F59" s="17"/>
      <c r="G59" s="17"/>
      <c r="H59" s="317"/>
    </row>
    <row r="60" spans="1:8" s="24" customFormat="1" x14ac:dyDescent="0.25">
      <c r="A60" s="6">
        <v>1</v>
      </c>
      <c r="B60" s="30" t="s">
        <v>32</v>
      </c>
      <c r="C60" s="26"/>
      <c r="D60" s="326"/>
      <c r="E60" s="17"/>
      <c r="F60" s="17"/>
      <c r="G60" s="17"/>
      <c r="H60" s="317"/>
    </row>
    <row r="61" spans="1:8" s="24" customFormat="1" x14ac:dyDescent="0.25">
      <c r="A61" s="6">
        <v>1</v>
      </c>
      <c r="B61" s="30" t="s">
        <v>125</v>
      </c>
      <c r="C61" s="26"/>
      <c r="D61" s="326"/>
      <c r="E61" s="17"/>
      <c r="F61" s="17"/>
      <c r="G61" s="17"/>
      <c r="H61" s="317"/>
    </row>
    <row r="62" spans="1:8" s="24" customFormat="1" x14ac:dyDescent="0.25">
      <c r="A62" s="6">
        <v>1</v>
      </c>
      <c r="B62" s="30" t="s">
        <v>255</v>
      </c>
      <c r="C62" s="26"/>
      <c r="D62" s="326"/>
      <c r="E62" s="17"/>
      <c r="F62" s="17"/>
      <c r="G62" s="17"/>
      <c r="H62" s="317"/>
    </row>
    <row r="63" spans="1:8" s="24" customFormat="1" x14ac:dyDescent="0.25">
      <c r="A63" s="6">
        <v>1</v>
      </c>
      <c r="B63" s="30" t="s">
        <v>253</v>
      </c>
      <c r="C63" s="26"/>
      <c r="D63" s="326"/>
      <c r="E63" s="17"/>
      <c r="F63" s="17"/>
      <c r="G63" s="17"/>
      <c r="H63" s="317"/>
    </row>
    <row r="64" spans="1:8" s="24" customFormat="1" x14ac:dyDescent="0.25">
      <c r="A64" s="6">
        <v>1</v>
      </c>
      <c r="B64" s="30" t="s">
        <v>56</v>
      </c>
      <c r="C64" s="26"/>
      <c r="D64" s="326"/>
      <c r="E64" s="17"/>
      <c r="F64" s="17"/>
      <c r="G64" s="17"/>
      <c r="H64" s="317"/>
    </row>
    <row r="65" spans="1:8" s="24" customFormat="1" x14ac:dyDescent="0.25">
      <c r="A65" s="6">
        <v>1</v>
      </c>
      <c r="B65" s="30" t="s">
        <v>52</v>
      </c>
      <c r="C65" s="26"/>
      <c r="D65" s="326"/>
      <c r="E65" s="17"/>
      <c r="F65" s="17"/>
      <c r="G65" s="17"/>
      <c r="H65" s="317"/>
    </row>
    <row r="66" spans="1:8" s="24" customFormat="1" x14ac:dyDescent="0.25">
      <c r="A66" s="6">
        <v>1</v>
      </c>
      <c r="B66" s="30" t="s">
        <v>270</v>
      </c>
      <c r="C66" s="26"/>
      <c r="D66" s="326"/>
      <c r="E66" s="17"/>
      <c r="F66" s="17"/>
      <c r="G66" s="17"/>
      <c r="H66" s="317"/>
    </row>
    <row r="67" spans="1:8" s="24" customFormat="1" x14ac:dyDescent="0.25">
      <c r="A67" s="6">
        <v>1</v>
      </c>
      <c r="B67" s="332" t="s">
        <v>248</v>
      </c>
      <c r="C67" s="26"/>
      <c r="D67" s="326"/>
      <c r="E67" s="17"/>
      <c r="F67" s="17"/>
      <c r="G67" s="17"/>
      <c r="H67" s="317"/>
    </row>
    <row r="68" spans="1:8" s="24" customFormat="1" x14ac:dyDescent="0.25">
      <c r="A68" s="6">
        <v>1</v>
      </c>
      <c r="B68" s="332" t="s">
        <v>54</v>
      </c>
      <c r="C68" s="26"/>
      <c r="D68" s="326"/>
      <c r="E68" s="17"/>
      <c r="F68" s="17"/>
      <c r="G68" s="17"/>
      <c r="H68" s="317"/>
    </row>
    <row r="69" spans="1:8" s="24" customFormat="1" x14ac:dyDescent="0.25">
      <c r="A69" s="6">
        <v>1</v>
      </c>
      <c r="B69" s="30" t="s">
        <v>18</v>
      </c>
      <c r="C69" s="26"/>
      <c r="D69" s="326"/>
      <c r="E69" s="17"/>
      <c r="F69" s="17"/>
      <c r="G69" s="17"/>
      <c r="H69" s="317"/>
    </row>
    <row r="70" spans="1:8" s="24" customFormat="1" x14ac:dyDescent="0.25">
      <c r="A70" s="6">
        <v>1</v>
      </c>
      <c r="B70" s="30" t="s">
        <v>16</v>
      </c>
      <c r="C70" s="26"/>
      <c r="D70" s="326"/>
      <c r="E70" s="17"/>
      <c r="F70" s="17"/>
      <c r="G70" s="17"/>
      <c r="H70" s="317"/>
    </row>
    <row r="71" spans="1:8" s="24" customFormat="1" x14ac:dyDescent="0.25">
      <c r="A71" s="6">
        <v>1</v>
      </c>
      <c r="B71" s="30" t="s">
        <v>249</v>
      </c>
      <c r="C71" s="26"/>
      <c r="D71" s="326"/>
      <c r="E71" s="17"/>
      <c r="F71" s="17"/>
      <c r="G71" s="17"/>
      <c r="H71" s="317"/>
    </row>
    <row r="72" spans="1:8" s="24" customFormat="1" x14ac:dyDescent="0.25">
      <c r="A72" s="6">
        <v>1</v>
      </c>
      <c r="B72" s="30" t="s">
        <v>53</v>
      </c>
      <c r="C72" s="26"/>
      <c r="D72" s="326"/>
      <c r="E72" s="17"/>
      <c r="F72" s="17"/>
      <c r="G72" s="17"/>
      <c r="H72" s="317"/>
    </row>
    <row r="73" spans="1:8" s="24" customFormat="1" x14ac:dyDescent="0.25">
      <c r="A73" s="6">
        <v>1</v>
      </c>
      <c r="B73" s="30" t="s">
        <v>252</v>
      </c>
      <c r="C73" s="26"/>
      <c r="D73" s="326"/>
      <c r="E73" s="17"/>
      <c r="F73" s="17"/>
      <c r="G73" s="17"/>
      <c r="H73" s="317"/>
    </row>
    <row r="74" spans="1:8" s="24" customFormat="1" x14ac:dyDescent="0.25">
      <c r="A74" s="6">
        <v>1</v>
      </c>
      <c r="B74" s="340" t="s">
        <v>254</v>
      </c>
      <c r="C74" s="26"/>
      <c r="D74" s="326"/>
      <c r="E74" s="17"/>
      <c r="F74" s="17"/>
      <c r="G74" s="17"/>
      <c r="H74" s="317"/>
    </row>
    <row r="75" spans="1:8" s="24" customFormat="1" x14ac:dyDescent="0.25">
      <c r="A75" s="6">
        <v>1</v>
      </c>
      <c r="B75" s="30" t="s">
        <v>251</v>
      </c>
      <c r="C75" s="26"/>
      <c r="D75" s="326"/>
      <c r="E75" s="17"/>
      <c r="F75" s="17"/>
      <c r="G75" s="17"/>
      <c r="H75" s="317"/>
    </row>
    <row r="76" spans="1:8" s="24" customFormat="1" ht="18.75" customHeight="1" x14ac:dyDescent="0.25">
      <c r="A76" s="6">
        <v>1</v>
      </c>
      <c r="B76" s="31" t="s">
        <v>7</v>
      </c>
      <c r="C76" s="32"/>
      <c r="D76" s="326"/>
      <c r="E76" s="17"/>
      <c r="F76" s="17"/>
      <c r="G76" s="17"/>
      <c r="H76" s="317"/>
    </row>
    <row r="77" spans="1:8" s="24" customFormat="1" ht="17.25" customHeight="1" x14ac:dyDescent="0.25">
      <c r="A77" s="6">
        <v>1</v>
      </c>
      <c r="B77" s="33" t="s">
        <v>145</v>
      </c>
      <c r="C77" s="32"/>
      <c r="D77" s="326"/>
      <c r="E77" s="17"/>
      <c r="F77" s="17"/>
      <c r="G77" s="17"/>
      <c r="H77" s="317"/>
    </row>
    <row r="78" spans="1:8" s="24" customFormat="1" x14ac:dyDescent="0.25">
      <c r="A78" s="6">
        <v>1</v>
      </c>
      <c r="B78" s="34" t="s">
        <v>23</v>
      </c>
      <c r="C78" s="32">
        <v>340</v>
      </c>
      <c r="D78" s="91">
        <v>1</v>
      </c>
      <c r="E78" s="341">
        <v>3.1</v>
      </c>
      <c r="F78" s="3">
        <f t="shared" ref="F78:F86" si="5">ROUND(G78/C78,0)</f>
        <v>0</v>
      </c>
      <c r="G78" s="17">
        <f t="shared" ref="G78:G86" si="6">ROUND(D78*E78,0)</f>
        <v>3</v>
      </c>
      <c r="H78" s="317"/>
    </row>
    <row r="79" spans="1:8" s="24" customFormat="1" x14ac:dyDescent="0.25">
      <c r="A79" s="6">
        <v>1</v>
      </c>
      <c r="B79" s="34" t="s">
        <v>8</v>
      </c>
      <c r="C79" s="32">
        <v>340</v>
      </c>
      <c r="D79" s="91"/>
      <c r="E79" s="341">
        <v>7.6</v>
      </c>
      <c r="F79" s="3">
        <f t="shared" si="5"/>
        <v>0</v>
      </c>
      <c r="G79" s="17">
        <f t="shared" si="6"/>
        <v>0</v>
      </c>
      <c r="H79" s="317"/>
    </row>
    <row r="80" spans="1:8" s="24" customFormat="1" x14ac:dyDescent="0.25">
      <c r="A80" s="6">
        <v>1</v>
      </c>
      <c r="B80" s="34" t="s">
        <v>34</v>
      </c>
      <c r="C80" s="32">
        <v>340</v>
      </c>
      <c r="D80" s="91">
        <v>1</v>
      </c>
      <c r="E80" s="341">
        <v>12</v>
      </c>
      <c r="F80" s="3">
        <f t="shared" si="5"/>
        <v>0</v>
      </c>
      <c r="G80" s="17">
        <f t="shared" si="6"/>
        <v>12</v>
      </c>
      <c r="H80" s="317"/>
    </row>
    <row r="81" spans="1:8" s="24" customFormat="1" x14ac:dyDescent="0.25">
      <c r="A81" s="6">
        <v>1</v>
      </c>
      <c r="B81" s="34" t="s">
        <v>35</v>
      </c>
      <c r="C81" s="32">
        <v>340</v>
      </c>
      <c r="D81" s="91">
        <v>3</v>
      </c>
      <c r="E81" s="341">
        <v>8.1999999999999993</v>
      </c>
      <c r="F81" s="3">
        <f t="shared" si="5"/>
        <v>0</v>
      </c>
      <c r="G81" s="17">
        <f t="shared" si="6"/>
        <v>25</v>
      </c>
      <c r="H81" s="317"/>
    </row>
    <row r="82" spans="1:8" s="24" customFormat="1" x14ac:dyDescent="0.25">
      <c r="A82" s="6">
        <v>1</v>
      </c>
      <c r="B82" s="34" t="s">
        <v>57</v>
      </c>
      <c r="C82" s="32">
        <v>340</v>
      </c>
      <c r="D82" s="91"/>
      <c r="E82" s="341">
        <v>12</v>
      </c>
      <c r="F82" s="3">
        <f t="shared" si="5"/>
        <v>0</v>
      </c>
      <c r="G82" s="17">
        <f t="shared" si="6"/>
        <v>0</v>
      </c>
      <c r="H82" s="317"/>
    </row>
    <row r="83" spans="1:8" s="24" customFormat="1" x14ac:dyDescent="0.25">
      <c r="A83" s="6">
        <v>1</v>
      </c>
      <c r="B83" s="34" t="s">
        <v>44</v>
      </c>
      <c r="C83" s="32">
        <v>340</v>
      </c>
      <c r="D83" s="91">
        <v>15</v>
      </c>
      <c r="E83" s="341">
        <v>9.5</v>
      </c>
      <c r="F83" s="3">
        <f t="shared" si="5"/>
        <v>0</v>
      </c>
      <c r="G83" s="17">
        <f t="shared" si="6"/>
        <v>143</v>
      </c>
      <c r="H83" s="317"/>
    </row>
    <row r="84" spans="1:8" s="24" customFormat="1" x14ac:dyDescent="0.25">
      <c r="A84" s="6">
        <v>1</v>
      </c>
      <c r="B84" s="34" t="s">
        <v>12</v>
      </c>
      <c r="C84" s="32">
        <v>340</v>
      </c>
      <c r="D84" s="91">
        <v>4</v>
      </c>
      <c r="E84" s="342">
        <v>9.8000000000000007</v>
      </c>
      <c r="F84" s="3">
        <f t="shared" si="5"/>
        <v>0</v>
      </c>
      <c r="G84" s="17">
        <f t="shared" si="6"/>
        <v>39</v>
      </c>
      <c r="H84" s="317"/>
    </row>
    <row r="85" spans="1:8" s="24" customFormat="1" x14ac:dyDescent="0.25">
      <c r="A85" s="6">
        <v>1</v>
      </c>
      <c r="B85" s="34" t="s">
        <v>31</v>
      </c>
      <c r="C85" s="32">
        <v>340</v>
      </c>
      <c r="D85" s="91"/>
      <c r="E85" s="342">
        <v>11</v>
      </c>
      <c r="F85" s="3">
        <f t="shared" si="5"/>
        <v>0</v>
      </c>
      <c r="G85" s="17">
        <f t="shared" si="6"/>
        <v>0</v>
      </c>
      <c r="H85" s="317"/>
    </row>
    <row r="86" spans="1:8" s="24" customFormat="1" x14ac:dyDescent="0.25">
      <c r="A86" s="6">
        <v>1</v>
      </c>
      <c r="B86" s="34" t="s">
        <v>63</v>
      </c>
      <c r="C86" s="32">
        <v>340</v>
      </c>
      <c r="D86" s="91"/>
      <c r="E86" s="342">
        <v>7</v>
      </c>
      <c r="F86" s="3">
        <f t="shared" si="5"/>
        <v>0</v>
      </c>
      <c r="G86" s="17">
        <f t="shared" si="6"/>
        <v>0</v>
      </c>
      <c r="H86" s="317"/>
    </row>
    <row r="87" spans="1:8" s="24" customFormat="1" ht="24.75" customHeight="1" x14ac:dyDescent="0.25">
      <c r="A87" s="6">
        <v>1</v>
      </c>
      <c r="B87" s="34" t="s">
        <v>115</v>
      </c>
      <c r="C87" s="32">
        <v>340</v>
      </c>
      <c r="D87" s="91"/>
      <c r="E87" s="342">
        <v>12</v>
      </c>
      <c r="F87" s="3">
        <f t="shared" ref="F87" si="7">ROUND(G87/C87,0)</f>
        <v>0</v>
      </c>
      <c r="G87" s="17">
        <f t="shared" ref="G87" si="8">ROUND(D87*E87,0)</f>
        <v>0</v>
      </c>
      <c r="H87" s="317"/>
    </row>
    <row r="88" spans="1:8" s="348" customFormat="1" ht="17.25" customHeight="1" x14ac:dyDescent="0.25">
      <c r="A88" s="6">
        <v>1</v>
      </c>
      <c r="B88" s="343" t="s">
        <v>9</v>
      </c>
      <c r="C88" s="344"/>
      <c r="D88" s="345">
        <f>SUM(D78:D87)</f>
        <v>24</v>
      </c>
      <c r="E88" s="346">
        <f>G88/D88</f>
        <v>9.25</v>
      </c>
      <c r="F88" s="347">
        <f t="shared" ref="F88:G88" si="9">SUM(F78:F87)</f>
        <v>0</v>
      </c>
      <c r="G88" s="347">
        <f t="shared" si="9"/>
        <v>222</v>
      </c>
      <c r="H88" s="317"/>
    </row>
    <row r="89" spans="1:8" s="24" customFormat="1" ht="18" customHeight="1" x14ac:dyDescent="0.25">
      <c r="A89" s="6">
        <v>1</v>
      </c>
      <c r="B89" s="33" t="s">
        <v>77</v>
      </c>
      <c r="C89" s="32"/>
      <c r="D89" s="326"/>
      <c r="E89" s="342"/>
      <c r="F89" s="3"/>
      <c r="G89" s="17"/>
      <c r="H89" s="317"/>
    </row>
    <row r="90" spans="1:8" s="24" customFormat="1" ht="18" customHeight="1" x14ac:dyDescent="0.25">
      <c r="A90" s="6">
        <v>1</v>
      </c>
      <c r="B90" s="35" t="s">
        <v>37</v>
      </c>
      <c r="C90" s="32">
        <v>240</v>
      </c>
      <c r="D90" s="91"/>
      <c r="E90" s="342">
        <v>8.5</v>
      </c>
      <c r="F90" s="3">
        <f t="shared" ref="F90:F91" si="10">ROUND(G90/C90,0)</f>
        <v>0</v>
      </c>
      <c r="G90" s="17">
        <f>ROUND(D90*E90,0)</f>
        <v>0</v>
      </c>
      <c r="H90" s="317"/>
    </row>
    <row r="91" spans="1:8" s="24" customFormat="1" ht="18" customHeight="1" x14ac:dyDescent="0.25">
      <c r="A91" s="6">
        <v>1</v>
      </c>
      <c r="B91" s="35" t="s">
        <v>59</v>
      </c>
      <c r="C91" s="32">
        <v>240</v>
      </c>
      <c r="D91" s="91">
        <v>1</v>
      </c>
      <c r="E91" s="342">
        <v>10</v>
      </c>
      <c r="F91" s="3">
        <f t="shared" si="10"/>
        <v>0</v>
      </c>
      <c r="G91" s="17">
        <f>ROUND(D91*E91,0)</f>
        <v>10</v>
      </c>
      <c r="H91" s="317"/>
    </row>
    <row r="92" spans="1:8" s="24" customFormat="1" ht="18" customHeight="1" x14ac:dyDescent="0.25">
      <c r="A92" s="6">
        <v>1</v>
      </c>
      <c r="B92" s="35" t="s">
        <v>115</v>
      </c>
      <c r="C92" s="349"/>
      <c r="D92" s="91"/>
      <c r="E92" s="342"/>
      <c r="F92" s="3"/>
      <c r="G92" s="17">
        <f>ROUND(D92*E92,0)</f>
        <v>0</v>
      </c>
      <c r="H92" s="317"/>
    </row>
    <row r="93" spans="1:8" s="24" customFormat="1" ht="18" customHeight="1" x14ac:dyDescent="0.25">
      <c r="A93" s="6">
        <v>1</v>
      </c>
      <c r="B93" s="36" t="s">
        <v>147</v>
      </c>
      <c r="C93" s="349"/>
      <c r="D93" s="350">
        <f>SUM(D90:D92)</f>
        <v>1</v>
      </c>
      <c r="E93" s="346">
        <f t="shared" ref="E93:E94" si="11">G93/D93</f>
        <v>10</v>
      </c>
      <c r="F93" s="37">
        <f t="shared" ref="F93:G93" si="12">SUM(F90:F92)</f>
        <v>0</v>
      </c>
      <c r="G93" s="37">
        <f t="shared" si="12"/>
        <v>10</v>
      </c>
      <c r="H93" s="317"/>
    </row>
    <row r="94" spans="1:8" ht="21" customHeight="1" x14ac:dyDescent="0.25">
      <c r="A94" s="6">
        <v>1</v>
      </c>
      <c r="B94" s="38" t="s">
        <v>118</v>
      </c>
      <c r="C94" s="39"/>
      <c r="D94" s="334">
        <f>D88+D93</f>
        <v>25</v>
      </c>
      <c r="E94" s="346">
        <f t="shared" si="11"/>
        <v>9.2799999999999994</v>
      </c>
      <c r="F94" s="23">
        <f>F88+F93</f>
        <v>0</v>
      </c>
      <c r="G94" s="23">
        <f>G88+G93</f>
        <v>232</v>
      </c>
    </row>
    <row r="95" spans="1:8" ht="31.5" customHeight="1" x14ac:dyDescent="0.25">
      <c r="A95" s="6">
        <v>1</v>
      </c>
      <c r="B95" s="40" t="s">
        <v>177</v>
      </c>
      <c r="C95" s="39"/>
      <c r="D95" s="335">
        <v>124</v>
      </c>
      <c r="E95" s="21"/>
      <c r="F95" s="23"/>
      <c r="G95" s="23"/>
    </row>
    <row r="96" spans="1:8" ht="30" customHeight="1" x14ac:dyDescent="0.25">
      <c r="A96" s="6">
        <v>1</v>
      </c>
      <c r="B96" s="40" t="s">
        <v>178</v>
      </c>
      <c r="C96" s="39"/>
      <c r="D96" s="335">
        <v>259</v>
      </c>
      <c r="E96" s="21"/>
      <c r="F96" s="23"/>
      <c r="G96" s="23"/>
    </row>
    <row r="97" spans="1:8" ht="30" customHeight="1" x14ac:dyDescent="0.25">
      <c r="A97" s="6">
        <v>1</v>
      </c>
      <c r="B97" s="40" t="s">
        <v>209</v>
      </c>
      <c r="C97" s="39"/>
      <c r="D97" s="335">
        <v>145</v>
      </c>
      <c r="E97" s="21"/>
      <c r="F97" s="23"/>
      <c r="G97" s="23"/>
    </row>
    <row r="98" spans="1:8" ht="47.25" x14ac:dyDescent="0.25">
      <c r="A98" s="6">
        <v>1</v>
      </c>
      <c r="B98" s="40" t="s">
        <v>336</v>
      </c>
      <c r="C98" s="39"/>
      <c r="D98" s="335"/>
      <c r="E98" s="351"/>
      <c r="F98" s="351"/>
      <c r="G98" s="351"/>
    </row>
    <row r="99" spans="1:8" ht="21" customHeight="1" thickBot="1" x14ac:dyDescent="0.3">
      <c r="A99" s="6">
        <v>1</v>
      </c>
      <c r="B99" s="352" t="s">
        <v>153</v>
      </c>
      <c r="C99" s="353"/>
      <c r="D99" s="354"/>
      <c r="E99" s="355"/>
      <c r="F99" s="356"/>
      <c r="G99" s="356"/>
    </row>
    <row r="100" spans="1:8" s="361" customFormat="1" ht="19.5" customHeight="1" thickBot="1" x14ac:dyDescent="0.3">
      <c r="A100" s="6">
        <v>1</v>
      </c>
      <c r="B100" s="357" t="s">
        <v>10</v>
      </c>
      <c r="C100" s="43"/>
      <c r="D100" s="358"/>
      <c r="E100" s="44"/>
      <c r="F100" s="359"/>
      <c r="G100" s="44"/>
      <c r="H100" s="360"/>
    </row>
    <row r="101" spans="1:8" x14ac:dyDescent="0.25">
      <c r="A101" s="6">
        <v>1</v>
      </c>
      <c r="B101" s="362"/>
      <c r="C101" s="363"/>
      <c r="D101" s="326"/>
      <c r="E101" s="17"/>
      <c r="F101" s="17"/>
      <c r="G101" s="17"/>
    </row>
    <row r="102" spans="1:8" ht="29.25" x14ac:dyDescent="0.25">
      <c r="A102" s="6">
        <v>1</v>
      </c>
      <c r="B102" s="364" t="s">
        <v>80</v>
      </c>
      <c r="C102" s="5"/>
      <c r="D102" s="326"/>
      <c r="E102" s="17"/>
      <c r="F102" s="17"/>
      <c r="G102" s="17"/>
    </row>
    <row r="103" spans="1:8" ht="18" customHeight="1" x14ac:dyDescent="0.25">
      <c r="A103" s="6">
        <v>1</v>
      </c>
      <c r="B103" s="325" t="s">
        <v>4</v>
      </c>
      <c r="C103" s="5"/>
      <c r="D103" s="326"/>
      <c r="E103" s="17"/>
      <c r="F103" s="17"/>
      <c r="G103" s="17"/>
    </row>
    <row r="104" spans="1:8" ht="18.75" customHeight="1" x14ac:dyDescent="0.25">
      <c r="A104" s="6">
        <v>1</v>
      </c>
      <c r="B104" s="4" t="s">
        <v>22</v>
      </c>
      <c r="C104" s="5">
        <v>340</v>
      </c>
      <c r="D104" s="91">
        <v>86.181818181818187</v>
      </c>
      <c r="E104" s="341">
        <v>7.5</v>
      </c>
      <c r="F104" s="3">
        <f t="shared" ref="F104:F112" si="13">ROUND(G104/C104,0)</f>
        <v>2</v>
      </c>
      <c r="G104" s="17">
        <f t="shared" ref="G104:G112" si="14">ROUND(D104*E104,0)</f>
        <v>646</v>
      </c>
    </row>
    <row r="105" spans="1:8" ht="28.5" customHeight="1" x14ac:dyDescent="0.25">
      <c r="A105" s="6">
        <v>1</v>
      </c>
      <c r="B105" s="339" t="s">
        <v>117</v>
      </c>
      <c r="C105" s="5">
        <v>340</v>
      </c>
      <c r="D105" s="91">
        <v>138.54545454545453</v>
      </c>
      <c r="E105" s="341">
        <v>7.7</v>
      </c>
      <c r="F105" s="3">
        <f t="shared" si="13"/>
        <v>3</v>
      </c>
      <c r="G105" s="17">
        <f t="shared" si="14"/>
        <v>1067</v>
      </c>
    </row>
    <row r="106" spans="1:8" ht="17.25" customHeight="1" x14ac:dyDescent="0.25">
      <c r="A106" s="6">
        <v>1</v>
      </c>
      <c r="B106" s="4" t="s">
        <v>11</v>
      </c>
      <c r="C106" s="5">
        <v>340</v>
      </c>
      <c r="D106" s="91">
        <v>53.454545454545453</v>
      </c>
      <c r="E106" s="18">
        <v>9.5</v>
      </c>
      <c r="F106" s="3">
        <f t="shared" si="13"/>
        <v>1</v>
      </c>
      <c r="G106" s="17">
        <f t="shared" si="14"/>
        <v>508</v>
      </c>
    </row>
    <row r="107" spans="1:8" x14ac:dyDescent="0.25">
      <c r="A107" s="6">
        <v>1</v>
      </c>
      <c r="B107" s="4" t="s">
        <v>57</v>
      </c>
      <c r="C107" s="5">
        <v>340</v>
      </c>
      <c r="D107" s="91">
        <v>124.36363636363636</v>
      </c>
      <c r="E107" s="18">
        <v>11</v>
      </c>
      <c r="F107" s="3">
        <f t="shared" si="13"/>
        <v>4</v>
      </c>
      <c r="G107" s="17">
        <f t="shared" si="14"/>
        <v>1368</v>
      </c>
    </row>
    <row r="108" spans="1:8" ht="18" customHeight="1" x14ac:dyDescent="0.25">
      <c r="A108" s="6">
        <v>1</v>
      </c>
      <c r="B108" s="4" t="s">
        <v>65</v>
      </c>
      <c r="C108" s="5">
        <v>340</v>
      </c>
      <c r="D108" s="91">
        <v>178.90909090909091</v>
      </c>
      <c r="E108" s="18">
        <v>11</v>
      </c>
      <c r="F108" s="3">
        <f t="shared" si="13"/>
        <v>6</v>
      </c>
      <c r="G108" s="17">
        <f t="shared" si="14"/>
        <v>1968</v>
      </c>
    </row>
    <row r="109" spans="1:8" x14ac:dyDescent="0.25">
      <c r="A109" s="6">
        <v>1</v>
      </c>
      <c r="B109" s="4" t="s">
        <v>58</v>
      </c>
      <c r="C109" s="5">
        <v>340</v>
      </c>
      <c r="D109" s="91">
        <v>120</v>
      </c>
      <c r="E109" s="18">
        <v>9.5</v>
      </c>
      <c r="F109" s="3">
        <f t="shared" si="13"/>
        <v>3</v>
      </c>
      <c r="G109" s="17">
        <f t="shared" si="14"/>
        <v>1140</v>
      </c>
    </row>
    <row r="110" spans="1:8" x14ac:dyDescent="0.25">
      <c r="A110" s="6">
        <v>1</v>
      </c>
      <c r="B110" s="4" t="s">
        <v>66</v>
      </c>
      <c r="C110" s="5">
        <v>340</v>
      </c>
      <c r="D110" s="91">
        <v>26.18181818181818</v>
      </c>
      <c r="E110" s="18">
        <v>20.100000000000001</v>
      </c>
      <c r="F110" s="3">
        <f t="shared" si="13"/>
        <v>2</v>
      </c>
      <c r="G110" s="17">
        <f t="shared" si="14"/>
        <v>526</v>
      </c>
    </row>
    <row r="111" spans="1:8" x14ac:dyDescent="0.25">
      <c r="A111" s="6">
        <v>1</v>
      </c>
      <c r="B111" s="4" t="s">
        <v>62</v>
      </c>
      <c r="C111" s="5">
        <v>340</v>
      </c>
      <c r="D111" s="91">
        <v>75.272727272727266</v>
      </c>
      <c r="E111" s="18">
        <v>10.5</v>
      </c>
      <c r="F111" s="3">
        <f t="shared" si="13"/>
        <v>2</v>
      </c>
      <c r="G111" s="17">
        <f t="shared" si="14"/>
        <v>790</v>
      </c>
    </row>
    <row r="112" spans="1:8" x14ac:dyDescent="0.25">
      <c r="A112" s="6">
        <v>1</v>
      </c>
      <c r="B112" s="4" t="s">
        <v>343</v>
      </c>
      <c r="C112" s="5">
        <v>340</v>
      </c>
      <c r="D112" s="91"/>
      <c r="E112" s="365">
        <v>15</v>
      </c>
      <c r="F112" s="3">
        <f t="shared" si="13"/>
        <v>0</v>
      </c>
      <c r="G112" s="17">
        <f t="shared" si="14"/>
        <v>0</v>
      </c>
    </row>
    <row r="113" spans="1:9" s="24" customFormat="1" ht="16.5" customHeight="1" x14ac:dyDescent="0.25">
      <c r="A113" s="6">
        <v>1</v>
      </c>
      <c r="B113" s="19" t="s">
        <v>5</v>
      </c>
      <c r="C113" s="5"/>
      <c r="D113" s="366">
        <f>SUM(D104:D112)</f>
        <v>802.90909090909088</v>
      </c>
      <c r="E113" s="21">
        <f>G113/D113</f>
        <v>9.9799592391304355</v>
      </c>
      <c r="F113" s="22">
        <f>SUM(F104:F112)</f>
        <v>23</v>
      </c>
      <c r="G113" s="23">
        <f>SUM(G104:G112)</f>
        <v>8013</v>
      </c>
      <c r="H113" s="317"/>
      <c r="I113" s="367"/>
    </row>
    <row r="114" spans="1:9" s="24" customFormat="1" ht="18.75" customHeight="1" x14ac:dyDescent="0.25">
      <c r="A114" s="6">
        <v>1</v>
      </c>
      <c r="B114" s="25" t="s">
        <v>6</v>
      </c>
      <c r="C114" s="26"/>
      <c r="D114" s="326"/>
      <c r="E114" s="3"/>
      <c r="F114" s="3"/>
      <c r="G114" s="17"/>
      <c r="H114" s="317"/>
    </row>
    <row r="115" spans="1:9" s="24" customFormat="1" ht="18.75" customHeight="1" x14ac:dyDescent="0.25">
      <c r="A115" s="6">
        <v>1</v>
      </c>
      <c r="B115" s="27" t="s">
        <v>123</v>
      </c>
      <c r="C115" s="26"/>
      <c r="D115" s="326">
        <f>SUM(D116:D117)</f>
        <v>465</v>
      </c>
      <c r="E115" s="3"/>
      <c r="F115" s="3"/>
      <c r="G115" s="17"/>
      <c r="H115" s="317"/>
    </row>
    <row r="116" spans="1:9" s="24" customFormat="1" ht="45" x14ac:dyDescent="0.25">
      <c r="A116" s="6">
        <v>1</v>
      </c>
      <c r="B116" s="368" t="s">
        <v>243</v>
      </c>
      <c r="C116" s="26"/>
      <c r="D116" s="326"/>
      <c r="E116" s="3"/>
      <c r="F116" s="3"/>
      <c r="G116" s="17"/>
      <c r="H116" s="317"/>
    </row>
    <row r="117" spans="1:9" s="24" customFormat="1" x14ac:dyDescent="0.25">
      <c r="A117" s="6">
        <v>1</v>
      </c>
      <c r="B117" s="332" t="s">
        <v>245</v>
      </c>
      <c r="C117" s="26"/>
      <c r="D117" s="326">
        <v>465</v>
      </c>
      <c r="E117" s="3"/>
      <c r="F117" s="3"/>
      <c r="G117" s="17"/>
      <c r="H117" s="317"/>
    </row>
    <row r="118" spans="1:9" s="24" customFormat="1" x14ac:dyDescent="0.25">
      <c r="A118" s="6">
        <v>1</v>
      </c>
      <c r="B118" s="28" t="s">
        <v>121</v>
      </c>
      <c r="C118" s="26"/>
      <c r="D118" s="326">
        <v>15</v>
      </c>
      <c r="E118" s="3"/>
      <c r="F118" s="3"/>
      <c r="G118" s="17"/>
      <c r="H118" s="317"/>
    </row>
    <row r="119" spans="1:9" s="24" customFormat="1" ht="30" x14ac:dyDescent="0.25">
      <c r="A119" s="6">
        <v>1</v>
      </c>
      <c r="B119" s="28" t="s">
        <v>122</v>
      </c>
      <c r="C119" s="26"/>
      <c r="D119" s="326">
        <v>1015</v>
      </c>
      <c r="E119" s="3"/>
      <c r="F119" s="3"/>
      <c r="G119" s="17"/>
      <c r="H119" s="317"/>
    </row>
    <row r="120" spans="1:9" s="24" customFormat="1" ht="16.5" customHeight="1" x14ac:dyDescent="0.25">
      <c r="A120" s="6">
        <v>1</v>
      </c>
      <c r="B120" s="332" t="s">
        <v>246</v>
      </c>
      <c r="C120" s="26"/>
      <c r="D120" s="326">
        <v>1014.5454545454545</v>
      </c>
      <c r="E120" s="3"/>
      <c r="F120" s="3"/>
      <c r="G120" s="17"/>
      <c r="H120" s="317"/>
    </row>
    <row r="121" spans="1:9" s="24" customFormat="1" ht="52.5" customHeight="1" x14ac:dyDescent="0.25">
      <c r="A121" s="6">
        <v>1</v>
      </c>
      <c r="B121" s="28" t="s">
        <v>341</v>
      </c>
      <c r="C121" s="26"/>
      <c r="D121" s="326">
        <v>688</v>
      </c>
      <c r="E121" s="3"/>
      <c r="F121" s="3"/>
      <c r="G121" s="17"/>
      <c r="H121" s="317"/>
    </row>
    <row r="122" spans="1:9" s="24" customFormat="1" x14ac:dyDescent="0.25">
      <c r="A122" s="6">
        <v>1</v>
      </c>
      <c r="B122" s="22" t="s">
        <v>161</v>
      </c>
      <c r="C122" s="20"/>
      <c r="D122" s="334">
        <f>D115+ROUND(D118*3.2,0)+D119+D121</f>
        <v>2216</v>
      </c>
      <c r="E122" s="3"/>
      <c r="F122" s="3"/>
      <c r="G122" s="17"/>
      <c r="H122" s="317"/>
    </row>
    <row r="123" spans="1:9" s="24" customFormat="1" x14ac:dyDescent="0.25">
      <c r="A123" s="6">
        <v>1</v>
      </c>
      <c r="B123" s="29" t="s">
        <v>124</v>
      </c>
      <c r="C123" s="20"/>
      <c r="D123" s="335"/>
      <c r="E123" s="3"/>
      <c r="F123" s="3"/>
      <c r="G123" s="17"/>
      <c r="H123" s="317"/>
    </row>
    <row r="124" spans="1:9" s="24" customFormat="1" x14ac:dyDescent="0.25">
      <c r="A124" s="6">
        <v>1</v>
      </c>
      <c r="B124" s="369" t="s">
        <v>19</v>
      </c>
      <c r="C124" s="20"/>
      <c r="D124" s="326"/>
      <c r="E124" s="3"/>
      <c r="F124" s="3"/>
      <c r="G124" s="17"/>
      <c r="H124" s="317"/>
    </row>
    <row r="125" spans="1:9" s="24" customFormat="1" ht="30" x14ac:dyDescent="0.25">
      <c r="A125" s="6">
        <v>1</v>
      </c>
      <c r="B125" s="339" t="s">
        <v>30</v>
      </c>
      <c r="C125" s="20"/>
      <c r="D125" s="326"/>
      <c r="E125" s="3"/>
      <c r="F125" s="3"/>
      <c r="G125" s="17"/>
      <c r="H125" s="317"/>
    </row>
    <row r="126" spans="1:9" s="24" customFormat="1" x14ac:dyDescent="0.25">
      <c r="A126" s="6">
        <v>1</v>
      </c>
      <c r="B126" s="369" t="s">
        <v>32</v>
      </c>
      <c r="C126" s="20"/>
      <c r="D126" s="326"/>
      <c r="E126" s="3"/>
      <c r="F126" s="3"/>
      <c r="G126" s="17"/>
      <c r="H126" s="317"/>
    </row>
    <row r="127" spans="1:9" s="24" customFormat="1" x14ac:dyDescent="0.25">
      <c r="A127" s="6">
        <v>1</v>
      </c>
      <c r="B127" s="369" t="s">
        <v>67</v>
      </c>
      <c r="C127" s="20"/>
      <c r="D127" s="326"/>
      <c r="E127" s="3"/>
      <c r="F127" s="3"/>
      <c r="G127" s="17"/>
      <c r="H127" s="317"/>
    </row>
    <row r="128" spans="1:9" s="24" customFormat="1" x14ac:dyDescent="0.25">
      <c r="A128" s="6">
        <v>1</v>
      </c>
      <c r="B128" s="45" t="s">
        <v>7</v>
      </c>
      <c r="C128" s="20"/>
      <c r="D128" s="334"/>
      <c r="E128" s="3"/>
      <c r="F128" s="3"/>
      <c r="G128" s="17"/>
      <c r="H128" s="317"/>
    </row>
    <row r="129" spans="1:14" s="24" customFormat="1" x14ac:dyDescent="0.25">
      <c r="A129" s="6">
        <v>1</v>
      </c>
      <c r="B129" s="33" t="s">
        <v>145</v>
      </c>
      <c r="C129" s="20"/>
      <c r="D129" s="334"/>
      <c r="E129" s="3"/>
      <c r="F129" s="3"/>
      <c r="G129" s="17"/>
      <c r="H129" s="317"/>
    </row>
    <row r="130" spans="1:14" s="24" customFormat="1" x14ac:dyDescent="0.25">
      <c r="A130" s="6">
        <v>1</v>
      </c>
      <c r="B130" s="34" t="s">
        <v>58</v>
      </c>
      <c r="C130" s="32">
        <v>340</v>
      </c>
      <c r="D130" s="326">
        <v>7</v>
      </c>
      <c r="E130" s="341">
        <v>8.5</v>
      </c>
      <c r="F130" s="3">
        <f>ROUND(G130/C130,0)</f>
        <v>0</v>
      </c>
      <c r="G130" s="17">
        <f>ROUND(D130*E130,0)</f>
        <v>60</v>
      </c>
      <c r="H130" s="317"/>
    </row>
    <row r="131" spans="1:14" s="24" customFormat="1" x14ac:dyDescent="0.25">
      <c r="A131" s="6">
        <v>1</v>
      </c>
      <c r="B131" s="34" t="s">
        <v>65</v>
      </c>
      <c r="C131" s="32"/>
      <c r="D131" s="326"/>
      <c r="E131" s="341">
        <v>8.5</v>
      </c>
      <c r="F131" s="3"/>
      <c r="G131" s="17">
        <f t="shared" ref="G131:G132" si="15">ROUND(D131*E131,0)</f>
        <v>0</v>
      </c>
      <c r="H131" s="317"/>
    </row>
    <row r="132" spans="1:14" s="24" customFormat="1" x14ac:dyDescent="0.25">
      <c r="A132" s="6">
        <v>1</v>
      </c>
      <c r="B132" s="34" t="s">
        <v>11</v>
      </c>
      <c r="C132" s="32"/>
      <c r="D132" s="326"/>
      <c r="E132" s="341">
        <v>8.5</v>
      </c>
      <c r="F132" s="3"/>
      <c r="G132" s="17">
        <f t="shared" si="15"/>
        <v>0</v>
      </c>
      <c r="H132" s="317"/>
    </row>
    <row r="133" spans="1:14" s="24" customFormat="1" x14ac:dyDescent="0.25">
      <c r="A133" s="6">
        <v>1</v>
      </c>
      <c r="B133" s="36" t="s">
        <v>9</v>
      </c>
      <c r="C133" s="20"/>
      <c r="D133" s="350">
        <f>SUM(D130:D132)</f>
        <v>7</v>
      </c>
      <c r="E133" s="370">
        <f>E130</f>
        <v>8.5</v>
      </c>
      <c r="F133" s="46">
        <f t="shared" ref="F133:G133" si="16">SUM(F130:F132)</f>
        <v>0</v>
      </c>
      <c r="G133" s="37">
        <f t="shared" si="16"/>
        <v>60</v>
      </c>
      <c r="H133" s="360"/>
      <c r="I133" s="371"/>
      <c r="J133" s="371"/>
      <c r="K133" s="371"/>
      <c r="L133" s="371"/>
    </row>
    <row r="134" spans="1:14" s="24" customFormat="1" ht="18" customHeight="1" thickBot="1" x14ac:dyDescent="0.3">
      <c r="A134" s="6">
        <v>1</v>
      </c>
      <c r="B134" s="38" t="s">
        <v>118</v>
      </c>
      <c r="C134" s="353"/>
      <c r="D134" s="372">
        <f t="shared" ref="D134" si="17">D133</f>
        <v>7</v>
      </c>
      <c r="E134" s="373">
        <f t="shared" ref="E134:G134" si="18">E133</f>
        <v>8.5</v>
      </c>
      <c r="F134" s="356">
        <f t="shared" si="18"/>
        <v>0</v>
      </c>
      <c r="G134" s="356">
        <f t="shared" si="18"/>
        <v>60</v>
      </c>
      <c r="H134" s="360"/>
      <c r="I134" s="371"/>
      <c r="J134" s="371"/>
      <c r="K134" s="371"/>
      <c r="L134" s="371"/>
      <c r="M134" s="371"/>
      <c r="N134" s="371"/>
    </row>
    <row r="135" spans="1:14" s="361" customFormat="1" ht="16.5" thickBot="1" x14ac:dyDescent="0.3">
      <c r="A135" s="6">
        <v>1</v>
      </c>
      <c r="B135" s="357" t="s">
        <v>10</v>
      </c>
      <c r="C135" s="43"/>
      <c r="D135" s="374"/>
      <c r="E135" s="375"/>
      <c r="F135" s="376"/>
      <c r="G135" s="377"/>
      <c r="H135" s="360"/>
    </row>
    <row r="136" spans="1:14" x14ac:dyDescent="0.25">
      <c r="A136" s="6">
        <v>1</v>
      </c>
      <c r="B136" s="378"/>
      <c r="C136" s="363"/>
      <c r="D136" s="326"/>
      <c r="E136" s="17"/>
      <c r="F136" s="17"/>
      <c r="G136" s="17"/>
      <c r="H136" s="360"/>
      <c r="I136" s="361"/>
      <c r="J136" s="361"/>
      <c r="K136" s="361"/>
      <c r="L136" s="361"/>
      <c r="M136" s="361"/>
      <c r="N136" s="361"/>
    </row>
    <row r="137" spans="1:14" ht="24" customHeight="1" x14ac:dyDescent="0.25">
      <c r="A137" s="6">
        <v>1</v>
      </c>
      <c r="B137" s="47" t="s">
        <v>82</v>
      </c>
      <c r="C137" s="20"/>
      <c r="D137" s="326"/>
      <c r="E137" s="17"/>
      <c r="F137" s="17"/>
      <c r="G137" s="17"/>
    </row>
    <row r="138" spans="1:14" ht="18.75" customHeight="1" x14ac:dyDescent="0.25">
      <c r="A138" s="6">
        <v>1</v>
      </c>
      <c r="B138" s="325" t="s">
        <v>4</v>
      </c>
      <c r="C138" s="20"/>
      <c r="D138" s="326"/>
      <c r="E138" s="17"/>
      <c r="F138" s="17"/>
      <c r="G138" s="17"/>
    </row>
    <row r="139" spans="1:14" ht="29.25" customHeight="1" x14ac:dyDescent="0.25">
      <c r="A139" s="6">
        <v>1</v>
      </c>
      <c r="B139" s="48" t="s">
        <v>110</v>
      </c>
      <c r="C139" s="5">
        <v>300</v>
      </c>
      <c r="D139" s="91">
        <v>42.545454545454547</v>
      </c>
      <c r="E139" s="18">
        <v>13.7</v>
      </c>
      <c r="F139" s="3">
        <f t="shared" ref="F139:F144" si="19">ROUND(G139/C139,0)</f>
        <v>2</v>
      </c>
      <c r="G139" s="17">
        <f t="shared" ref="G139:G145" si="20">ROUND(D139*E139,0)</f>
        <v>583</v>
      </c>
    </row>
    <row r="140" spans="1:14" x14ac:dyDescent="0.25">
      <c r="A140" s="6">
        <v>1</v>
      </c>
      <c r="B140" s="48" t="s">
        <v>111</v>
      </c>
      <c r="C140" s="5">
        <v>330</v>
      </c>
      <c r="D140" s="91">
        <v>9.8181818181818183</v>
      </c>
      <c r="E140" s="18">
        <v>13.3</v>
      </c>
      <c r="F140" s="3">
        <f t="shared" si="19"/>
        <v>0</v>
      </c>
      <c r="G140" s="17">
        <f t="shared" si="20"/>
        <v>131</v>
      </c>
    </row>
    <row r="141" spans="1:14" ht="15.75" customHeight="1" x14ac:dyDescent="0.25">
      <c r="A141" s="6">
        <v>1</v>
      </c>
      <c r="B141" s="48" t="s">
        <v>28</v>
      </c>
      <c r="C141" s="5">
        <v>300</v>
      </c>
      <c r="D141" s="91">
        <v>8.7272727272727266</v>
      </c>
      <c r="E141" s="18">
        <v>5.6</v>
      </c>
      <c r="F141" s="3">
        <f t="shared" si="19"/>
        <v>0</v>
      </c>
      <c r="G141" s="17">
        <f t="shared" si="20"/>
        <v>49</v>
      </c>
    </row>
    <row r="142" spans="1:14" x14ac:dyDescent="0.25">
      <c r="A142" s="6">
        <v>1</v>
      </c>
      <c r="B142" s="48" t="s">
        <v>23</v>
      </c>
      <c r="C142" s="5">
        <v>300</v>
      </c>
      <c r="D142" s="91">
        <v>111.27272727272728</v>
      </c>
      <c r="E142" s="18">
        <v>7</v>
      </c>
      <c r="F142" s="3">
        <f t="shared" si="19"/>
        <v>3</v>
      </c>
      <c r="G142" s="17">
        <f t="shared" si="20"/>
        <v>779</v>
      </c>
    </row>
    <row r="143" spans="1:14" x14ac:dyDescent="0.25">
      <c r="A143" s="6">
        <v>1</v>
      </c>
      <c r="B143" s="48" t="s">
        <v>24</v>
      </c>
      <c r="C143" s="5">
        <v>340</v>
      </c>
      <c r="D143" s="91">
        <v>43.636363636363633</v>
      </c>
      <c r="E143" s="18">
        <v>7.6</v>
      </c>
      <c r="F143" s="3">
        <f t="shared" si="19"/>
        <v>1</v>
      </c>
      <c r="G143" s="17">
        <f t="shared" si="20"/>
        <v>332</v>
      </c>
    </row>
    <row r="144" spans="1:14" x14ac:dyDescent="0.25">
      <c r="A144" s="6">
        <v>1</v>
      </c>
      <c r="B144" s="48" t="s">
        <v>199</v>
      </c>
      <c r="C144" s="5">
        <v>330</v>
      </c>
      <c r="D144" s="91">
        <v>56.727272727272734</v>
      </c>
      <c r="E144" s="18">
        <v>8</v>
      </c>
      <c r="F144" s="3">
        <f t="shared" si="19"/>
        <v>1</v>
      </c>
      <c r="G144" s="17">
        <f t="shared" si="20"/>
        <v>454</v>
      </c>
    </row>
    <row r="145" spans="1:8" ht="15.75" customHeight="1" x14ac:dyDescent="0.25">
      <c r="A145" s="6">
        <v>1</v>
      </c>
      <c r="B145" s="48"/>
      <c r="C145" s="5"/>
      <c r="D145" s="326"/>
      <c r="E145" s="18"/>
      <c r="F145" s="3"/>
      <c r="G145" s="17">
        <f t="shared" si="20"/>
        <v>0</v>
      </c>
    </row>
    <row r="146" spans="1:8" s="24" customFormat="1" ht="17.25" customHeight="1" x14ac:dyDescent="0.25">
      <c r="A146" s="6">
        <v>1</v>
      </c>
      <c r="B146" s="19" t="s">
        <v>5</v>
      </c>
      <c r="C146" s="379"/>
      <c r="D146" s="380">
        <f>SUM(D139:D145)</f>
        <v>272.72727272727275</v>
      </c>
      <c r="E146" s="21">
        <f>G146/D146</f>
        <v>8.5359999999999996</v>
      </c>
      <c r="F146" s="22">
        <f>SUM(F139:F144)</f>
        <v>7</v>
      </c>
      <c r="G146" s="23">
        <f>SUM(G139:G145)</f>
        <v>2328</v>
      </c>
      <c r="H146" s="317"/>
    </row>
    <row r="147" spans="1:8" s="24" customFormat="1" ht="17.25" customHeight="1" x14ac:dyDescent="0.25">
      <c r="A147" s="6">
        <v>1</v>
      </c>
      <c r="B147" s="49" t="s">
        <v>203</v>
      </c>
      <c r="C147" s="50"/>
      <c r="D147" s="326"/>
      <c r="E147" s="3"/>
      <c r="F147" s="3"/>
      <c r="G147" s="17"/>
      <c r="H147" s="317"/>
    </row>
    <row r="148" spans="1:8" s="24" customFormat="1" ht="18" customHeight="1" x14ac:dyDescent="0.25">
      <c r="A148" s="6">
        <v>1</v>
      </c>
      <c r="B148" s="27" t="s">
        <v>123</v>
      </c>
      <c r="C148" s="50"/>
      <c r="D148" s="326">
        <f>D149+D150</f>
        <v>379</v>
      </c>
      <c r="E148" s="3"/>
      <c r="F148" s="3"/>
      <c r="G148" s="17"/>
      <c r="H148" s="317"/>
    </row>
    <row r="149" spans="1:8" s="24" customFormat="1" ht="45" x14ac:dyDescent="0.25">
      <c r="A149" s="6">
        <v>1</v>
      </c>
      <c r="B149" s="368" t="s">
        <v>243</v>
      </c>
      <c r="C149" s="50"/>
      <c r="D149" s="326"/>
      <c r="E149" s="3"/>
      <c r="F149" s="3"/>
      <c r="G149" s="17"/>
      <c r="H149" s="317"/>
    </row>
    <row r="150" spans="1:8" s="24" customFormat="1" x14ac:dyDescent="0.25">
      <c r="A150" s="6">
        <v>1</v>
      </c>
      <c r="B150" s="332" t="s">
        <v>245</v>
      </c>
      <c r="C150" s="50"/>
      <c r="D150" s="326">
        <v>379</v>
      </c>
      <c r="E150" s="3"/>
      <c r="F150" s="3"/>
      <c r="G150" s="17"/>
      <c r="H150" s="317"/>
    </row>
    <row r="151" spans="1:8" s="24" customFormat="1" x14ac:dyDescent="0.25">
      <c r="A151" s="6">
        <v>1</v>
      </c>
      <c r="B151" s="28" t="s">
        <v>121</v>
      </c>
      <c r="C151" s="50"/>
      <c r="D151" s="326">
        <v>107</v>
      </c>
      <c r="E151" s="3"/>
      <c r="F151" s="3"/>
      <c r="G151" s="17"/>
      <c r="H151" s="317"/>
    </row>
    <row r="152" spans="1:8" s="24" customFormat="1" ht="30" x14ac:dyDescent="0.25">
      <c r="A152" s="6">
        <v>1</v>
      </c>
      <c r="B152" s="28" t="s">
        <v>122</v>
      </c>
      <c r="C152" s="50"/>
      <c r="D152" s="326">
        <v>30</v>
      </c>
      <c r="E152" s="3"/>
      <c r="F152" s="3"/>
      <c r="G152" s="17"/>
      <c r="H152" s="317"/>
    </row>
    <row r="153" spans="1:8" s="24" customFormat="1" x14ac:dyDescent="0.25">
      <c r="A153" s="6">
        <v>1</v>
      </c>
      <c r="B153" s="28"/>
      <c r="C153" s="50"/>
      <c r="D153" s="326"/>
      <c r="E153" s="3"/>
      <c r="F153" s="3"/>
      <c r="G153" s="17"/>
      <c r="H153" s="317"/>
    </row>
    <row r="154" spans="1:8" s="24" customFormat="1" ht="30" x14ac:dyDescent="0.25">
      <c r="A154" s="6">
        <v>1</v>
      </c>
      <c r="B154" s="28" t="s">
        <v>296</v>
      </c>
      <c r="C154" s="50"/>
      <c r="D154" s="326">
        <v>31</v>
      </c>
      <c r="E154" s="3"/>
      <c r="F154" s="3"/>
      <c r="G154" s="17"/>
      <c r="H154" s="317"/>
    </row>
    <row r="155" spans="1:8" s="24" customFormat="1" ht="55.5" customHeight="1" x14ac:dyDescent="0.25">
      <c r="A155" s="6">
        <v>1</v>
      </c>
      <c r="B155" s="28" t="s">
        <v>341</v>
      </c>
      <c r="C155" s="50"/>
      <c r="D155" s="326">
        <v>10</v>
      </c>
      <c r="E155" s="3"/>
      <c r="F155" s="3"/>
      <c r="G155" s="17"/>
      <c r="H155" s="317"/>
    </row>
    <row r="156" spans="1:8" s="24" customFormat="1" ht="27.75" customHeight="1" x14ac:dyDescent="0.25">
      <c r="A156" s="6">
        <v>1</v>
      </c>
      <c r="B156" s="381" t="s">
        <v>161</v>
      </c>
      <c r="C156" s="50"/>
      <c r="D156" s="334">
        <f>D148+ROUND(D151*3.2,0)+D152+D155</f>
        <v>761</v>
      </c>
      <c r="E156" s="3"/>
      <c r="F156" s="3"/>
      <c r="G156" s="17"/>
      <c r="H156" s="317"/>
    </row>
    <row r="157" spans="1:8" s="24" customFormat="1" x14ac:dyDescent="0.25">
      <c r="A157" s="6">
        <v>1</v>
      </c>
      <c r="B157" s="382" t="s">
        <v>124</v>
      </c>
      <c r="C157" s="50"/>
      <c r="D157" s="335">
        <f>SUM(D158:D182)</f>
        <v>0</v>
      </c>
      <c r="E157" s="3"/>
      <c r="F157" s="3"/>
      <c r="G157" s="17"/>
      <c r="H157" s="317"/>
    </row>
    <row r="158" spans="1:8" s="24" customFormat="1" ht="30" x14ac:dyDescent="0.25">
      <c r="A158" s="6">
        <v>1</v>
      </c>
      <c r="B158" s="28" t="s">
        <v>256</v>
      </c>
      <c r="C158" s="50"/>
      <c r="D158" s="326"/>
      <c r="E158" s="3"/>
      <c r="F158" s="3"/>
      <c r="G158" s="17"/>
      <c r="H158" s="317"/>
    </row>
    <row r="159" spans="1:8" s="24" customFormat="1" ht="30" x14ac:dyDescent="0.25">
      <c r="A159" s="6">
        <v>1</v>
      </c>
      <c r="B159" s="28" t="s">
        <v>257</v>
      </c>
      <c r="C159" s="50"/>
      <c r="D159" s="326"/>
      <c r="E159" s="3"/>
      <c r="F159" s="3"/>
      <c r="G159" s="17"/>
      <c r="H159" s="317"/>
    </row>
    <row r="160" spans="1:8" s="24" customFormat="1" x14ac:dyDescent="0.25">
      <c r="A160" s="6">
        <v>1</v>
      </c>
      <c r="B160" s="28" t="s">
        <v>17</v>
      </c>
      <c r="C160" s="50"/>
      <c r="D160" s="326"/>
      <c r="E160" s="3"/>
      <c r="F160" s="3"/>
      <c r="G160" s="17"/>
      <c r="H160" s="317"/>
    </row>
    <row r="161" spans="1:8" s="24" customFormat="1" x14ac:dyDescent="0.25">
      <c r="A161" s="6">
        <v>1</v>
      </c>
      <c r="B161" s="28" t="s">
        <v>55</v>
      </c>
      <c r="C161" s="50"/>
      <c r="D161" s="326"/>
      <c r="E161" s="3"/>
      <c r="F161" s="3"/>
      <c r="G161" s="17"/>
      <c r="H161" s="317"/>
    </row>
    <row r="162" spans="1:8" s="24" customFormat="1" x14ac:dyDescent="0.25">
      <c r="A162" s="6">
        <v>1</v>
      </c>
      <c r="B162" s="28" t="s">
        <v>19</v>
      </c>
      <c r="C162" s="50"/>
      <c r="D162" s="326"/>
      <c r="E162" s="3"/>
      <c r="F162" s="3"/>
      <c r="G162" s="17"/>
      <c r="H162" s="317"/>
    </row>
    <row r="163" spans="1:8" s="24" customFormat="1" ht="30" x14ac:dyDescent="0.25">
      <c r="A163" s="6">
        <v>1</v>
      </c>
      <c r="B163" s="28" t="s">
        <v>173</v>
      </c>
      <c r="C163" s="50"/>
      <c r="D163" s="326"/>
      <c r="E163" s="3"/>
      <c r="F163" s="3"/>
      <c r="G163" s="17"/>
      <c r="H163" s="317"/>
    </row>
    <row r="164" spans="1:8" s="24" customFormat="1" x14ac:dyDescent="0.25">
      <c r="A164" s="6">
        <v>1</v>
      </c>
      <c r="B164" s="28" t="s">
        <v>308</v>
      </c>
      <c r="C164" s="50"/>
      <c r="D164" s="326"/>
      <c r="E164" s="3"/>
      <c r="F164" s="3"/>
      <c r="G164" s="17"/>
      <c r="H164" s="317"/>
    </row>
    <row r="165" spans="1:8" s="24" customFormat="1" ht="30" x14ac:dyDescent="0.25">
      <c r="A165" s="6">
        <v>1</v>
      </c>
      <c r="B165" s="28" t="s">
        <v>309</v>
      </c>
      <c r="C165" s="50"/>
      <c r="D165" s="326"/>
      <c r="E165" s="3"/>
      <c r="F165" s="3"/>
      <c r="G165" s="17"/>
      <c r="H165" s="317"/>
    </row>
    <row r="166" spans="1:8" s="24" customFormat="1" x14ac:dyDescent="0.25">
      <c r="A166" s="6">
        <v>1</v>
      </c>
      <c r="B166" s="28" t="s">
        <v>307</v>
      </c>
      <c r="C166" s="50"/>
      <c r="D166" s="326"/>
      <c r="E166" s="3"/>
      <c r="F166" s="3"/>
      <c r="G166" s="17"/>
      <c r="H166" s="317"/>
    </row>
    <row r="167" spans="1:8" s="24" customFormat="1" x14ac:dyDescent="0.25">
      <c r="A167" s="6">
        <v>1</v>
      </c>
      <c r="B167" s="28" t="s">
        <v>174</v>
      </c>
      <c r="C167" s="50"/>
      <c r="D167" s="326"/>
      <c r="E167" s="3"/>
      <c r="F167" s="3"/>
      <c r="G167" s="17"/>
      <c r="H167" s="317"/>
    </row>
    <row r="168" spans="1:8" s="24" customFormat="1" x14ac:dyDescent="0.25">
      <c r="A168" s="6">
        <v>1</v>
      </c>
      <c r="B168" s="28" t="s">
        <v>52</v>
      </c>
      <c r="C168" s="50"/>
      <c r="D168" s="326"/>
      <c r="E168" s="3"/>
      <c r="F168" s="3"/>
      <c r="G168" s="17"/>
      <c r="H168" s="317"/>
    </row>
    <row r="169" spans="1:8" s="24" customFormat="1" x14ac:dyDescent="0.25">
      <c r="A169" s="6">
        <v>1</v>
      </c>
      <c r="B169" s="28" t="s">
        <v>56</v>
      </c>
      <c r="C169" s="50"/>
      <c r="D169" s="326"/>
      <c r="E169" s="3"/>
      <c r="F169" s="3"/>
      <c r="G169" s="17"/>
      <c r="H169" s="317"/>
    </row>
    <row r="170" spans="1:8" s="24" customFormat="1" ht="30" x14ac:dyDescent="0.25">
      <c r="A170" s="6">
        <v>1</v>
      </c>
      <c r="B170" s="28" t="s">
        <v>310</v>
      </c>
      <c r="C170" s="50"/>
      <c r="D170" s="326"/>
      <c r="E170" s="3"/>
      <c r="F170" s="3"/>
      <c r="G170" s="17"/>
      <c r="H170" s="317"/>
    </row>
    <row r="171" spans="1:8" s="24" customFormat="1" ht="15" customHeight="1" x14ac:dyDescent="0.25">
      <c r="A171" s="6">
        <v>1</v>
      </c>
      <c r="B171" s="28" t="s">
        <v>258</v>
      </c>
      <c r="C171" s="50"/>
      <c r="D171" s="326"/>
      <c r="E171" s="3"/>
      <c r="F171" s="3"/>
      <c r="G171" s="17"/>
      <c r="H171" s="317"/>
    </row>
    <row r="172" spans="1:8" s="24" customFormat="1" ht="45" x14ac:dyDescent="0.25">
      <c r="A172" s="6">
        <v>1</v>
      </c>
      <c r="B172" s="28" t="s">
        <v>259</v>
      </c>
      <c r="C172" s="50"/>
      <c r="D172" s="326"/>
      <c r="E172" s="3"/>
      <c r="F172" s="3"/>
      <c r="G172" s="17"/>
      <c r="H172" s="317"/>
    </row>
    <row r="173" spans="1:8" s="24" customFormat="1" x14ac:dyDescent="0.25">
      <c r="A173" s="6">
        <v>1</v>
      </c>
      <c r="B173" s="28" t="s">
        <v>18</v>
      </c>
      <c r="C173" s="50"/>
      <c r="D173" s="326"/>
      <c r="E173" s="3"/>
      <c r="F173" s="3"/>
      <c r="G173" s="17"/>
      <c r="H173" s="317"/>
    </row>
    <row r="174" spans="1:8" s="24" customFormat="1" x14ac:dyDescent="0.25">
      <c r="A174" s="6">
        <v>1</v>
      </c>
      <c r="B174" s="28" t="s">
        <v>171</v>
      </c>
      <c r="C174" s="50"/>
      <c r="D174" s="326"/>
      <c r="E174" s="3"/>
      <c r="F174" s="3"/>
      <c r="G174" s="17"/>
      <c r="H174" s="317"/>
    </row>
    <row r="175" spans="1:8" s="24" customFormat="1" x14ac:dyDescent="0.25">
      <c r="A175" s="6">
        <v>1</v>
      </c>
      <c r="B175" s="28" t="s">
        <v>16</v>
      </c>
      <c r="C175" s="50"/>
      <c r="D175" s="326"/>
      <c r="E175" s="3"/>
      <c r="F175" s="3"/>
      <c r="G175" s="17"/>
      <c r="H175" s="317"/>
    </row>
    <row r="176" spans="1:8" s="24" customFormat="1" x14ac:dyDescent="0.25">
      <c r="A176" s="6">
        <v>1</v>
      </c>
      <c r="B176" s="28" t="s">
        <v>53</v>
      </c>
      <c r="C176" s="50"/>
      <c r="D176" s="326"/>
      <c r="E176" s="3"/>
      <c r="F176" s="3"/>
      <c r="G176" s="17"/>
      <c r="H176" s="317"/>
    </row>
    <row r="177" spans="1:8" s="24" customFormat="1" x14ac:dyDescent="0.25">
      <c r="A177" s="6">
        <v>1</v>
      </c>
      <c r="B177" s="28" t="s">
        <v>172</v>
      </c>
      <c r="C177" s="50"/>
      <c r="D177" s="326"/>
      <c r="E177" s="3"/>
      <c r="F177" s="3"/>
      <c r="G177" s="17"/>
      <c r="H177" s="317"/>
    </row>
    <row r="178" spans="1:8" s="24" customFormat="1" x14ac:dyDescent="0.25">
      <c r="A178" s="6">
        <v>1</v>
      </c>
      <c r="B178" s="28" t="s">
        <v>251</v>
      </c>
      <c r="C178" s="50"/>
      <c r="D178" s="326"/>
      <c r="E178" s="3"/>
      <c r="F178" s="3"/>
      <c r="G178" s="17"/>
      <c r="H178" s="317"/>
    </row>
    <row r="179" spans="1:8" s="24" customFormat="1" ht="62.25" customHeight="1" x14ac:dyDescent="0.25">
      <c r="A179" s="6">
        <v>1</v>
      </c>
      <c r="B179" s="28" t="s">
        <v>330</v>
      </c>
      <c r="C179" s="50"/>
      <c r="D179" s="326"/>
      <c r="E179" s="3"/>
      <c r="F179" s="3"/>
      <c r="G179" s="17"/>
      <c r="H179" s="317"/>
    </row>
    <row r="180" spans="1:8" s="24" customFormat="1" ht="60.75" customHeight="1" x14ac:dyDescent="0.25">
      <c r="A180" s="6">
        <v>1</v>
      </c>
      <c r="B180" s="28" t="s">
        <v>329</v>
      </c>
      <c r="C180" s="50"/>
      <c r="D180" s="326"/>
      <c r="E180" s="3"/>
      <c r="F180" s="3"/>
      <c r="G180" s="17"/>
      <c r="H180" s="317"/>
    </row>
    <row r="181" spans="1:8" s="24" customFormat="1" ht="54" customHeight="1" x14ac:dyDescent="0.25">
      <c r="A181" s="6">
        <v>1</v>
      </c>
      <c r="B181" s="28" t="s">
        <v>334</v>
      </c>
      <c r="C181" s="50"/>
      <c r="D181" s="326"/>
      <c r="E181" s="3"/>
      <c r="F181" s="3"/>
      <c r="G181" s="17"/>
      <c r="H181" s="317"/>
    </row>
    <row r="182" spans="1:8" s="24" customFormat="1" ht="63" customHeight="1" x14ac:dyDescent="0.25">
      <c r="A182" s="6">
        <v>1</v>
      </c>
      <c r="B182" s="28" t="s">
        <v>335</v>
      </c>
      <c r="C182" s="50"/>
      <c r="D182" s="326"/>
      <c r="E182" s="3"/>
      <c r="F182" s="3"/>
      <c r="G182" s="17"/>
      <c r="H182" s="317"/>
    </row>
    <row r="183" spans="1:8" s="24" customFormat="1" ht="36.75" customHeight="1" x14ac:dyDescent="0.25">
      <c r="A183" s="6">
        <v>1</v>
      </c>
      <c r="B183" s="28" t="s">
        <v>317</v>
      </c>
      <c r="C183" s="50"/>
      <c r="D183" s="326"/>
      <c r="E183" s="3"/>
      <c r="F183" s="3"/>
      <c r="G183" s="17"/>
      <c r="H183" s="317"/>
    </row>
    <row r="184" spans="1:8" s="24" customFormat="1" x14ac:dyDescent="0.25">
      <c r="A184" s="6">
        <v>1</v>
      </c>
      <c r="B184" s="31" t="s">
        <v>7</v>
      </c>
      <c r="C184" s="20"/>
      <c r="D184" s="326"/>
      <c r="E184" s="3"/>
      <c r="F184" s="3"/>
      <c r="G184" s="17"/>
      <c r="H184" s="317"/>
    </row>
    <row r="185" spans="1:8" s="24" customFormat="1" x14ac:dyDescent="0.25">
      <c r="A185" s="6">
        <v>1</v>
      </c>
      <c r="B185" s="33" t="s">
        <v>145</v>
      </c>
      <c r="C185" s="20"/>
      <c r="D185" s="326"/>
      <c r="E185" s="3"/>
      <c r="F185" s="3"/>
      <c r="G185" s="17"/>
      <c r="H185" s="317"/>
    </row>
    <row r="186" spans="1:8" s="24" customFormat="1" x14ac:dyDescent="0.25">
      <c r="A186" s="6">
        <v>1</v>
      </c>
      <c r="B186" s="48" t="s">
        <v>155</v>
      </c>
      <c r="C186" s="5">
        <v>300</v>
      </c>
      <c r="D186" s="383">
        <v>115</v>
      </c>
      <c r="E186" s="18">
        <v>18</v>
      </c>
      <c r="F186" s="3">
        <f>ROUND(G186/C186,0)</f>
        <v>7</v>
      </c>
      <c r="G186" s="17">
        <f>ROUND(D186*E186,0)</f>
        <v>2070</v>
      </c>
      <c r="H186" s="317"/>
    </row>
    <row r="187" spans="1:8" s="24" customFormat="1" x14ac:dyDescent="0.25">
      <c r="A187" s="6">
        <v>1</v>
      </c>
      <c r="B187" s="36" t="s">
        <v>9</v>
      </c>
      <c r="C187" s="20"/>
      <c r="D187" s="384">
        <f>D186</f>
        <v>115</v>
      </c>
      <c r="E187" s="346">
        <f>G187/D187</f>
        <v>18</v>
      </c>
      <c r="F187" s="37">
        <f>F186</f>
        <v>7</v>
      </c>
      <c r="G187" s="37">
        <f>G186</f>
        <v>2070</v>
      </c>
      <c r="H187" s="317"/>
    </row>
    <row r="188" spans="1:8" s="24" customFormat="1" ht="20.25" customHeight="1" x14ac:dyDescent="0.25">
      <c r="A188" s="6">
        <v>1</v>
      </c>
      <c r="B188" s="33" t="s">
        <v>20</v>
      </c>
      <c r="C188" s="5"/>
      <c r="D188" s="326"/>
      <c r="E188" s="18"/>
      <c r="F188" s="3"/>
      <c r="G188" s="17"/>
      <c r="H188" s="317"/>
    </row>
    <row r="189" spans="1:8" s="24" customFormat="1" ht="18.75" customHeight="1" x14ac:dyDescent="0.25">
      <c r="A189" s="6">
        <v>1</v>
      </c>
      <c r="B189" s="35" t="s">
        <v>24</v>
      </c>
      <c r="C189" s="5">
        <v>240</v>
      </c>
      <c r="D189" s="91">
        <v>5</v>
      </c>
      <c r="E189" s="18">
        <v>7</v>
      </c>
      <c r="F189" s="3">
        <f>ROUND(G189/C189,0)</f>
        <v>0</v>
      </c>
      <c r="G189" s="17">
        <f>ROUND(D189*E189,0)</f>
        <v>35</v>
      </c>
      <c r="H189" s="317"/>
    </row>
    <row r="190" spans="1:8" s="24" customFormat="1" ht="18.75" customHeight="1" x14ac:dyDescent="0.25">
      <c r="A190" s="6">
        <v>1</v>
      </c>
      <c r="B190" s="35" t="s">
        <v>23</v>
      </c>
      <c r="C190" s="5">
        <v>240</v>
      </c>
      <c r="D190" s="91">
        <v>2</v>
      </c>
      <c r="E190" s="18">
        <v>4</v>
      </c>
      <c r="F190" s="3">
        <f>ROUND(G190/C190,0)</f>
        <v>0</v>
      </c>
      <c r="G190" s="17">
        <f>ROUND(D190*E190,0)</f>
        <v>8</v>
      </c>
      <c r="H190" s="317"/>
    </row>
    <row r="191" spans="1:8" s="24" customFormat="1" ht="18.75" customHeight="1" x14ac:dyDescent="0.25">
      <c r="A191" s="6">
        <v>1</v>
      </c>
      <c r="B191" s="36" t="s">
        <v>147</v>
      </c>
      <c r="C191" s="51"/>
      <c r="D191" s="329">
        <f>SUM(D189:D190)</f>
        <v>7</v>
      </c>
      <c r="E191" s="346">
        <f>G191/D191</f>
        <v>6.1428571428571432</v>
      </c>
      <c r="F191" s="37">
        <f t="shared" ref="F191:G191" si="21">SUM(F189:F190)</f>
        <v>0</v>
      </c>
      <c r="G191" s="37">
        <f t="shared" si="21"/>
        <v>43</v>
      </c>
      <c r="H191" s="317"/>
    </row>
    <row r="192" spans="1:8" s="24" customFormat="1" ht="24.75" customHeight="1" x14ac:dyDescent="0.25">
      <c r="A192" s="6">
        <v>1</v>
      </c>
      <c r="B192" s="38" t="s">
        <v>118</v>
      </c>
      <c r="C192" s="39"/>
      <c r="D192" s="385">
        <f>D191+D187</f>
        <v>122</v>
      </c>
      <c r="E192" s="386">
        <f>G192/D192</f>
        <v>17.319672131147541</v>
      </c>
      <c r="F192" s="387">
        <f>F191+F187</f>
        <v>7</v>
      </c>
      <c r="G192" s="387">
        <f>G191+G187</f>
        <v>2113</v>
      </c>
      <c r="H192" s="317"/>
    </row>
    <row r="193" spans="1:8" s="24" customFormat="1" ht="30" customHeight="1" x14ac:dyDescent="0.25">
      <c r="A193" s="6"/>
      <c r="B193" s="40" t="s">
        <v>368</v>
      </c>
      <c r="C193" s="39"/>
      <c r="D193" s="335"/>
      <c r="E193" s="21"/>
      <c r="F193" s="23"/>
      <c r="G193" s="23"/>
      <c r="H193" s="317"/>
    </row>
    <row r="194" spans="1:8" s="24" customFormat="1" ht="46.5" customHeight="1" x14ac:dyDescent="0.25">
      <c r="A194" s="6"/>
      <c r="B194" s="40" t="s">
        <v>369</v>
      </c>
      <c r="C194" s="39"/>
      <c r="D194" s="335"/>
      <c r="E194" s="21"/>
      <c r="F194" s="23"/>
      <c r="G194" s="23"/>
      <c r="H194" s="317"/>
    </row>
    <row r="195" spans="1:8" s="24" customFormat="1" ht="24.75" customHeight="1" x14ac:dyDescent="0.25">
      <c r="A195" s="6"/>
      <c r="B195" s="40" t="s">
        <v>370</v>
      </c>
      <c r="C195" s="39"/>
      <c r="D195" s="335"/>
      <c r="E195" s="21"/>
      <c r="F195" s="23"/>
      <c r="G195" s="23"/>
      <c r="H195" s="317"/>
    </row>
    <row r="196" spans="1:8" s="24" customFormat="1" ht="24.75" customHeight="1" thickBot="1" x14ac:dyDescent="0.3">
      <c r="A196" s="6"/>
      <c r="B196" s="352" t="s">
        <v>153</v>
      </c>
      <c r="C196" s="353"/>
      <c r="D196" s="354"/>
      <c r="E196" s="355"/>
      <c r="F196" s="356"/>
      <c r="G196" s="356"/>
      <c r="H196" s="317"/>
    </row>
    <row r="197" spans="1:8" s="361" customFormat="1" ht="16.5" customHeight="1" thickBot="1" x14ac:dyDescent="0.3">
      <c r="A197" s="6">
        <v>1</v>
      </c>
      <c r="B197" s="357" t="s">
        <v>10</v>
      </c>
      <c r="C197" s="43"/>
      <c r="D197" s="388"/>
      <c r="E197" s="359"/>
      <c r="F197" s="44"/>
      <c r="G197" s="389"/>
      <c r="H197" s="360"/>
    </row>
    <row r="198" spans="1:8" ht="16.5" customHeight="1" x14ac:dyDescent="0.25">
      <c r="A198" s="6">
        <v>1</v>
      </c>
      <c r="B198" s="378"/>
      <c r="C198" s="363"/>
      <c r="D198" s="326"/>
      <c r="E198" s="17"/>
      <c r="F198" s="17"/>
      <c r="G198" s="17"/>
    </row>
    <row r="199" spans="1:8" ht="29.25" x14ac:dyDescent="0.25">
      <c r="A199" s="6">
        <v>1</v>
      </c>
      <c r="B199" s="364" t="s">
        <v>141</v>
      </c>
      <c r="C199" s="5"/>
      <c r="D199" s="326"/>
      <c r="E199" s="17"/>
      <c r="F199" s="17"/>
      <c r="G199" s="17"/>
    </row>
    <row r="200" spans="1:8" ht="16.5" customHeight="1" x14ac:dyDescent="0.25">
      <c r="A200" s="6">
        <v>1</v>
      </c>
      <c r="B200" s="325" t="s">
        <v>4</v>
      </c>
      <c r="C200" s="5"/>
      <c r="D200" s="326"/>
      <c r="E200" s="17"/>
      <c r="F200" s="17"/>
      <c r="G200" s="17"/>
    </row>
    <row r="201" spans="1:8" ht="16.5" customHeight="1" x14ac:dyDescent="0.25">
      <c r="A201" s="6">
        <v>1</v>
      </c>
      <c r="B201" s="4" t="s">
        <v>11</v>
      </c>
      <c r="C201" s="5">
        <v>320</v>
      </c>
      <c r="D201" s="91">
        <v>84</v>
      </c>
      <c r="E201" s="18">
        <v>7</v>
      </c>
      <c r="F201" s="3">
        <f t="shared" ref="F201:F214" si="22">ROUND(G201/C201,0)</f>
        <v>2</v>
      </c>
      <c r="G201" s="17">
        <f t="shared" ref="G201:G214" si="23">ROUND(D201*E201,0)</f>
        <v>588</v>
      </c>
    </row>
    <row r="202" spans="1:8" ht="18" customHeight="1" x14ac:dyDescent="0.25">
      <c r="A202" s="6">
        <v>1</v>
      </c>
      <c r="B202" s="4" t="s">
        <v>60</v>
      </c>
      <c r="C202" s="5">
        <v>320</v>
      </c>
      <c r="D202" s="91">
        <v>18.545454545454547</v>
      </c>
      <c r="E202" s="18">
        <v>9</v>
      </c>
      <c r="F202" s="3">
        <f t="shared" si="22"/>
        <v>1</v>
      </c>
      <c r="G202" s="17">
        <f t="shared" si="23"/>
        <v>167</v>
      </c>
    </row>
    <row r="203" spans="1:8" ht="18" customHeight="1" x14ac:dyDescent="0.25">
      <c r="A203" s="6">
        <v>1</v>
      </c>
      <c r="B203" s="4" t="s">
        <v>12</v>
      </c>
      <c r="C203" s="5">
        <v>320</v>
      </c>
      <c r="D203" s="91">
        <v>96</v>
      </c>
      <c r="E203" s="18">
        <v>7</v>
      </c>
      <c r="F203" s="3">
        <f t="shared" si="22"/>
        <v>2</v>
      </c>
      <c r="G203" s="17">
        <f t="shared" si="23"/>
        <v>672</v>
      </c>
    </row>
    <row r="204" spans="1:8" ht="15.75" customHeight="1" x14ac:dyDescent="0.25">
      <c r="A204" s="6">
        <v>1</v>
      </c>
      <c r="B204" s="4" t="s">
        <v>35</v>
      </c>
      <c r="C204" s="5">
        <v>320</v>
      </c>
      <c r="D204" s="91">
        <v>12</v>
      </c>
      <c r="E204" s="18">
        <v>14</v>
      </c>
      <c r="F204" s="3">
        <f t="shared" si="22"/>
        <v>1</v>
      </c>
      <c r="G204" s="17">
        <f t="shared" si="23"/>
        <v>168</v>
      </c>
    </row>
    <row r="205" spans="1:8" ht="15.75" customHeight="1" x14ac:dyDescent="0.25">
      <c r="A205" s="6">
        <v>1</v>
      </c>
      <c r="B205" s="4" t="s">
        <v>34</v>
      </c>
      <c r="C205" s="5">
        <v>320</v>
      </c>
      <c r="D205" s="91">
        <v>14.181818181818183</v>
      </c>
      <c r="E205" s="18">
        <v>10</v>
      </c>
      <c r="F205" s="3">
        <f t="shared" si="22"/>
        <v>0</v>
      </c>
      <c r="G205" s="17">
        <f t="shared" si="23"/>
        <v>142</v>
      </c>
    </row>
    <row r="206" spans="1:8" ht="18.75" customHeight="1" x14ac:dyDescent="0.25">
      <c r="A206" s="6">
        <v>1</v>
      </c>
      <c r="B206" s="4" t="s">
        <v>63</v>
      </c>
      <c r="C206" s="5">
        <v>320</v>
      </c>
      <c r="D206" s="91">
        <v>18.545454545454547</v>
      </c>
      <c r="E206" s="18">
        <v>13</v>
      </c>
      <c r="F206" s="3">
        <f t="shared" si="22"/>
        <v>1</v>
      </c>
      <c r="G206" s="17">
        <f t="shared" si="23"/>
        <v>241</v>
      </c>
    </row>
    <row r="207" spans="1:8" ht="18" customHeight="1" x14ac:dyDescent="0.25">
      <c r="A207" s="6">
        <v>1</v>
      </c>
      <c r="B207" s="4" t="s">
        <v>68</v>
      </c>
      <c r="C207" s="5">
        <v>320</v>
      </c>
      <c r="D207" s="91">
        <v>6.545454545454545</v>
      </c>
      <c r="E207" s="18">
        <v>14.5</v>
      </c>
      <c r="F207" s="3">
        <f t="shared" si="22"/>
        <v>0</v>
      </c>
      <c r="G207" s="17">
        <f t="shared" si="23"/>
        <v>95</v>
      </c>
    </row>
    <row r="208" spans="1:8" ht="15.75" customHeight="1" x14ac:dyDescent="0.25">
      <c r="A208" s="6">
        <v>1</v>
      </c>
      <c r="B208" s="4" t="s">
        <v>69</v>
      </c>
      <c r="C208" s="5">
        <v>320</v>
      </c>
      <c r="D208" s="91">
        <v>3.2727272727272725</v>
      </c>
      <c r="E208" s="18">
        <v>9</v>
      </c>
      <c r="F208" s="3">
        <f t="shared" si="22"/>
        <v>0</v>
      </c>
      <c r="G208" s="17">
        <f t="shared" si="23"/>
        <v>29</v>
      </c>
    </row>
    <row r="209" spans="1:8" ht="18" customHeight="1" x14ac:dyDescent="0.25">
      <c r="A209" s="6">
        <v>1</v>
      </c>
      <c r="B209" s="4" t="s">
        <v>44</v>
      </c>
      <c r="C209" s="5">
        <v>320</v>
      </c>
      <c r="D209" s="91">
        <v>13.09090909090909</v>
      </c>
      <c r="E209" s="18">
        <v>15.5</v>
      </c>
      <c r="F209" s="3">
        <f t="shared" si="22"/>
        <v>1</v>
      </c>
      <c r="G209" s="17">
        <f t="shared" si="23"/>
        <v>203</v>
      </c>
    </row>
    <row r="210" spans="1:8" ht="15.75" customHeight="1" x14ac:dyDescent="0.25">
      <c r="A210" s="6">
        <v>1</v>
      </c>
      <c r="B210" s="4" t="s">
        <v>62</v>
      </c>
      <c r="C210" s="5">
        <v>320</v>
      </c>
      <c r="D210" s="91">
        <v>43.636363636363633</v>
      </c>
      <c r="E210" s="18">
        <v>13</v>
      </c>
      <c r="F210" s="3">
        <f t="shared" si="22"/>
        <v>2</v>
      </c>
      <c r="G210" s="17">
        <f t="shared" si="23"/>
        <v>567</v>
      </c>
    </row>
    <row r="211" spans="1:8" ht="15.75" customHeight="1" x14ac:dyDescent="0.25">
      <c r="A211" s="6">
        <v>1</v>
      </c>
      <c r="B211" s="4" t="s">
        <v>58</v>
      </c>
      <c r="C211" s="5">
        <v>320</v>
      </c>
      <c r="D211" s="91">
        <v>18.545454545454547</v>
      </c>
      <c r="E211" s="18">
        <v>11</v>
      </c>
      <c r="F211" s="3">
        <f t="shared" si="22"/>
        <v>1</v>
      </c>
      <c r="G211" s="17">
        <f t="shared" si="23"/>
        <v>204</v>
      </c>
    </row>
    <row r="212" spans="1:8" ht="18" customHeight="1" x14ac:dyDescent="0.25">
      <c r="A212" s="6">
        <v>1</v>
      </c>
      <c r="B212" s="4" t="s">
        <v>70</v>
      </c>
      <c r="C212" s="5">
        <v>320</v>
      </c>
      <c r="D212" s="91">
        <v>52.36363636363636</v>
      </c>
      <c r="E212" s="18">
        <v>23.5</v>
      </c>
      <c r="F212" s="3">
        <f t="shared" si="22"/>
        <v>4</v>
      </c>
      <c r="G212" s="17">
        <f t="shared" si="23"/>
        <v>1231</v>
      </c>
    </row>
    <row r="213" spans="1:8" ht="18" customHeight="1" x14ac:dyDescent="0.25">
      <c r="A213" s="6">
        <v>1</v>
      </c>
      <c r="B213" s="4" t="s">
        <v>208</v>
      </c>
      <c r="C213" s="5">
        <v>320</v>
      </c>
      <c r="D213" s="91">
        <v>55.63636363636364</v>
      </c>
      <c r="E213" s="365">
        <v>13.5</v>
      </c>
      <c r="F213" s="3">
        <f t="shared" si="22"/>
        <v>2</v>
      </c>
      <c r="G213" s="17">
        <f t="shared" si="23"/>
        <v>751</v>
      </c>
    </row>
    <row r="214" spans="1:8" ht="15.75" customHeight="1" x14ac:dyDescent="0.25">
      <c r="A214" s="6">
        <v>1</v>
      </c>
      <c r="B214" s="4" t="s">
        <v>27</v>
      </c>
      <c r="C214" s="5">
        <v>310</v>
      </c>
      <c r="D214" s="91"/>
      <c r="E214" s="365">
        <v>6</v>
      </c>
      <c r="F214" s="3">
        <f t="shared" si="22"/>
        <v>0</v>
      </c>
      <c r="G214" s="17">
        <f t="shared" si="23"/>
        <v>0</v>
      </c>
    </row>
    <row r="215" spans="1:8" s="24" customFormat="1" ht="18" customHeight="1" x14ac:dyDescent="0.25">
      <c r="A215" s="6">
        <v>1</v>
      </c>
      <c r="B215" s="19" t="s">
        <v>5</v>
      </c>
      <c r="C215" s="5"/>
      <c r="D215" s="329">
        <f>SUM(D201:D214)</f>
        <v>436.36363636363637</v>
      </c>
      <c r="E215" s="390">
        <f>G215/D215</f>
        <v>11.59125</v>
      </c>
      <c r="F215" s="23">
        <f>SUM(F201:F214)</f>
        <v>17</v>
      </c>
      <c r="G215" s="23">
        <f>SUM(G201:G214)</f>
        <v>5058</v>
      </c>
      <c r="H215" s="317"/>
    </row>
    <row r="216" spans="1:8" s="24" customFormat="1" ht="17.25" customHeight="1" x14ac:dyDescent="0.25">
      <c r="A216" s="6">
        <v>1</v>
      </c>
      <c r="B216" s="25" t="s">
        <v>203</v>
      </c>
      <c r="C216" s="26"/>
      <c r="D216" s="326"/>
      <c r="E216" s="3"/>
      <c r="F216" s="3"/>
      <c r="G216" s="17"/>
      <c r="H216" s="317"/>
    </row>
    <row r="217" spans="1:8" s="24" customFormat="1" ht="18.75" customHeight="1" x14ac:dyDescent="0.25">
      <c r="A217" s="6">
        <v>1</v>
      </c>
      <c r="B217" s="27" t="s">
        <v>123</v>
      </c>
      <c r="C217" s="26"/>
      <c r="D217" s="326">
        <f>SUM(D218:D220)</f>
        <v>224</v>
      </c>
      <c r="E217" s="3"/>
      <c r="F217" s="3"/>
      <c r="G217" s="17"/>
      <c r="H217" s="317"/>
    </row>
    <row r="218" spans="1:8" s="24" customFormat="1" x14ac:dyDescent="0.25">
      <c r="A218" s="6">
        <v>1</v>
      </c>
      <c r="B218" s="391" t="s">
        <v>228</v>
      </c>
      <c r="C218" s="26"/>
      <c r="D218" s="326">
        <v>9</v>
      </c>
      <c r="E218" s="3"/>
      <c r="F218" s="3"/>
      <c r="G218" s="17"/>
      <c r="H218" s="317"/>
    </row>
    <row r="219" spans="1:8" s="24" customFormat="1" ht="45" x14ac:dyDescent="0.25">
      <c r="A219" s="6">
        <v>1</v>
      </c>
      <c r="B219" s="332" t="s">
        <v>243</v>
      </c>
      <c r="C219" s="26"/>
      <c r="D219" s="326"/>
      <c r="E219" s="3"/>
      <c r="F219" s="3"/>
      <c r="G219" s="17"/>
      <c r="H219" s="317"/>
    </row>
    <row r="220" spans="1:8" s="24" customFormat="1" x14ac:dyDescent="0.25">
      <c r="A220" s="6">
        <v>1</v>
      </c>
      <c r="B220" s="332" t="s">
        <v>245</v>
      </c>
      <c r="C220" s="26"/>
      <c r="D220" s="326">
        <v>215</v>
      </c>
      <c r="E220" s="3"/>
      <c r="F220" s="3"/>
      <c r="G220" s="17"/>
      <c r="H220" s="317"/>
    </row>
    <row r="221" spans="1:8" s="24" customFormat="1" x14ac:dyDescent="0.25">
      <c r="A221" s="6">
        <v>1</v>
      </c>
      <c r="B221" s="28" t="s">
        <v>121</v>
      </c>
      <c r="C221" s="26"/>
      <c r="D221" s="326">
        <v>31</v>
      </c>
      <c r="E221" s="3"/>
      <c r="F221" s="3"/>
      <c r="G221" s="17"/>
      <c r="H221" s="317"/>
    </row>
    <row r="222" spans="1:8" s="24" customFormat="1" ht="30" x14ac:dyDescent="0.25">
      <c r="A222" s="6">
        <v>1</v>
      </c>
      <c r="B222" s="28" t="s">
        <v>122</v>
      </c>
      <c r="C222" s="26"/>
      <c r="D222" s="326">
        <v>334</v>
      </c>
      <c r="E222" s="3"/>
      <c r="F222" s="3"/>
      <c r="G222" s="17"/>
      <c r="H222" s="317"/>
    </row>
    <row r="223" spans="1:8" s="24" customFormat="1" ht="17.25" customHeight="1" x14ac:dyDescent="0.25">
      <c r="A223" s="6">
        <v>1</v>
      </c>
      <c r="B223" s="332" t="s">
        <v>246</v>
      </c>
      <c r="C223" s="26"/>
      <c r="D223" s="326">
        <v>325</v>
      </c>
      <c r="E223" s="3"/>
      <c r="F223" s="3"/>
      <c r="G223" s="17"/>
      <c r="H223" s="317"/>
    </row>
    <row r="224" spans="1:8" s="24" customFormat="1" ht="45" x14ac:dyDescent="0.25">
      <c r="A224" s="6">
        <v>1</v>
      </c>
      <c r="B224" s="28" t="s">
        <v>341</v>
      </c>
      <c r="C224" s="26"/>
      <c r="D224" s="326">
        <v>9</v>
      </c>
      <c r="E224" s="3"/>
      <c r="F224" s="3"/>
      <c r="G224" s="17"/>
      <c r="H224" s="317"/>
    </row>
    <row r="225" spans="1:8" s="24" customFormat="1" ht="17.25" customHeight="1" x14ac:dyDescent="0.25">
      <c r="A225" s="6">
        <v>1</v>
      </c>
      <c r="B225" s="381" t="s">
        <v>161</v>
      </c>
      <c r="C225" s="26"/>
      <c r="D225" s="334">
        <f>D217+D221*3.2+D222+D224</f>
        <v>666.2</v>
      </c>
      <c r="E225" s="3"/>
      <c r="F225" s="3"/>
      <c r="G225" s="17"/>
      <c r="H225" s="317"/>
    </row>
    <row r="226" spans="1:8" s="24" customFormat="1" x14ac:dyDescent="0.25">
      <c r="A226" s="6">
        <v>1</v>
      </c>
      <c r="B226" s="382" t="s">
        <v>124</v>
      </c>
      <c r="C226" s="26"/>
      <c r="D226" s="335">
        <f>SUM(D227:D243)</f>
        <v>0</v>
      </c>
      <c r="E226" s="3"/>
      <c r="F226" s="3"/>
      <c r="G226" s="17"/>
      <c r="H226" s="317"/>
    </row>
    <row r="227" spans="1:8" s="24" customFormat="1" x14ac:dyDescent="0.25">
      <c r="A227" s="6">
        <v>1</v>
      </c>
      <c r="B227" s="392"/>
      <c r="C227" s="26"/>
      <c r="D227" s="326"/>
      <c r="E227" s="3"/>
      <c r="F227" s="3"/>
      <c r="G227" s="17"/>
      <c r="H227" s="317"/>
    </row>
    <row r="228" spans="1:8" s="24" customFormat="1" x14ac:dyDescent="0.25">
      <c r="A228" s="6">
        <v>1</v>
      </c>
      <c r="B228" s="392" t="s">
        <v>250</v>
      </c>
      <c r="C228" s="26"/>
      <c r="D228" s="326"/>
      <c r="E228" s="3"/>
      <c r="F228" s="3"/>
      <c r="G228" s="17"/>
      <c r="H228" s="317"/>
    </row>
    <row r="229" spans="1:8" s="24" customFormat="1" x14ac:dyDescent="0.25">
      <c r="A229" s="6">
        <v>1</v>
      </c>
      <c r="B229" s="393" t="s">
        <v>19</v>
      </c>
      <c r="C229" s="26"/>
      <c r="D229" s="326"/>
      <c r="E229" s="3"/>
      <c r="F229" s="3"/>
      <c r="G229" s="17"/>
      <c r="H229" s="317"/>
    </row>
    <row r="230" spans="1:8" s="24" customFormat="1" ht="30" x14ac:dyDescent="0.25">
      <c r="A230" s="6">
        <v>1</v>
      </c>
      <c r="B230" s="394" t="s">
        <v>173</v>
      </c>
      <c r="C230" s="26"/>
      <c r="D230" s="326"/>
      <c r="E230" s="3"/>
      <c r="F230" s="3"/>
      <c r="G230" s="17"/>
      <c r="H230" s="317"/>
    </row>
    <row r="231" spans="1:8" s="24" customFormat="1" x14ac:dyDescent="0.25">
      <c r="A231" s="6">
        <v>1</v>
      </c>
      <c r="B231" s="392" t="s">
        <v>307</v>
      </c>
      <c r="C231" s="26"/>
      <c r="D231" s="326"/>
      <c r="E231" s="3"/>
      <c r="F231" s="3"/>
      <c r="G231" s="17"/>
      <c r="H231" s="317"/>
    </row>
    <row r="232" spans="1:8" s="24" customFormat="1" ht="30" x14ac:dyDescent="0.25">
      <c r="A232" s="6">
        <v>1</v>
      </c>
      <c r="B232" s="392" t="s">
        <v>260</v>
      </c>
      <c r="C232" s="26"/>
      <c r="D232" s="326"/>
      <c r="E232" s="3"/>
      <c r="F232" s="3"/>
      <c r="G232" s="17"/>
      <c r="H232" s="317"/>
    </row>
    <row r="233" spans="1:8" s="24" customFormat="1" x14ac:dyDescent="0.25">
      <c r="A233" s="6">
        <v>1</v>
      </c>
      <c r="B233" s="394" t="s">
        <v>52</v>
      </c>
      <c r="C233" s="26"/>
      <c r="D233" s="326"/>
      <c r="E233" s="3"/>
      <c r="F233" s="3"/>
      <c r="G233" s="17"/>
      <c r="H233" s="317"/>
    </row>
    <row r="234" spans="1:8" s="24" customFormat="1" x14ac:dyDescent="0.25">
      <c r="A234" s="6">
        <v>1</v>
      </c>
      <c r="B234" s="394" t="s">
        <v>54</v>
      </c>
      <c r="C234" s="26"/>
      <c r="D234" s="326"/>
      <c r="E234" s="3"/>
      <c r="F234" s="3"/>
      <c r="G234" s="17"/>
      <c r="H234" s="317"/>
    </row>
    <row r="235" spans="1:8" s="24" customFormat="1" ht="30" x14ac:dyDescent="0.25">
      <c r="A235" s="6">
        <v>1</v>
      </c>
      <c r="B235" s="392" t="s">
        <v>310</v>
      </c>
      <c r="C235" s="26"/>
      <c r="D235" s="326"/>
      <c r="E235" s="3"/>
      <c r="F235" s="3"/>
      <c r="G235" s="17"/>
      <c r="H235" s="317"/>
    </row>
    <row r="236" spans="1:8" s="24" customFormat="1" x14ac:dyDescent="0.25">
      <c r="A236" s="6">
        <v>1</v>
      </c>
      <c r="B236" s="392" t="s">
        <v>18</v>
      </c>
      <c r="C236" s="26"/>
      <c r="D236" s="326"/>
      <c r="E236" s="3"/>
      <c r="F236" s="3"/>
      <c r="G236" s="17"/>
      <c r="H236" s="317"/>
    </row>
    <row r="237" spans="1:8" s="24" customFormat="1" x14ac:dyDescent="0.25">
      <c r="A237" s="6">
        <v>1</v>
      </c>
      <c r="B237" s="392" t="s">
        <v>171</v>
      </c>
      <c r="C237" s="26"/>
      <c r="D237" s="326"/>
      <c r="E237" s="3"/>
      <c r="F237" s="3"/>
      <c r="G237" s="17"/>
      <c r="H237" s="317"/>
    </row>
    <row r="238" spans="1:8" s="24" customFormat="1" x14ac:dyDescent="0.25">
      <c r="A238" s="6">
        <v>1</v>
      </c>
      <c r="B238" s="392" t="s">
        <v>16</v>
      </c>
      <c r="C238" s="26"/>
      <c r="D238" s="326"/>
      <c r="E238" s="3"/>
      <c r="F238" s="3"/>
      <c r="G238" s="17"/>
      <c r="H238" s="317"/>
    </row>
    <row r="239" spans="1:8" s="24" customFormat="1" x14ac:dyDescent="0.25">
      <c r="A239" s="6">
        <v>1</v>
      </c>
      <c r="B239" s="392" t="s">
        <v>29</v>
      </c>
      <c r="C239" s="26"/>
      <c r="D239" s="326"/>
      <c r="E239" s="3"/>
      <c r="F239" s="3"/>
      <c r="G239" s="17"/>
      <c r="H239" s="317"/>
    </row>
    <row r="240" spans="1:8" s="24" customFormat="1" x14ac:dyDescent="0.25">
      <c r="A240" s="6">
        <v>1</v>
      </c>
      <c r="B240" s="392" t="s">
        <v>53</v>
      </c>
      <c r="C240" s="26"/>
      <c r="D240" s="326"/>
      <c r="E240" s="3"/>
      <c r="F240" s="3"/>
      <c r="G240" s="17"/>
      <c r="H240" s="317"/>
    </row>
    <row r="241" spans="1:8" s="24" customFormat="1" x14ac:dyDescent="0.25">
      <c r="A241" s="6">
        <v>1</v>
      </c>
      <c r="B241" s="392" t="s">
        <v>254</v>
      </c>
      <c r="C241" s="26"/>
      <c r="D241" s="326"/>
      <c r="E241" s="3"/>
      <c r="F241" s="3"/>
      <c r="G241" s="17"/>
      <c r="H241" s="317"/>
    </row>
    <row r="242" spans="1:8" s="24" customFormat="1" x14ac:dyDescent="0.25">
      <c r="A242" s="6">
        <v>1</v>
      </c>
      <c r="B242" s="392" t="s">
        <v>172</v>
      </c>
      <c r="C242" s="26"/>
      <c r="D242" s="326"/>
      <c r="E242" s="3"/>
      <c r="F242" s="3"/>
      <c r="G242" s="17"/>
      <c r="H242" s="317"/>
    </row>
    <row r="243" spans="1:8" s="24" customFormat="1" x14ac:dyDescent="0.25">
      <c r="A243" s="6">
        <v>1</v>
      </c>
      <c r="B243" s="392" t="s">
        <v>251</v>
      </c>
      <c r="C243" s="26"/>
      <c r="D243" s="326"/>
      <c r="E243" s="3"/>
      <c r="F243" s="3"/>
      <c r="G243" s="17"/>
      <c r="H243" s="317"/>
    </row>
    <row r="244" spans="1:8" s="24" customFormat="1" ht="14.25" customHeight="1" x14ac:dyDescent="0.25">
      <c r="A244" s="6">
        <v>1</v>
      </c>
      <c r="B244" s="45" t="s">
        <v>7</v>
      </c>
      <c r="C244" s="5"/>
      <c r="D244" s="326"/>
      <c r="E244" s="3"/>
      <c r="F244" s="3"/>
      <c r="G244" s="17"/>
      <c r="H244" s="317"/>
    </row>
    <row r="245" spans="1:8" s="24" customFormat="1" ht="18.75" customHeight="1" x14ac:dyDescent="0.25">
      <c r="A245" s="6">
        <v>1</v>
      </c>
      <c r="B245" s="33" t="s">
        <v>145</v>
      </c>
      <c r="C245" s="5"/>
      <c r="D245" s="326"/>
      <c r="E245" s="3"/>
      <c r="F245" s="3"/>
      <c r="G245" s="17"/>
      <c r="H245" s="317"/>
    </row>
    <row r="246" spans="1:8" s="24" customFormat="1" ht="16.5" customHeight="1" x14ac:dyDescent="0.25">
      <c r="A246" s="6">
        <v>1</v>
      </c>
      <c r="B246" s="34" t="s">
        <v>58</v>
      </c>
      <c r="C246" s="5">
        <v>300</v>
      </c>
      <c r="D246" s="91">
        <v>15.272727272727273</v>
      </c>
      <c r="E246" s="18">
        <v>10</v>
      </c>
      <c r="F246" s="3">
        <f>ROUND(G246/C246,0)</f>
        <v>1</v>
      </c>
      <c r="G246" s="17">
        <f>ROUND(D246*E246,0)</f>
        <v>153</v>
      </c>
      <c r="H246" s="317"/>
    </row>
    <row r="247" spans="1:8" s="24" customFormat="1" ht="15.75" customHeight="1" x14ac:dyDescent="0.25">
      <c r="A247" s="6">
        <v>1</v>
      </c>
      <c r="B247" s="34" t="s">
        <v>108</v>
      </c>
      <c r="C247" s="5">
        <v>300</v>
      </c>
      <c r="D247" s="91">
        <v>4.3636363636363633</v>
      </c>
      <c r="E247" s="18">
        <v>14</v>
      </c>
      <c r="F247" s="3">
        <f>ROUND(G247/C247,0)</f>
        <v>0</v>
      </c>
      <c r="G247" s="17">
        <f>ROUND(D247*E247,0)</f>
        <v>61</v>
      </c>
      <c r="H247" s="317"/>
    </row>
    <row r="248" spans="1:8" s="24" customFormat="1" ht="17.25" customHeight="1" x14ac:dyDescent="0.25">
      <c r="A248" s="6">
        <v>1</v>
      </c>
      <c r="B248" s="34" t="s">
        <v>208</v>
      </c>
      <c r="C248" s="5">
        <v>300</v>
      </c>
      <c r="D248" s="91">
        <v>3.2727272727272725</v>
      </c>
      <c r="E248" s="365">
        <v>5.8</v>
      </c>
      <c r="F248" s="3">
        <f>ROUND(G248/C248,0)</f>
        <v>0</v>
      </c>
      <c r="G248" s="17">
        <f>ROUND(D248*E248,0)</f>
        <v>19</v>
      </c>
      <c r="H248" s="317"/>
    </row>
    <row r="249" spans="1:8" s="24" customFormat="1" ht="18.75" customHeight="1" x14ac:dyDescent="0.25">
      <c r="A249" s="6">
        <v>1</v>
      </c>
      <c r="B249" s="36" t="s">
        <v>9</v>
      </c>
      <c r="C249" s="5"/>
      <c r="D249" s="350">
        <f>D246+D247+D248</f>
        <v>22.90909090909091</v>
      </c>
      <c r="E249" s="346">
        <f>G249/D249</f>
        <v>10.170634920634921</v>
      </c>
      <c r="F249" s="37">
        <f>F246+F247+F248</f>
        <v>1</v>
      </c>
      <c r="G249" s="37">
        <f>G246+G247+G248</f>
        <v>233</v>
      </c>
      <c r="H249" s="317"/>
    </row>
    <row r="250" spans="1:8" s="24" customFormat="1" ht="18.75" customHeight="1" x14ac:dyDescent="0.25">
      <c r="A250" s="6">
        <v>1</v>
      </c>
      <c r="B250" s="33" t="s">
        <v>77</v>
      </c>
      <c r="C250" s="32"/>
      <c r="D250" s="350"/>
      <c r="E250" s="52"/>
      <c r="F250" s="37"/>
      <c r="G250" s="37"/>
      <c r="H250" s="317"/>
    </row>
    <row r="251" spans="1:8" s="24" customFormat="1" ht="16.5" customHeight="1" x14ac:dyDescent="0.25">
      <c r="A251" s="6">
        <v>1</v>
      </c>
      <c r="B251" s="35" t="s">
        <v>45</v>
      </c>
      <c r="C251" s="32">
        <v>240</v>
      </c>
      <c r="D251" s="91"/>
      <c r="E251" s="395"/>
      <c r="F251" s="3">
        <f>ROUND(G251/C251,0)</f>
        <v>0</v>
      </c>
      <c r="G251" s="17">
        <f>ROUND(D251*E251,0)</f>
        <v>0</v>
      </c>
      <c r="H251" s="317"/>
    </row>
    <row r="252" spans="1:8" s="24" customFormat="1" ht="17.25" customHeight="1" x14ac:dyDescent="0.25">
      <c r="A252" s="6">
        <v>1</v>
      </c>
      <c r="B252" s="35" t="s">
        <v>11</v>
      </c>
      <c r="C252" s="32">
        <v>240</v>
      </c>
      <c r="D252" s="91">
        <v>1</v>
      </c>
      <c r="E252" s="396">
        <v>8</v>
      </c>
      <c r="F252" s="3">
        <f>ROUND(G252/C252,0)</f>
        <v>0</v>
      </c>
      <c r="G252" s="17">
        <f>ROUND(D252*E252,0)</f>
        <v>8</v>
      </c>
      <c r="H252" s="317"/>
    </row>
    <row r="253" spans="1:8" s="24" customFormat="1" ht="15.75" customHeight="1" x14ac:dyDescent="0.25">
      <c r="A253" s="6">
        <v>1</v>
      </c>
      <c r="B253" s="36" t="s">
        <v>147</v>
      </c>
      <c r="C253" s="349"/>
      <c r="D253" s="350">
        <f t="shared" ref="D253" si="24">D251+D252</f>
        <v>1</v>
      </c>
      <c r="E253" s="52">
        <v>3</v>
      </c>
      <c r="F253" s="37">
        <f t="shared" ref="F253:G253" si="25">F251+F252</f>
        <v>0</v>
      </c>
      <c r="G253" s="37">
        <f t="shared" si="25"/>
        <v>8</v>
      </c>
      <c r="H253" s="317"/>
    </row>
    <row r="254" spans="1:8" s="24" customFormat="1" ht="19.5" customHeight="1" x14ac:dyDescent="0.25">
      <c r="A254" s="6">
        <v>1</v>
      </c>
      <c r="B254" s="38" t="s">
        <v>118</v>
      </c>
      <c r="C254" s="5"/>
      <c r="D254" s="334">
        <f>D249+D253</f>
        <v>23.90909090909091</v>
      </c>
      <c r="E254" s="346">
        <f>G254/D254</f>
        <v>10.079847908745247</v>
      </c>
      <c r="F254" s="23">
        <f>F249+F253</f>
        <v>1</v>
      </c>
      <c r="G254" s="23">
        <f>G249+G253</f>
        <v>241</v>
      </c>
      <c r="H254" s="317"/>
    </row>
    <row r="255" spans="1:8" s="24" customFormat="1" ht="18.75" customHeight="1" x14ac:dyDescent="0.25">
      <c r="A255" s="6">
        <v>1</v>
      </c>
      <c r="B255" s="53" t="s">
        <v>181</v>
      </c>
      <c r="C255" s="349"/>
      <c r="D255" s="350">
        <f>D256</f>
        <v>3</v>
      </c>
      <c r="E255" s="52"/>
      <c r="F255" s="37"/>
      <c r="G255" s="37"/>
      <c r="H255" s="317"/>
    </row>
    <row r="256" spans="1:8" s="24" customFormat="1" ht="18.75" customHeight="1" thickBot="1" x14ac:dyDescent="0.3">
      <c r="A256" s="6">
        <v>1</v>
      </c>
      <c r="B256" s="397" t="s">
        <v>180</v>
      </c>
      <c r="C256" s="349"/>
      <c r="D256" s="354">
        <v>3</v>
      </c>
      <c r="E256" s="398"/>
      <c r="F256" s="387"/>
      <c r="G256" s="387"/>
      <c r="H256" s="317"/>
    </row>
    <row r="257" spans="1:8" s="361" customFormat="1" ht="15.75" customHeight="1" thickBot="1" x14ac:dyDescent="0.3">
      <c r="A257" s="6">
        <v>1</v>
      </c>
      <c r="B257" s="357" t="s">
        <v>10</v>
      </c>
      <c r="C257" s="43"/>
      <c r="D257" s="358"/>
      <c r="E257" s="44"/>
      <c r="F257" s="359"/>
      <c r="G257" s="44"/>
      <c r="H257" s="360"/>
    </row>
    <row r="258" spans="1:8" s="361" customFormat="1" ht="15" customHeight="1" x14ac:dyDescent="0.25">
      <c r="A258" s="6">
        <v>1</v>
      </c>
      <c r="B258" s="399"/>
      <c r="C258" s="400"/>
      <c r="D258" s="326"/>
      <c r="E258" s="17"/>
      <c r="F258" s="17"/>
      <c r="G258" s="17"/>
      <c r="H258" s="360"/>
    </row>
    <row r="259" spans="1:8" ht="29.25" x14ac:dyDescent="0.25">
      <c r="A259" s="6">
        <v>1</v>
      </c>
      <c r="B259" s="401" t="s">
        <v>83</v>
      </c>
      <c r="C259" s="5"/>
      <c r="D259" s="326"/>
      <c r="E259" s="17"/>
      <c r="F259" s="17"/>
      <c r="G259" s="17"/>
    </row>
    <row r="260" spans="1:8" x14ac:dyDescent="0.25">
      <c r="A260" s="6">
        <v>1</v>
      </c>
      <c r="B260" s="325" t="s">
        <v>4</v>
      </c>
      <c r="C260" s="5"/>
      <c r="D260" s="326"/>
      <c r="E260" s="17"/>
      <c r="F260" s="17"/>
      <c r="G260" s="17"/>
    </row>
    <row r="261" spans="1:8" x14ac:dyDescent="0.25">
      <c r="A261" s="6">
        <v>1</v>
      </c>
      <c r="B261" s="48" t="s">
        <v>107</v>
      </c>
      <c r="C261" s="5">
        <v>340</v>
      </c>
      <c r="D261" s="91">
        <v>10.909090909090908</v>
      </c>
      <c r="E261" s="402">
        <v>16.399999999999999</v>
      </c>
      <c r="F261" s="3">
        <f t="shared" ref="F261:F266" si="26">ROUND(G261/C261,0)</f>
        <v>1</v>
      </c>
      <c r="G261" s="17">
        <f t="shared" ref="G261:G266" si="27">ROUND(D261*E261,0)</f>
        <v>179</v>
      </c>
    </row>
    <row r="262" spans="1:8" x14ac:dyDescent="0.25">
      <c r="A262" s="6">
        <v>1</v>
      </c>
      <c r="B262" s="48" t="s">
        <v>112</v>
      </c>
      <c r="C262" s="5">
        <v>340</v>
      </c>
      <c r="D262" s="91">
        <v>1.0909090909090908</v>
      </c>
      <c r="E262" s="402">
        <v>14</v>
      </c>
      <c r="F262" s="3">
        <f t="shared" si="26"/>
        <v>0</v>
      </c>
      <c r="G262" s="17">
        <f t="shared" si="27"/>
        <v>15</v>
      </c>
    </row>
    <row r="263" spans="1:8" x14ac:dyDescent="0.25">
      <c r="A263" s="6">
        <v>1</v>
      </c>
      <c r="B263" s="48" t="s">
        <v>113</v>
      </c>
      <c r="C263" s="5">
        <v>340</v>
      </c>
      <c r="D263" s="91">
        <v>12</v>
      </c>
      <c r="E263" s="402">
        <v>17.5</v>
      </c>
      <c r="F263" s="3">
        <f t="shared" si="26"/>
        <v>1</v>
      </c>
      <c r="G263" s="17">
        <f t="shared" si="27"/>
        <v>210</v>
      </c>
    </row>
    <row r="264" spans="1:8" x14ac:dyDescent="0.25">
      <c r="A264" s="6">
        <v>1</v>
      </c>
      <c r="B264" s="48" t="s">
        <v>114</v>
      </c>
      <c r="C264" s="5">
        <v>340</v>
      </c>
      <c r="D264" s="91">
        <v>6.545454545454545</v>
      </c>
      <c r="E264" s="402">
        <v>15.5</v>
      </c>
      <c r="F264" s="3">
        <f t="shared" si="26"/>
        <v>0</v>
      </c>
      <c r="G264" s="17">
        <f t="shared" si="27"/>
        <v>101</v>
      </c>
    </row>
    <row r="265" spans="1:8" x14ac:dyDescent="0.25">
      <c r="A265" s="6">
        <v>1</v>
      </c>
      <c r="B265" s="48" t="s">
        <v>71</v>
      </c>
      <c r="C265" s="5">
        <v>340</v>
      </c>
      <c r="D265" s="91">
        <v>41.454545454545453</v>
      </c>
      <c r="E265" s="402">
        <v>24.6</v>
      </c>
      <c r="F265" s="3">
        <f t="shared" si="26"/>
        <v>3</v>
      </c>
      <c r="G265" s="17">
        <f t="shared" si="27"/>
        <v>1020</v>
      </c>
    </row>
    <row r="266" spans="1:8" x14ac:dyDescent="0.25">
      <c r="A266" s="6">
        <v>1</v>
      </c>
      <c r="B266" s="48" t="s">
        <v>115</v>
      </c>
      <c r="C266" s="5">
        <v>340</v>
      </c>
      <c r="D266" s="91">
        <v>2.1818181818181817</v>
      </c>
      <c r="E266" s="402">
        <v>7.6</v>
      </c>
      <c r="F266" s="3">
        <f t="shared" si="26"/>
        <v>0</v>
      </c>
      <c r="G266" s="17">
        <f t="shared" si="27"/>
        <v>17</v>
      </c>
    </row>
    <row r="267" spans="1:8" s="24" customFormat="1" x14ac:dyDescent="0.25">
      <c r="A267" s="6">
        <v>1</v>
      </c>
      <c r="B267" s="19" t="s">
        <v>5</v>
      </c>
      <c r="C267" s="20"/>
      <c r="D267" s="329">
        <f>SUM(D261:D266)</f>
        <v>74.181818181818187</v>
      </c>
      <c r="E267" s="403">
        <f>G267/D267</f>
        <v>20.786764705882351</v>
      </c>
      <c r="F267" s="404">
        <f>SUM(F261:F266)</f>
        <v>5</v>
      </c>
      <c r="G267" s="405">
        <f>SUM(G261:G266)</f>
        <v>1542</v>
      </c>
      <c r="H267" s="317"/>
    </row>
    <row r="268" spans="1:8" s="24" customFormat="1" ht="17.25" customHeight="1" x14ac:dyDescent="0.25">
      <c r="A268" s="6">
        <v>1</v>
      </c>
      <c r="B268" s="25" t="s">
        <v>6</v>
      </c>
      <c r="C268" s="26"/>
      <c r="D268" s="326"/>
      <c r="E268" s="16"/>
      <c r="F268" s="16"/>
      <c r="G268" s="406"/>
      <c r="H268" s="317"/>
    </row>
    <row r="269" spans="1:8" s="24" customFormat="1" ht="18.75" customHeight="1" x14ac:dyDescent="0.25">
      <c r="A269" s="6">
        <v>1</v>
      </c>
      <c r="B269" s="27" t="s">
        <v>123</v>
      </c>
      <c r="C269" s="26"/>
      <c r="D269" s="326">
        <f>D270</f>
        <v>433</v>
      </c>
      <c r="E269" s="16"/>
      <c r="F269" s="16"/>
      <c r="G269" s="406"/>
      <c r="H269" s="317"/>
    </row>
    <row r="270" spans="1:8" s="24" customFormat="1" ht="18.75" customHeight="1" x14ac:dyDescent="0.25">
      <c r="A270" s="6">
        <v>1</v>
      </c>
      <c r="B270" s="27" t="s">
        <v>349</v>
      </c>
      <c r="C270" s="26"/>
      <c r="D270" s="326">
        <v>433</v>
      </c>
      <c r="E270" s="16"/>
      <c r="F270" s="16"/>
      <c r="G270" s="406"/>
      <c r="H270" s="317"/>
    </row>
    <row r="271" spans="1:8" s="24" customFormat="1" x14ac:dyDescent="0.25">
      <c r="A271" s="6">
        <v>1</v>
      </c>
      <c r="B271" s="28" t="s">
        <v>121</v>
      </c>
      <c r="C271" s="32"/>
      <c r="D271" s="407"/>
      <c r="E271" s="16"/>
      <c r="F271" s="16"/>
      <c r="G271" s="406"/>
      <c r="H271" s="317"/>
    </row>
    <row r="272" spans="1:8" s="24" customFormat="1" ht="30" x14ac:dyDescent="0.25">
      <c r="A272" s="6">
        <v>1</v>
      </c>
      <c r="B272" s="28" t="s">
        <v>122</v>
      </c>
      <c r="C272" s="32"/>
      <c r="D272" s="407"/>
      <c r="E272" s="16"/>
      <c r="F272" s="16"/>
      <c r="G272" s="406"/>
      <c r="H272" s="317"/>
    </row>
    <row r="273" spans="1:8" s="24" customFormat="1" ht="15.75" customHeight="1" x14ac:dyDescent="0.25">
      <c r="A273" s="6">
        <v>1</v>
      </c>
      <c r="B273" s="22" t="s">
        <v>161</v>
      </c>
      <c r="C273" s="32"/>
      <c r="D273" s="334">
        <f t="shared" ref="D273" si="28">D269+ROUND(D271*3.2,0)+D272</f>
        <v>433</v>
      </c>
      <c r="E273" s="16"/>
      <c r="F273" s="16"/>
      <c r="G273" s="406"/>
      <c r="H273" s="317"/>
    </row>
    <row r="274" spans="1:8" s="24" customFormat="1" x14ac:dyDescent="0.25">
      <c r="A274" s="6">
        <v>1</v>
      </c>
      <c r="B274" s="408" t="s">
        <v>124</v>
      </c>
      <c r="C274" s="32"/>
      <c r="D274" s="335">
        <f>SUM(D275:D286)</f>
        <v>0</v>
      </c>
      <c r="E274" s="16"/>
      <c r="F274" s="16"/>
      <c r="G274" s="406"/>
      <c r="H274" s="317"/>
    </row>
    <row r="275" spans="1:8" s="24" customFormat="1" x14ac:dyDescent="0.25">
      <c r="A275" s="6">
        <v>1</v>
      </c>
      <c r="B275" s="48" t="s">
        <v>19</v>
      </c>
      <c r="C275" s="32"/>
      <c r="D275" s="326"/>
      <c r="E275" s="16"/>
      <c r="F275" s="16"/>
      <c r="G275" s="406"/>
      <c r="H275" s="317"/>
    </row>
    <row r="276" spans="1:8" s="24" customFormat="1" ht="30" x14ac:dyDescent="0.25">
      <c r="A276" s="6">
        <v>1</v>
      </c>
      <c r="B276" s="48" t="s">
        <v>173</v>
      </c>
      <c r="C276" s="32"/>
      <c r="D276" s="326"/>
      <c r="E276" s="16"/>
      <c r="F276" s="16"/>
      <c r="G276" s="406"/>
      <c r="H276" s="317"/>
    </row>
    <row r="277" spans="1:8" s="24" customFormat="1" x14ac:dyDescent="0.25">
      <c r="A277" s="6">
        <v>1</v>
      </c>
      <c r="B277" s="48" t="s">
        <v>32</v>
      </c>
      <c r="C277" s="32"/>
      <c r="D277" s="326"/>
      <c r="E277" s="16"/>
      <c r="F277" s="16"/>
      <c r="G277" s="406"/>
      <c r="H277" s="317"/>
    </row>
    <row r="278" spans="1:8" s="24" customFormat="1" x14ac:dyDescent="0.25">
      <c r="A278" s="6">
        <v>1</v>
      </c>
      <c r="B278" s="48" t="s">
        <v>125</v>
      </c>
      <c r="C278" s="32"/>
      <c r="D278" s="326"/>
      <c r="E278" s="16"/>
      <c r="F278" s="16"/>
      <c r="G278" s="406"/>
      <c r="H278" s="317"/>
    </row>
    <row r="279" spans="1:8" s="24" customFormat="1" ht="30" x14ac:dyDescent="0.25">
      <c r="A279" s="6">
        <v>1</v>
      </c>
      <c r="B279" s="48" t="s">
        <v>78</v>
      </c>
      <c r="C279" s="32"/>
      <c r="D279" s="326"/>
      <c r="E279" s="16"/>
      <c r="F279" s="16"/>
      <c r="G279" s="406"/>
      <c r="H279" s="317"/>
    </row>
    <row r="280" spans="1:8" s="24" customFormat="1" x14ac:dyDescent="0.25">
      <c r="A280" s="6">
        <v>1</v>
      </c>
      <c r="B280" s="48" t="s">
        <v>17</v>
      </c>
      <c r="C280" s="32"/>
      <c r="D280" s="326"/>
      <c r="E280" s="16"/>
      <c r="F280" s="16"/>
      <c r="G280" s="406"/>
      <c r="H280" s="317"/>
    </row>
    <row r="281" spans="1:8" s="24" customFormat="1" x14ac:dyDescent="0.25">
      <c r="A281" s="6">
        <v>1</v>
      </c>
      <c r="B281" s="48" t="s">
        <v>266</v>
      </c>
      <c r="C281" s="32"/>
      <c r="D281" s="326"/>
      <c r="E281" s="16"/>
      <c r="F281" s="16"/>
      <c r="G281" s="406"/>
      <c r="H281" s="317"/>
    </row>
    <row r="282" spans="1:8" s="24" customFormat="1" x14ac:dyDescent="0.25">
      <c r="A282" s="6">
        <v>1</v>
      </c>
      <c r="B282" s="48" t="s">
        <v>264</v>
      </c>
      <c r="C282" s="32"/>
      <c r="D282" s="326"/>
      <c r="E282" s="16"/>
      <c r="F282" s="16"/>
      <c r="G282" s="406"/>
      <c r="H282" s="317"/>
    </row>
    <row r="283" spans="1:8" s="24" customFormat="1" x14ac:dyDescent="0.25">
      <c r="A283" s="6">
        <v>1</v>
      </c>
      <c r="B283" s="369" t="s">
        <v>265</v>
      </c>
      <c r="C283" s="32"/>
      <c r="D283" s="326"/>
      <c r="E283" s="16"/>
      <c r="F283" s="16"/>
      <c r="G283" s="406"/>
      <c r="H283" s="317"/>
    </row>
    <row r="284" spans="1:8" s="24" customFormat="1" x14ac:dyDescent="0.25">
      <c r="A284" s="6">
        <v>1</v>
      </c>
      <c r="B284" s="48" t="s">
        <v>261</v>
      </c>
      <c r="C284" s="32"/>
      <c r="D284" s="326"/>
      <c r="E284" s="16"/>
      <c r="F284" s="16"/>
      <c r="G284" s="406"/>
      <c r="H284" s="317"/>
    </row>
    <row r="285" spans="1:8" s="24" customFormat="1" ht="30" x14ac:dyDescent="0.25">
      <c r="A285" s="6">
        <v>1</v>
      </c>
      <c r="B285" s="48" t="s">
        <v>262</v>
      </c>
      <c r="C285" s="32"/>
      <c r="D285" s="326"/>
      <c r="E285" s="16"/>
      <c r="F285" s="16"/>
      <c r="G285" s="406"/>
      <c r="H285" s="317"/>
    </row>
    <row r="286" spans="1:8" s="24" customFormat="1" ht="30" x14ac:dyDescent="0.25">
      <c r="A286" s="6">
        <v>1</v>
      </c>
      <c r="B286" s="48" t="s">
        <v>263</v>
      </c>
      <c r="C286" s="32"/>
      <c r="D286" s="326"/>
      <c r="E286" s="16"/>
      <c r="F286" s="16"/>
      <c r="G286" s="406"/>
      <c r="H286" s="317"/>
    </row>
    <row r="287" spans="1:8" s="24" customFormat="1" ht="15.75" customHeight="1" x14ac:dyDescent="0.25">
      <c r="A287" s="6">
        <v>1</v>
      </c>
      <c r="B287" s="45" t="s">
        <v>7</v>
      </c>
      <c r="C287" s="32"/>
      <c r="D287" s="407"/>
      <c r="E287" s="16"/>
      <c r="F287" s="16"/>
      <c r="G287" s="406"/>
      <c r="H287" s="317"/>
    </row>
    <row r="288" spans="1:8" s="24" customFormat="1" ht="18.75" customHeight="1" x14ac:dyDescent="0.25">
      <c r="A288" s="6">
        <v>1</v>
      </c>
      <c r="B288" s="55" t="s">
        <v>145</v>
      </c>
      <c r="C288" s="32"/>
      <c r="D288" s="407"/>
      <c r="E288" s="16"/>
      <c r="F288" s="409"/>
      <c r="G288" s="410"/>
      <c r="H288" s="317"/>
    </row>
    <row r="289" spans="1:8" s="24" customFormat="1" ht="18.75" customHeight="1" x14ac:dyDescent="0.25">
      <c r="A289" s="6">
        <v>1</v>
      </c>
      <c r="B289" s="48" t="s">
        <v>115</v>
      </c>
      <c r="C289" s="32">
        <v>330</v>
      </c>
      <c r="D289" s="407"/>
      <c r="E289" s="411">
        <v>5.5</v>
      </c>
      <c r="F289" s="3">
        <f>ROUND(G289/C289,0)</f>
        <v>0</v>
      </c>
      <c r="G289" s="17">
        <f>ROUND(D289*E289,0)</f>
        <v>0</v>
      </c>
      <c r="H289" s="317"/>
    </row>
    <row r="290" spans="1:8" s="24" customFormat="1" ht="16.5" customHeight="1" x14ac:dyDescent="0.25">
      <c r="A290" s="6">
        <v>1</v>
      </c>
      <c r="B290" s="48" t="s">
        <v>71</v>
      </c>
      <c r="C290" s="32">
        <v>330</v>
      </c>
      <c r="D290" s="407">
        <v>1</v>
      </c>
      <c r="E290" s="411">
        <v>30</v>
      </c>
      <c r="F290" s="3">
        <f>ROUND(G290/C290,0)</f>
        <v>0</v>
      </c>
      <c r="G290" s="17">
        <f>ROUND(D290*E290,0)</f>
        <v>30</v>
      </c>
      <c r="H290" s="317"/>
    </row>
    <row r="291" spans="1:8" s="24" customFormat="1" ht="17.25" customHeight="1" x14ac:dyDescent="0.25">
      <c r="A291" s="6">
        <v>1</v>
      </c>
      <c r="B291" s="45" t="s">
        <v>9</v>
      </c>
      <c r="C291" s="412"/>
      <c r="D291" s="413">
        <f>D289+D290</f>
        <v>1</v>
      </c>
      <c r="E291" s="370">
        <f>G291/D291</f>
        <v>30</v>
      </c>
      <c r="F291" s="414">
        <f t="shared" ref="F291" si="29">F289+F290</f>
        <v>0</v>
      </c>
      <c r="G291" s="414">
        <f>G289+G290</f>
        <v>30</v>
      </c>
      <c r="H291" s="317"/>
    </row>
    <row r="292" spans="1:8" s="24" customFormat="1" ht="16.5" customHeight="1" x14ac:dyDescent="0.25">
      <c r="A292" s="6">
        <v>1</v>
      </c>
      <c r="B292" s="55" t="s">
        <v>20</v>
      </c>
      <c r="C292" s="32"/>
      <c r="D292" s="407"/>
      <c r="E292" s="411"/>
      <c r="F292" s="3"/>
      <c r="G292" s="17"/>
      <c r="H292" s="317"/>
    </row>
    <row r="293" spans="1:8" s="24" customFormat="1" ht="14.25" customHeight="1" x14ac:dyDescent="0.25">
      <c r="A293" s="6">
        <v>1</v>
      </c>
      <c r="B293" s="35" t="s">
        <v>115</v>
      </c>
      <c r="C293" s="32"/>
      <c r="D293" s="407"/>
      <c r="E293" s="411">
        <v>5.5</v>
      </c>
      <c r="F293" s="3"/>
      <c r="G293" s="17">
        <f>ROUND(D293*E293,0)</f>
        <v>0</v>
      </c>
      <c r="H293" s="317"/>
    </row>
    <row r="294" spans="1:8" s="24" customFormat="1" ht="14.25" customHeight="1" x14ac:dyDescent="0.25">
      <c r="A294" s="6">
        <v>1</v>
      </c>
      <c r="B294" s="35" t="s">
        <v>108</v>
      </c>
      <c r="C294" s="349">
        <v>240</v>
      </c>
      <c r="D294" s="407">
        <v>10</v>
      </c>
      <c r="E294" s="415">
        <v>4</v>
      </c>
      <c r="F294" s="3">
        <f>ROUND(G294/C294,0)</f>
        <v>0</v>
      </c>
      <c r="G294" s="17">
        <f>ROUND(D294*E294,0)</f>
        <v>40</v>
      </c>
      <c r="H294" s="317"/>
    </row>
    <row r="295" spans="1:8" s="24" customFormat="1" ht="18.75" customHeight="1" x14ac:dyDescent="0.25">
      <c r="A295" s="6">
        <v>1</v>
      </c>
      <c r="B295" s="36" t="s">
        <v>147</v>
      </c>
      <c r="C295" s="32"/>
      <c r="D295" s="416">
        <f>SUM(D293:D294)</f>
        <v>10</v>
      </c>
      <c r="E295" s="346">
        <f t="shared" ref="E295:E296" si="30">G295/D295</f>
        <v>4</v>
      </c>
      <c r="F295" s="417">
        <f t="shared" ref="F295:G295" si="31">SUM(F293:F294)</f>
        <v>0</v>
      </c>
      <c r="G295" s="417">
        <f t="shared" si="31"/>
        <v>40</v>
      </c>
      <c r="H295" s="317"/>
    </row>
    <row r="296" spans="1:8" s="24" customFormat="1" ht="24.75" customHeight="1" thickBot="1" x14ac:dyDescent="0.3">
      <c r="A296" s="6">
        <v>1</v>
      </c>
      <c r="B296" s="38" t="s">
        <v>118</v>
      </c>
      <c r="C296" s="418"/>
      <c r="D296" s="419">
        <f>D291+D295</f>
        <v>11</v>
      </c>
      <c r="E296" s="420">
        <f t="shared" si="30"/>
        <v>6.3636363636363633</v>
      </c>
      <c r="F296" s="421">
        <f>F291+F295</f>
        <v>0</v>
      </c>
      <c r="G296" s="421">
        <f>G291+G295</f>
        <v>70</v>
      </c>
      <c r="H296" s="317"/>
    </row>
    <row r="297" spans="1:8" s="361" customFormat="1" ht="19.5" customHeight="1" thickBot="1" x14ac:dyDescent="0.3">
      <c r="A297" s="6">
        <v>1</v>
      </c>
      <c r="B297" s="357" t="s">
        <v>10</v>
      </c>
      <c r="C297" s="43"/>
      <c r="D297" s="374"/>
      <c r="E297" s="375"/>
      <c r="F297" s="376"/>
      <c r="G297" s="377"/>
      <c r="H297" s="360"/>
    </row>
    <row r="298" spans="1:8" s="361" customFormat="1" ht="45.75" customHeight="1" x14ac:dyDescent="0.25">
      <c r="A298" s="6">
        <v>1</v>
      </c>
      <c r="B298" s="422" t="s">
        <v>225</v>
      </c>
      <c r="C298" s="423"/>
      <c r="D298" s="424"/>
      <c r="E298" s="423"/>
      <c r="F298" s="423"/>
      <c r="G298" s="423"/>
      <c r="H298" s="360"/>
    </row>
    <row r="299" spans="1:8" s="361" customFormat="1" x14ac:dyDescent="0.25">
      <c r="A299" s="6">
        <v>1</v>
      </c>
      <c r="B299" s="425" t="s">
        <v>163</v>
      </c>
      <c r="C299" s="32"/>
      <c r="D299" s="426"/>
      <c r="E299" s="32"/>
      <c r="F299" s="32"/>
      <c r="G299" s="32"/>
      <c r="H299" s="360"/>
    </row>
    <row r="300" spans="1:8" s="361" customFormat="1" x14ac:dyDescent="0.25">
      <c r="A300" s="6">
        <v>1</v>
      </c>
      <c r="B300" s="27" t="s">
        <v>123</v>
      </c>
      <c r="C300" s="32"/>
      <c r="D300" s="326">
        <f>D302+D303+D304+D301/2.7</f>
        <v>2048.5898989898992</v>
      </c>
      <c r="E300" s="32"/>
      <c r="F300" s="32"/>
      <c r="G300" s="32"/>
      <c r="H300" s="360"/>
    </row>
    <row r="301" spans="1:8" s="361" customFormat="1" x14ac:dyDescent="0.25">
      <c r="A301" s="6">
        <v>1</v>
      </c>
      <c r="B301" s="27" t="s">
        <v>327</v>
      </c>
      <c r="C301" s="32"/>
      <c r="D301" s="326">
        <v>73.265454545454546</v>
      </c>
      <c r="E301" s="32"/>
      <c r="F301" s="32"/>
      <c r="G301" s="32"/>
      <c r="H301" s="360"/>
    </row>
    <row r="302" spans="1:8" s="361" customFormat="1" x14ac:dyDescent="0.25">
      <c r="A302" s="6">
        <v>1</v>
      </c>
      <c r="B302" s="332" t="s">
        <v>228</v>
      </c>
      <c r="C302" s="32"/>
      <c r="D302" s="326">
        <v>817.09090909090912</v>
      </c>
      <c r="E302" s="32"/>
      <c r="F302" s="32"/>
      <c r="G302" s="32"/>
      <c r="H302" s="360"/>
    </row>
    <row r="303" spans="1:8" s="361" customFormat="1" ht="45" x14ac:dyDescent="0.25">
      <c r="A303" s="6">
        <v>1</v>
      </c>
      <c r="B303" s="332" t="s">
        <v>243</v>
      </c>
      <c r="C303" s="32"/>
      <c r="D303" s="326"/>
      <c r="E303" s="32"/>
      <c r="F303" s="32"/>
      <c r="G303" s="32"/>
      <c r="H303" s="360"/>
    </row>
    <row r="304" spans="1:8" s="361" customFormat="1" x14ac:dyDescent="0.25">
      <c r="A304" s="6">
        <v>1</v>
      </c>
      <c r="B304" s="332" t="s">
        <v>245</v>
      </c>
      <c r="C304" s="32"/>
      <c r="D304" s="326">
        <v>1204.3636363636363</v>
      </c>
      <c r="E304" s="32"/>
      <c r="F304" s="32"/>
      <c r="G304" s="32"/>
      <c r="H304" s="360"/>
    </row>
    <row r="305" spans="1:11" s="361" customFormat="1" x14ac:dyDescent="0.25">
      <c r="A305" s="6">
        <v>1</v>
      </c>
      <c r="B305" s="28" t="s">
        <v>121</v>
      </c>
      <c r="C305" s="32"/>
      <c r="D305" s="326">
        <f>D306+D307</f>
        <v>958.29048128342242</v>
      </c>
      <c r="E305" s="32"/>
      <c r="F305" s="32"/>
      <c r="G305" s="32"/>
      <c r="H305" s="360"/>
    </row>
    <row r="306" spans="1:11" s="361" customFormat="1" x14ac:dyDescent="0.25">
      <c r="A306" s="6">
        <v>1</v>
      </c>
      <c r="B306" s="28" t="s">
        <v>297</v>
      </c>
      <c r="C306" s="32"/>
      <c r="D306" s="326">
        <v>813.81818181818176</v>
      </c>
      <c r="E306" s="32"/>
      <c r="F306" s="32"/>
      <c r="G306" s="32"/>
      <c r="H306" s="360"/>
    </row>
    <row r="307" spans="1:11" s="361" customFormat="1" x14ac:dyDescent="0.25">
      <c r="A307" s="6">
        <v>1</v>
      </c>
      <c r="B307" s="28" t="s">
        <v>299</v>
      </c>
      <c r="C307" s="32"/>
      <c r="D307" s="326">
        <f>D308/8.5</f>
        <v>144.47229946524064</v>
      </c>
      <c r="E307" s="32"/>
      <c r="F307" s="32"/>
      <c r="G307" s="32"/>
      <c r="H307" s="360"/>
    </row>
    <row r="308" spans="1:11" s="361" customFormat="1" x14ac:dyDescent="0.25">
      <c r="A308" s="6">
        <v>1</v>
      </c>
      <c r="B308" s="56" t="s">
        <v>300</v>
      </c>
      <c r="C308" s="32"/>
      <c r="D308" s="427">
        <v>1228.0145454545454</v>
      </c>
      <c r="E308" s="32"/>
      <c r="F308" s="32"/>
      <c r="G308" s="32"/>
      <c r="H308" s="360"/>
    </row>
    <row r="309" spans="1:11" s="361" customFormat="1" ht="30" x14ac:dyDescent="0.25">
      <c r="A309" s="6">
        <v>1</v>
      </c>
      <c r="B309" s="28" t="s">
        <v>122</v>
      </c>
      <c r="C309" s="32"/>
      <c r="D309" s="407"/>
      <c r="E309" s="32"/>
      <c r="F309" s="32"/>
      <c r="G309" s="32"/>
      <c r="H309" s="360"/>
    </row>
    <row r="310" spans="1:11" s="361" customFormat="1" ht="29.25" x14ac:dyDescent="0.25">
      <c r="A310" s="6">
        <v>1</v>
      </c>
      <c r="B310" s="428" t="s">
        <v>162</v>
      </c>
      <c r="C310" s="32"/>
      <c r="D310" s="334">
        <f>D300+ROUND(D306*3.2,0)+D309+D308/3.9</f>
        <v>4967.4654234654245</v>
      </c>
      <c r="E310" s="32"/>
      <c r="F310" s="32"/>
      <c r="G310" s="32"/>
      <c r="H310" s="360"/>
      <c r="I310" s="429"/>
      <c r="J310" s="429"/>
    </row>
    <row r="311" spans="1:11" s="361" customFormat="1" x14ac:dyDescent="0.25">
      <c r="A311" s="6">
        <v>1</v>
      </c>
      <c r="B311" s="430" t="s">
        <v>124</v>
      </c>
      <c r="C311" s="32"/>
      <c r="D311" s="335">
        <f>SUM(D312:D340)</f>
        <v>0</v>
      </c>
      <c r="E311" s="32"/>
      <c r="F311" s="32"/>
      <c r="G311" s="32"/>
      <c r="H311" s="360"/>
    </row>
    <row r="312" spans="1:11" s="361" customFormat="1" ht="30" x14ac:dyDescent="0.25">
      <c r="A312" s="6">
        <v>1</v>
      </c>
      <c r="B312" s="48" t="s">
        <v>256</v>
      </c>
      <c r="C312" s="32"/>
      <c r="D312" s="407"/>
      <c r="E312" s="32"/>
      <c r="F312" s="32"/>
      <c r="G312" s="32"/>
      <c r="H312" s="360"/>
      <c r="I312" s="431"/>
      <c r="J312" s="432"/>
      <c r="K312" s="432"/>
    </row>
    <row r="313" spans="1:11" s="361" customFormat="1" ht="30" x14ac:dyDescent="0.25">
      <c r="A313" s="6">
        <v>1</v>
      </c>
      <c r="B313" s="433" t="s">
        <v>257</v>
      </c>
      <c r="C313" s="32"/>
      <c r="D313" s="407"/>
      <c r="E313" s="32"/>
      <c r="F313" s="32"/>
      <c r="G313" s="32"/>
      <c r="H313" s="360"/>
    </row>
    <row r="314" spans="1:11" s="361" customFormat="1" x14ac:dyDescent="0.25">
      <c r="A314" s="6">
        <v>1</v>
      </c>
      <c r="B314" s="433" t="s">
        <v>267</v>
      </c>
      <c r="C314" s="32"/>
      <c r="D314" s="407"/>
      <c r="E314" s="32"/>
      <c r="F314" s="32"/>
      <c r="G314" s="32"/>
      <c r="H314" s="360"/>
    </row>
    <row r="315" spans="1:11" s="361" customFormat="1" x14ac:dyDescent="0.25">
      <c r="A315" s="6">
        <v>1</v>
      </c>
      <c r="B315" s="433" t="s">
        <v>345</v>
      </c>
      <c r="C315" s="32"/>
      <c r="D315" s="407"/>
      <c r="E315" s="32"/>
      <c r="F315" s="32"/>
      <c r="G315" s="32"/>
      <c r="H315" s="360"/>
    </row>
    <row r="316" spans="1:11" s="361" customFormat="1" x14ac:dyDescent="0.25">
      <c r="A316" s="6">
        <v>1</v>
      </c>
      <c r="B316" s="433" t="s">
        <v>250</v>
      </c>
      <c r="C316" s="32"/>
      <c r="D316" s="407"/>
      <c r="E316" s="32"/>
      <c r="F316" s="32"/>
      <c r="G316" s="32"/>
      <c r="H316" s="360"/>
    </row>
    <row r="317" spans="1:11" s="361" customFormat="1" ht="45" x14ac:dyDescent="0.25">
      <c r="A317" s="6">
        <v>1</v>
      </c>
      <c r="B317" s="433" t="s">
        <v>268</v>
      </c>
      <c r="C317" s="32"/>
      <c r="D317" s="407"/>
      <c r="E317" s="32"/>
      <c r="F317" s="32"/>
      <c r="G317" s="32"/>
      <c r="H317" s="360"/>
    </row>
    <row r="318" spans="1:11" s="361" customFormat="1" x14ac:dyDescent="0.25">
      <c r="A318" s="6">
        <v>1</v>
      </c>
      <c r="B318" s="433" t="s">
        <v>55</v>
      </c>
      <c r="C318" s="32"/>
      <c r="D318" s="407"/>
      <c r="E318" s="32"/>
      <c r="F318" s="32"/>
      <c r="G318" s="32"/>
      <c r="H318" s="360"/>
    </row>
    <row r="319" spans="1:11" s="361" customFormat="1" x14ac:dyDescent="0.25">
      <c r="A319" s="6">
        <v>1</v>
      </c>
      <c r="B319" s="433" t="s">
        <v>19</v>
      </c>
      <c r="C319" s="32"/>
      <c r="D319" s="407"/>
      <c r="E319" s="32"/>
      <c r="F319" s="32"/>
      <c r="G319" s="32"/>
      <c r="H319" s="360"/>
    </row>
    <row r="320" spans="1:11" s="361" customFormat="1" ht="30" x14ac:dyDescent="0.25">
      <c r="A320" s="6">
        <v>1</v>
      </c>
      <c r="B320" s="433" t="s">
        <v>173</v>
      </c>
      <c r="C320" s="32"/>
      <c r="D320" s="407"/>
      <c r="E320" s="32"/>
      <c r="F320" s="32"/>
      <c r="G320" s="32"/>
      <c r="H320" s="360"/>
    </row>
    <row r="321" spans="1:8" s="361" customFormat="1" x14ac:dyDescent="0.25">
      <c r="A321" s="6">
        <v>1</v>
      </c>
      <c r="B321" s="332" t="s">
        <v>307</v>
      </c>
      <c r="C321" s="32"/>
      <c r="D321" s="407"/>
      <c r="E321" s="32"/>
      <c r="F321" s="32"/>
      <c r="G321" s="32"/>
      <c r="H321" s="360"/>
    </row>
    <row r="322" spans="1:8" s="361" customFormat="1" ht="30" x14ac:dyDescent="0.25">
      <c r="A322" s="6">
        <v>1</v>
      </c>
      <c r="B322" s="433" t="s">
        <v>260</v>
      </c>
      <c r="C322" s="32"/>
      <c r="D322" s="407"/>
      <c r="E322" s="32"/>
      <c r="F322" s="32"/>
      <c r="G322" s="32"/>
      <c r="H322" s="360"/>
    </row>
    <row r="323" spans="1:8" s="361" customFormat="1" ht="30.75" customHeight="1" x14ac:dyDescent="0.25">
      <c r="A323" s="6">
        <v>1</v>
      </c>
      <c r="B323" s="433" t="s">
        <v>269</v>
      </c>
      <c r="C323" s="32"/>
      <c r="D323" s="407"/>
      <c r="E323" s="32"/>
      <c r="F323" s="32"/>
      <c r="G323" s="32"/>
      <c r="H323" s="360"/>
    </row>
    <row r="324" spans="1:8" s="361" customFormat="1" ht="30" x14ac:dyDescent="0.25">
      <c r="A324" s="6">
        <v>1</v>
      </c>
      <c r="B324" s="433" t="s">
        <v>151</v>
      </c>
      <c r="C324" s="32"/>
      <c r="D324" s="407"/>
      <c r="E324" s="32"/>
      <c r="F324" s="32"/>
      <c r="G324" s="32"/>
      <c r="H324" s="360"/>
    </row>
    <row r="325" spans="1:8" s="361" customFormat="1" x14ac:dyDescent="0.25">
      <c r="A325" s="6">
        <v>1</v>
      </c>
      <c r="B325" s="433" t="s">
        <v>174</v>
      </c>
      <c r="C325" s="32"/>
      <c r="D325" s="407"/>
      <c r="E325" s="32"/>
      <c r="F325" s="32"/>
      <c r="G325" s="32"/>
      <c r="H325" s="360"/>
    </row>
    <row r="326" spans="1:8" s="361" customFormat="1" x14ac:dyDescent="0.25">
      <c r="A326" s="6">
        <v>1</v>
      </c>
      <c r="B326" s="433" t="s">
        <v>52</v>
      </c>
      <c r="C326" s="32"/>
      <c r="D326" s="407"/>
      <c r="E326" s="32"/>
      <c r="F326" s="32"/>
      <c r="G326" s="32"/>
      <c r="H326" s="360"/>
    </row>
    <row r="327" spans="1:8" s="361" customFormat="1" x14ac:dyDescent="0.25">
      <c r="A327" s="6">
        <v>1</v>
      </c>
      <c r="B327" s="433" t="s">
        <v>270</v>
      </c>
      <c r="C327" s="32"/>
      <c r="D327" s="407"/>
      <c r="E327" s="32"/>
      <c r="F327" s="32"/>
      <c r="G327" s="32"/>
      <c r="H327" s="360"/>
    </row>
    <row r="328" spans="1:8" s="361" customFormat="1" x14ac:dyDescent="0.25">
      <c r="A328" s="6">
        <v>1</v>
      </c>
      <c r="B328" s="433" t="s">
        <v>56</v>
      </c>
      <c r="C328" s="32"/>
      <c r="D328" s="407"/>
      <c r="E328" s="32"/>
      <c r="F328" s="32"/>
      <c r="G328" s="32"/>
      <c r="H328" s="360"/>
    </row>
    <row r="329" spans="1:8" s="361" customFormat="1" x14ac:dyDescent="0.25">
      <c r="A329" s="6">
        <v>1</v>
      </c>
      <c r="B329" s="433" t="s">
        <v>54</v>
      </c>
      <c r="C329" s="32"/>
      <c r="D329" s="407"/>
      <c r="E329" s="32"/>
      <c r="F329" s="32"/>
      <c r="G329" s="32"/>
      <c r="H329" s="360"/>
    </row>
    <row r="330" spans="1:8" s="361" customFormat="1" x14ac:dyDescent="0.25">
      <c r="A330" s="6">
        <v>1</v>
      </c>
      <c r="B330" s="433" t="s">
        <v>18</v>
      </c>
      <c r="C330" s="32"/>
      <c r="D330" s="407"/>
      <c r="E330" s="32"/>
      <c r="F330" s="32"/>
      <c r="G330" s="32"/>
      <c r="H330" s="360"/>
    </row>
    <row r="331" spans="1:8" s="361" customFormat="1" x14ac:dyDescent="0.25">
      <c r="A331" s="6">
        <v>1</v>
      </c>
      <c r="B331" s="433" t="s">
        <v>171</v>
      </c>
      <c r="C331" s="32"/>
      <c r="D331" s="407"/>
      <c r="E331" s="32"/>
      <c r="F331" s="32"/>
      <c r="G331" s="32"/>
      <c r="H331" s="360"/>
    </row>
    <row r="332" spans="1:8" s="361" customFormat="1" x14ac:dyDescent="0.25">
      <c r="A332" s="6">
        <v>1</v>
      </c>
      <c r="B332" s="433" t="s">
        <v>271</v>
      </c>
      <c r="C332" s="32"/>
      <c r="D332" s="407"/>
      <c r="E332" s="32"/>
      <c r="F332" s="32"/>
      <c r="G332" s="32"/>
      <c r="H332" s="360"/>
    </row>
    <row r="333" spans="1:8" s="361" customFormat="1" x14ac:dyDescent="0.25">
      <c r="A333" s="6">
        <v>1</v>
      </c>
      <c r="B333" s="433" t="s">
        <v>33</v>
      </c>
      <c r="C333" s="32"/>
      <c r="D333" s="407"/>
      <c r="E333" s="32"/>
      <c r="F333" s="32"/>
      <c r="G333" s="32"/>
      <c r="H333" s="360"/>
    </row>
    <row r="334" spans="1:8" s="361" customFormat="1" x14ac:dyDescent="0.25">
      <c r="A334" s="6">
        <v>1</v>
      </c>
      <c r="B334" s="433" t="s">
        <v>16</v>
      </c>
      <c r="C334" s="32"/>
      <c r="D334" s="407"/>
      <c r="E334" s="32"/>
      <c r="F334" s="32"/>
      <c r="G334" s="32"/>
      <c r="H334" s="360"/>
    </row>
    <row r="335" spans="1:8" s="361" customFormat="1" x14ac:dyDescent="0.25">
      <c r="A335" s="6">
        <v>1</v>
      </c>
      <c r="B335" s="433" t="s">
        <v>29</v>
      </c>
      <c r="C335" s="32"/>
      <c r="D335" s="407"/>
      <c r="E335" s="32"/>
      <c r="F335" s="32"/>
      <c r="G335" s="32"/>
      <c r="H335" s="360"/>
    </row>
    <row r="336" spans="1:8" s="361" customFormat="1" x14ac:dyDescent="0.25">
      <c r="A336" s="6">
        <v>1</v>
      </c>
      <c r="B336" s="433" t="s">
        <v>53</v>
      </c>
      <c r="C336" s="32"/>
      <c r="D336" s="407"/>
      <c r="E336" s="32"/>
      <c r="F336" s="32"/>
      <c r="G336" s="32"/>
      <c r="H336" s="360"/>
    </row>
    <row r="337" spans="1:8" s="361" customFormat="1" x14ac:dyDescent="0.25">
      <c r="A337" s="6">
        <v>1</v>
      </c>
      <c r="B337" s="433" t="s">
        <v>272</v>
      </c>
      <c r="C337" s="32"/>
      <c r="D337" s="407"/>
      <c r="E337" s="32"/>
      <c r="F337" s="32"/>
      <c r="G337" s="32"/>
      <c r="H337" s="360"/>
    </row>
    <row r="338" spans="1:8" s="361" customFormat="1" x14ac:dyDescent="0.25">
      <c r="A338" s="6">
        <v>1</v>
      </c>
      <c r="B338" s="433" t="s">
        <v>254</v>
      </c>
      <c r="C338" s="32"/>
      <c r="D338" s="407"/>
      <c r="E338" s="32"/>
      <c r="F338" s="32"/>
      <c r="G338" s="32"/>
      <c r="H338" s="360"/>
    </row>
    <row r="339" spans="1:8" s="361" customFormat="1" x14ac:dyDescent="0.25">
      <c r="A339" s="6">
        <v>1</v>
      </c>
      <c r="B339" s="433" t="s">
        <v>172</v>
      </c>
      <c r="C339" s="32"/>
      <c r="D339" s="407"/>
      <c r="E339" s="32"/>
      <c r="F339" s="32"/>
      <c r="G339" s="32"/>
      <c r="H339" s="360"/>
    </row>
    <row r="340" spans="1:8" s="361" customFormat="1" x14ac:dyDescent="0.25">
      <c r="A340" s="6">
        <v>1</v>
      </c>
      <c r="B340" s="433" t="s">
        <v>251</v>
      </c>
      <c r="C340" s="32"/>
      <c r="D340" s="407"/>
      <c r="E340" s="32"/>
      <c r="F340" s="32"/>
      <c r="G340" s="32"/>
      <c r="H340" s="360"/>
    </row>
    <row r="341" spans="1:8" s="361" customFormat="1" x14ac:dyDescent="0.25">
      <c r="A341" s="6">
        <v>1</v>
      </c>
      <c r="B341" s="45" t="s">
        <v>7</v>
      </c>
      <c r="C341" s="32"/>
      <c r="D341" s="426"/>
      <c r="E341" s="32"/>
      <c r="F341" s="32"/>
      <c r="G341" s="32"/>
      <c r="H341" s="360"/>
    </row>
    <row r="342" spans="1:8" s="361" customFormat="1" x14ac:dyDescent="0.25">
      <c r="A342" s="6">
        <v>1</v>
      </c>
      <c r="B342" s="55" t="s">
        <v>20</v>
      </c>
      <c r="C342" s="32"/>
      <c r="D342" s="426"/>
      <c r="E342" s="32"/>
      <c r="F342" s="32"/>
      <c r="G342" s="32"/>
      <c r="H342" s="360"/>
    </row>
    <row r="343" spans="1:8" s="361" customFormat="1" x14ac:dyDescent="0.25">
      <c r="A343" s="6">
        <v>1</v>
      </c>
      <c r="B343" s="35" t="s">
        <v>37</v>
      </c>
      <c r="C343" s="32">
        <v>240</v>
      </c>
      <c r="D343" s="434">
        <v>10.909090909090908</v>
      </c>
      <c r="E343" s="411">
        <v>10</v>
      </c>
      <c r="F343" s="3">
        <f>ROUND(G343/C343,0)</f>
        <v>0</v>
      </c>
      <c r="G343" s="17">
        <f>ROUND(D343*E343,0)</f>
        <v>109</v>
      </c>
      <c r="H343" s="360"/>
    </row>
    <row r="344" spans="1:8" s="361" customFormat="1" x14ac:dyDescent="0.25">
      <c r="A344" s="6">
        <v>1</v>
      </c>
      <c r="B344" s="35" t="s">
        <v>11</v>
      </c>
      <c r="C344" s="32">
        <v>240</v>
      </c>
      <c r="D344" s="434">
        <v>39.272727272727273</v>
      </c>
      <c r="E344" s="415">
        <v>8.5</v>
      </c>
      <c r="F344" s="3">
        <f>ROUND(G344/C344,0)</f>
        <v>1</v>
      </c>
      <c r="G344" s="17">
        <f>ROUND(D344*E344,0)</f>
        <v>334</v>
      </c>
      <c r="H344" s="360"/>
    </row>
    <row r="345" spans="1:8" s="361" customFormat="1" x14ac:dyDescent="0.25">
      <c r="A345" s="6">
        <v>1</v>
      </c>
      <c r="B345" s="36" t="s">
        <v>147</v>
      </c>
      <c r="C345" s="32"/>
      <c r="D345" s="416">
        <f>D343+D344</f>
        <v>50.18181818181818</v>
      </c>
      <c r="E345" s="346">
        <f t="shared" ref="E345:E346" si="32">G345/D345</f>
        <v>8.8278985507246386</v>
      </c>
      <c r="F345" s="417">
        <f>F343+F344</f>
        <v>1</v>
      </c>
      <c r="G345" s="417">
        <f>G343+G344</f>
        <v>443</v>
      </c>
      <c r="H345" s="360"/>
    </row>
    <row r="346" spans="1:8" s="361" customFormat="1" ht="30" thickBot="1" x14ac:dyDescent="0.3">
      <c r="A346" s="6">
        <v>1</v>
      </c>
      <c r="B346" s="38" t="s">
        <v>118</v>
      </c>
      <c r="C346" s="349"/>
      <c r="D346" s="435">
        <f>D341+D345</f>
        <v>50.18181818181818</v>
      </c>
      <c r="E346" s="346">
        <f t="shared" si="32"/>
        <v>8.8278985507246386</v>
      </c>
      <c r="F346" s="405">
        <f>F341+F345</f>
        <v>1</v>
      </c>
      <c r="G346" s="405">
        <f>G341+G345</f>
        <v>443</v>
      </c>
      <c r="H346" s="360"/>
    </row>
    <row r="347" spans="1:8" s="361" customFormat="1" ht="16.5" thickBot="1" x14ac:dyDescent="0.3">
      <c r="A347" s="6">
        <v>1</v>
      </c>
      <c r="B347" s="42" t="s">
        <v>10</v>
      </c>
      <c r="C347" s="436"/>
      <c r="D347" s="437"/>
      <c r="E347" s="436"/>
      <c r="F347" s="436"/>
      <c r="G347" s="436"/>
      <c r="H347" s="360"/>
    </row>
    <row r="348" spans="1:8" s="361" customFormat="1" ht="48" customHeight="1" x14ac:dyDescent="0.25">
      <c r="A348" s="6">
        <v>1</v>
      </c>
      <c r="B348" s="438" t="s">
        <v>84</v>
      </c>
      <c r="C348" s="439"/>
      <c r="D348" s="440"/>
      <c r="E348" s="441"/>
      <c r="F348" s="441"/>
      <c r="G348" s="441"/>
      <c r="H348" s="360"/>
    </row>
    <row r="349" spans="1:8" s="361" customFormat="1" x14ac:dyDescent="0.25">
      <c r="A349" s="6">
        <v>1</v>
      </c>
      <c r="B349" s="425" t="s">
        <v>203</v>
      </c>
      <c r="C349" s="57"/>
      <c r="D349" s="326"/>
      <c r="E349" s="410"/>
      <c r="F349" s="410"/>
      <c r="G349" s="410"/>
      <c r="H349" s="360"/>
    </row>
    <row r="350" spans="1:8" s="361" customFormat="1" x14ac:dyDescent="0.25">
      <c r="A350" s="6">
        <v>1</v>
      </c>
      <c r="B350" s="27" t="s">
        <v>123</v>
      </c>
      <c r="C350" s="26"/>
      <c r="D350" s="326">
        <f>D352+D353+D351/2.7</f>
        <v>1268.148148148148</v>
      </c>
      <c r="E350" s="410"/>
      <c r="F350" s="410"/>
      <c r="G350" s="410"/>
      <c r="H350" s="360"/>
    </row>
    <row r="351" spans="1:8" s="361" customFormat="1" x14ac:dyDescent="0.25">
      <c r="A351" s="6">
        <v>1</v>
      </c>
      <c r="B351" s="27" t="s">
        <v>327</v>
      </c>
      <c r="C351" s="26"/>
      <c r="D351" s="326">
        <v>76</v>
      </c>
      <c r="E351" s="410"/>
      <c r="F351" s="410"/>
      <c r="G351" s="410"/>
      <c r="H351" s="360"/>
    </row>
    <row r="352" spans="1:8" s="361" customFormat="1" x14ac:dyDescent="0.25">
      <c r="A352" s="6">
        <v>1</v>
      </c>
      <c r="B352" s="332" t="s">
        <v>228</v>
      </c>
      <c r="C352" s="26"/>
      <c r="D352" s="427">
        <v>367</v>
      </c>
      <c r="E352" s="410"/>
      <c r="F352" s="410"/>
      <c r="G352" s="410"/>
      <c r="H352" s="360"/>
    </row>
    <row r="353" spans="1:8" s="361" customFormat="1" x14ac:dyDescent="0.25">
      <c r="A353" s="6">
        <v>1</v>
      </c>
      <c r="B353" s="332" t="s">
        <v>245</v>
      </c>
      <c r="C353" s="26"/>
      <c r="D353" s="427">
        <v>873</v>
      </c>
      <c r="E353" s="410"/>
      <c r="F353" s="410"/>
      <c r="G353" s="410"/>
      <c r="H353" s="360"/>
    </row>
    <row r="354" spans="1:8" s="361" customFormat="1" x14ac:dyDescent="0.25">
      <c r="A354" s="6">
        <v>1</v>
      </c>
      <c r="B354" s="28" t="s">
        <v>121</v>
      </c>
      <c r="C354" s="26"/>
      <c r="D354" s="326">
        <f>D355+D356</f>
        <v>86.294117647058826</v>
      </c>
      <c r="E354" s="410"/>
      <c r="F354" s="410"/>
      <c r="G354" s="410"/>
      <c r="H354" s="360"/>
    </row>
    <row r="355" spans="1:8" s="361" customFormat="1" x14ac:dyDescent="0.25">
      <c r="A355" s="6">
        <v>1</v>
      </c>
      <c r="B355" s="28" t="s">
        <v>297</v>
      </c>
      <c r="C355" s="26"/>
      <c r="D355" s="326">
        <v>61</v>
      </c>
      <c r="E355" s="410"/>
      <c r="F355" s="410"/>
      <c r="G355" s="410"/>
      <c r="H355" s="360"/>
    </row>
    <row r="356" spans="1:8" s="361" customFormat="1" x14ac:dyDescent="0.25">
      <c r="A356" s="6">
        <v>1</v>
      </c>
      <c r="B356" s="28" t="s">
        <v>299</v>
      </c>
      <c r="C356" s="26"/>
      <c r="D356" s="326">
        <f>D357/8.5</f>
        <v>25.294117647058822</v>
      </c>
      <c r="E356" s="410"/>
      <c r="F356" s="410"/>
      <c r="G356" s="410"/>
      <c r="H356" s="360"/>
    </row>
    <row r="357" spans="1:8" s="361" customFormat="1" x14ac:dyDescent="0.25">
      <c r="A357" s="6">
        <v>1</v>
      </c>
      <c r="B357" s="56" t="s">
        <v>300</v>
      </c>
      <c r="C357" s="26"/>
      <c r="D357" s="427">
        <v>215</v>
      </c>
      <c r="E357" s="410"/>
      <c r="F357" s="410"/>
      <c r="G357" s="410"/>
      <c r="H357" s="360"/>
    </row>
    <row r="358" spans="1:8" s="361" customFormat="1" ht="30" x14ac:dyDescent="0.25">
      <c r="A358" s="6">
        <v>1</v>
      </c>
      <c r="B358" s="28" t="s">
        <v>122</v>
      </c>
      <c r="C358" s="26"/>
      <c r="D358" s="326"/>
      <c r="E358" s="410"/>
      <c r="F358" s="410"/>
      <c r="G358" s="410"/>
      <c r="H358" s="360"/>
    </row>
    <row r="359" spans="1:8" s="361" customFormat="1" ht="18" customHeight="1" x14ac:dyDescent="0.25">
      <c r="A359" s="6">
        <v>1</v>
      </c>
      <c r="B359" s="381" t="s">
        <v>161</v>
      </c>
      <c r="C359" s="26"/>
      <c r="D359" s="334">
        <f>D350+ROUND(D355*3.2,0)+D357/3.9</f>
        <v>1518.2763532763531</v>
      </c>
      <c r="E359" s="410"/>
      <c r="F359" s="410"/>
      <c r="G359" s="410"/>
      <c r="H359" s="360"/>
    </row>
    <row r="360" spans="1:8" s="361" customFormat="1" ht="18" customHeight="1" x14ac:dyDescent="0.25">
      <c r="A360" s="6">
        <v>1</v>
      </c>
      <c r="B360" s="29" t="s">
        <v>124</v>
      </c>
      <c r="C360" s="442"/>
      <c r="D360" s="443"/>
      <c r="E360" s="444"/>
      <c r="F360" s="444"/>
      <c r="G360" s="444"/>
      <c r="H360" s="360"/>
    </row>
    <row r="361" spans="1:8" s="361" customFormat="1" x14ac:dyDescent="0.25">
      <c r="A361" s="6">
        <v>1</v>
      </c>
      <c r="B361" s="45" t="s">
        <v>7</v>
      </c>
      <c r="C361" s="32"/>
      <c r="D361" s="426"/>
      <c r="E361" s="32"/>
      <c r="F361" s="32"/>
      <c r="G361" s="32"/>
      <c r="H361" s="360"/>
    </row>
    <row r="362" spans="1:8" s="361" customFormat="1" x14ac:dyDescent="0.25">
      <c r="A362" s="6">
        <v>1</v>
      </c>
      <c r="B362" s="55" t="s">
        <v>20</v>
      </c>
      <c r="C362" s="32"/>
      <c r="D362" s="426"/>
      <c r="E362" s="32"/>
      <c r="F362" s="32"/>
      <c r="G362" s="32"/>
      <c r="H362" s="360"/>
    </row>
    <row r="363" spans="1:8" s="361" customFormat="1" x14ac:dyDescent="0.25">
      <c r="A363" s="6">
        <v>1</v>
      </c>
      <c r="B363" s="35" t="s">
        <v>143</v>
      </c>
      <c r="C363" s="32">
        <v>240</v>
      </c>
      <c r="D363" s="426">
        <v>11</v>
      </c>
      <c r="E363" s="411">
        <v>10</v>
      </c>
      <c r="F363" s="3">
        <f>ROUND(G363/C363,0)</f>
        <v>0</v>
      </c>
      <c r="G363" s="17">
        <f>ROUND(D363*E363,0)</f>
        <v>110</v>
      </c>
      <c r="H363" s="360"/>
    </row>
    <row r="364" spans="1:8" s="361" customFormat="1" x14ac:dyDescent="0.25">
      <c r="A364" s="6">
        <v>1</v>
      </c>
      <c r="B364" s="36" t="s">
        <v>147</v>
      </c>
      <c r="C364" s="32"/>
      <c r="D364" s="416">
        <f>D363</f>
        <v>11</v>
      </c>
      <c r="E364" s="417">
        <f t="shared" ref="E364:G364" si="33">E363</f>
        <v>10</v>
      </c>
      <c r="F364" s="417">
        <f t="shared" si="33"/>
        <v>0</v>
      </c>
      <c r="G364" s="417">
        <f t="shared" si="33"/>
        <v>110</v>
      </c>
      <c r="H364" s="360"/>
    </row>
    <row r="365" spans="1:8" s="361" customFormat="1" ht="13.5" customHeight="1" thickBot="1" x14ac:dyDescent="0.3">
      <c r="A365" s="6">
        <v>1</v>
      </c>
      <c r="B365" s="38" t="s">
        <v>118</v>
      </c>
      <c r="C365" s="349"/>
      <c r="D365" s="419">
        <f>D364</f>
        <v>11</v>
      </c>
      <c r="E365" s="420">
        <f t="shared" ref="E365" si="34">G365/D365</f>
        <v>10</v>
      </c>
      <c r="F365" s="421">
        <f t="shared" ref="F365:G365" si="35">F364</f>
        <v>0</v>
      </c>
      <c r="G365" s="421">
        <f t="shared" si="35"/>
        <v>110</v>
      </c>
      <c r="H365" s="360"/>
    </row>
    <row r="366" spans="1:8" s="361" customFormat="1" ht="15.75" customHeight="1" thickBot="1" x14ac:dyDescent="0.3">
      <c r="A366" s="6">
        <v>1</v>
      </c>
      <c r="B366" s="357" t="s">
        <v>10</v>
      </c>
      <c r="C366" s="43"/>
      <c r="D366" s="358"/>
      <c r="E366" s="44"/>
      <c r="F366" s="359"/>
      <c r="G366" s="44"/>
      <c r="H366" s="360"/>
    </row>
    <row r="367" spans="1:8" s="361" customFormat="1" ht="15.75" customHeight="1" thickBot="1" x14ac:dyDescent="0.3">
      <c r="A367" s="6">
        <v>1</v>
      </c>
      <c r="B367" s="445"/>
      <c r="C367" s="446"/>
      <c r="D367" s="447"/>
      <c r="E367" s="448"/>
      <c r="F367" s="448"/>
      <c r="G367" s="448"/>
      <c r="H367" s="360"/>
    </row>
    <row r="368" spans="1:8" s="361" customFormat="1" ht="24.75" customHeight="1" x14ac:dyDescent="0.25">
      <c r="A368" s="6">
        <v>1</v>
      </c>
      <c r="B368" s="449" t="s">
        <v>79</v>
      </c>
      <c r="C368" s="439"/>
      <c r="D368" s="440"/>
      <c r="E368" s="441"/>
      <c r="F368" s="441"/>
      <c r="G368" s="441"/>
      <c r="H368" s="360"/>
    </row>
    <row r="369" spans="1:8" s="361" customFormat="1" ht="18.75" customHeight="1" x14ac:dyDescent="0.25">
      <c r="A369" s="6">
        <v>1</v>
      </c>
      <c r="B369" s="425" t="s">
        <v>203</v>
      </c>
      <c r="C369" s="57"/>
      <c r="D369" s="326"/>
      <c r="E369" s="410"/>
      <c r="F369" s="410"/>
      <c r="G369" s="410"/>
      <c r="H369" s="360"/>
    </row>
    <row r="370" spans="1:8" s="361" customFormat="1" x14ac:dyDescent="0.25">
      <c r="A370" s="6">
        <v>1</v>
      </c>
      <c r="B370" s="27" t="s">
        <v>123</v>
      </c>
      <c r="C370" s="26"/>
      <c r="D370" s="326">
        <f>D371/2.7</f>
        <v>42.573737373737366</v>
      </c>
      <c r="E370" s="410"/>
      <c r="F370" s="410"/>
      <c r="G370" s="410"/>
      <c r="H370" s="360"/>
    </row>
    <row r="371" spans="1:8" s="361" customFormat="1" x14ac:dyDescent="0.25">
      <c r="A371" s="6">
        <v>1</v>
      </c>
      <c r="B371" s="27" t="s">
        <v>327</v>
      </c>
      <c r="C371" s="26"/>
      <c r="D371" s="326">
        <v>114.9490909090909</v>
      </c>
      <c r="E371" s="410"/>
      <c r="F371" s="410"/>
      <c r="G371" s="410"/>
      <c r="H371" s="360"/>
    </row>
    <row r="372" spans="1:8" s="361" customFormat="1" x14ac:dyDescent="0.25">
      <c r="A372" s="6">
        <v>1</v>
      </c>
      <c r="B372" s="28" t="s">
        <v>121</v>
      </c>
      <c r="C372" s="26"/>
      <c r="D372" s="326">
        <f>(D373+D374)/8.5</f>
        <v>278.57839572192506</v>
      </c>
      <c r="E372" s="410"/>
      <c r="F372" s="410"/>
      <c r="G372" s="410"/>
      <c r="H372" s="360"/>
    </row>
    <row r="373" spans="1:8" s="361" customFormat="1" x14ac:dyDescent="0.25">
      <c r="A373" s="6">
        <v>1</v>
      </c>
      <c r="B373" s="450" t="s">
        <v>300</v>
      </c>
      <c r="C373" s="26"/>
      <c r="D373" s="326">
        <v>2367.9163636363633</v>
      </c>
      <c r="E373" s="410"/>
      <c r="F373" s="410"/>
      <c r="G373" s="410"/>
      <c r="H373" s="360"/>
    </row>
    <row r="374" spans="1:8" s="361" customFormat="1" x14ac:dyDescent="0.25">
      <c r="A374" s="6">
        <v>1</v>
      </c>
      <c r="B374" s="450" t="s">
        <v>301</v>
      </c>
      <c r="C374" s="26"/>
      <c r="D374" s="326"/>
      <c r="E374" s="410"/>
      <c r="F374" s="410"/>
      <c r="G374" s="410"/>
      <c r="H374" s="360"/>
    </row>
    <row r="375" spans="1:8" s="361" customFormat="1" ht="30" x14ac:dyDescent="0.25">
      <c r="A375" s="6">
        <v>1</v>
      </c>
      <c r="B375" s="28" t="s">
        <v>122</v>
      </c>
      <c r="C375" s="26"/>
      <c r="D375" s="326"/>
      <c r="E375" s="410"/>
      <c r="F375" s="410"/>
      <c r="G375" s="410"/>
      <c r="H375" s="360"/>
    </row>
    <row r="376" spans="1:8" s="361" customFormat="1" ht="18" customHeight="1" thickBot="1" x14ac:dyDescent="0.3">
      <c r="A376" s="6">
        <v>1</v>
      </c>
      <c r="B376" s="381" t="s">
        <v>161</v>
      </c>
      <c r="C376" s="451"/>
      <c r="D376" s="372">
        <f>D370+ROUND((D373+D374)/3.9,0)+D375</f>
        <v>649.57373737373734</v>
      </c>
      <c r="E376" s="444"/>
      <c r="F376" s="444"/>
      <c r="G376" s="444"/>
      <c r="H376" s="360"/>
    </row>
    <row r="377" spans="1:8" s="361" customFormat="1" ht="16.5" thickBot="1" x14ac:dyDescent="0.3">
      <c r="A377" s="6">
        <v>1</v>
      </c>
      <c r="B377" s="357" t="s">
        <v>10</v>
      </c>
      <c r="C377" s="43"/>
      <c r="D377" s="388"/>
      <c r="E377" s="359"/>
      <c r="F377" s="44"/>
      <c r="G377" s="389"/>
      <c r="H377" s="360"/>
    </row>
    <row r="378" spans="1:8" s="361" customFormat="1" ht="36.75" customHeight="1" x14ac:dyDescent="0.25">
      <c r="A378" s="6">
        <v>1</v>
      </c>
      <c r="B378" s="452" t="s">
        <v>159</v>
      </c>
      <c r="C378" s="453"/>
      <c r="D378" s="454"/>
      <c r="E378" s="410"/>
      <c r="F378" s="410"/>
      <c r="G378" s="410"/>
      <c r="H378" s="360"/>
    </row>
    <row r="379" spans="1:8" s="361" customFormat="1" x14ac:dyDescent="0.25">
      <c r="A379" s="6">
        <v>1</v>
      </c>
      <c r="B379" s="425" t="s">
        <v>6</v>
      </c>
      <c r="C379" s="57"/>
      <c r="D379" s="326"/>
      <c r="E379" s="406"/>
      <c r="F379" s="406"/>
      <c r="G379" s="406"/>
      <c r="H379" s="360"/>
    </row>
    <row r="380" spans="1:8" s="361" customFormat="1" ht="19.5" customHeight="1" x14ac:dyDescent="0.25">
      <c r="A380" s="6">
        <v>1</v>
      </c>
      <c r="B380" s="27" t="s">
        <v>123</v>
      </c>
      <c r="C380" s="26"/>
      <c r="D380" s="326">
        <f>D381/2.7</f>
        <v>14.814814814814813</v>
      </c>
      <c r="E380" s="410"/>
      <c r="F380" s="410"/>
      <c r="G380" s="410"/>
      <c r="H380" s="360"/>
    </row>
    <row r="381" spans="1:8" s="361" customFormat="1" ht="19.5" customHeight="1" x14ac:dyDescent="0.25">
      <c r="A381" s="6">
        <v>1</v>
      </c>
      <c r="B381" s="27" t="s">
        <v>327</v>
      </c>
      <c r="C381" s="26"/>
      <c r="D381" s="326">
        <v>40</v>
      </c>
      <c r="E381" s="410"/>
      <c r="F381" s="410"/>
      <c r="G381" s="410"/>
      <c r="H381" s="360"/>
    </row>
    <row r="382" spans="1:8" s="361" customFormat="1" x14ac:dyDescent="0.25">
      <c r="A382" s="6">
        <v>1</v>
      </c>
      <c r="B382" s="28" t="s">
        <v>121</v>
      </c>
      <c r="C382" s="26"/>
      <c r="D382" s="326">
        <f>D383/8.5</f>
        <v>115.61454545454546</v>
      </c>
      <c r="E382" s="410"/>
      <c r="F382" s="410"/>
      <c r="G382" s="410"/>
      <c r="H382" s="360"/>
    </row>
    <row r="383" spans="1:8" s="361" customFormat="1" x14ac:dyDescent="0.25">
      <c r="A383" s="6">
        <v>1</v>
      </c>
      <c r="B383" s="450" t="s">
        <v>160</v>
      </c>
      <c r="C383" s="26"/>
      <c r="D383" s="326">
        <v>982.7236363636365</v>
      </c>
      <c r="E383" s="410"/>
      <c r="F383" s="410"/>
      <c r="G383" s="410"/>
      <c r="H383" s="360"/>
    </row>
    <row r="384" spans="1:8" s="361" customFormat="1" ht="30" x14ac:dyDescent="0.25">
      <c r="A384" s="6">
        <v>1</v>
      </c>
      <c r="B384" s="28" t="s">
        <v>122</v>
      </c>
      <c r="C384" s="26"/>
      <c r="D384" s="326"/>
      <c r="E384" s="410"/>
      <c r="F384" s="410"/>
      <c r="G384" s="410"/>
      <c r="H384" s="360"/>
    </row>
    <row r="385" spans="1:8" s="361" customFormat="1" ht="18.75" customHeight="1" thickBot="1" x14ac:dyDescent="0.3">
      <c r="A385" s="6">
        <v>1</v>
      </c>
      <c r="B385" s="381" t="s">
        <v>161</v>
      </c>
      <c r="C385" s="451"/>
      <c r="D385" s="372">
        <f>D380+ROUND(D383/3.9,0)+D384</f>
        <v>266.81481481481484</v>
      </c>
      <c r="E385" s="444"/>
      <c r="F385" s="444"/>
      <c r="G385" s="444"/>
      <c r="H385" s="360"/>
    </row>
    <row r="386" spans="1:8" s="361" customFormat="1" ht="16.5" thickBot="1" x14ac:dyDescent="0.3">
      <c r="A386" s="6">
        <v>1</v>
      </c>
      <c r="B386" s="357" t="s">
        <v>10</v>
      </c>
      <c r="C386" s="43"/>
      <c r="D386" s="358"/>
      <c r="E386" s="44"/>
      <c r="F386" s="359"/>
      <c r="G386" s="44"/>
      <c r="H386" s="360"/>
    </row>
    <row r="387" spans="1:8" s="361" customFormat="1" ht="14.25" customHeight="1" x14ac:dyDescent="0.25">
      <c r="A387" s="6">
        <v>1</v>
      </c>
      <c r="B387" s="455"/>
      <c r="C387" s="400"/>
      <c r="D387" s="454"/>
      <c r="E387" s="410"/>
      <c r="F387" s="410"/>
      <c r="G387" s="410"/>
      <c r="H387" s="360"/>
    </row>
    <row r="388" spans="1:8" ht="47.25" x14ac:dyDescent="0.25">
      <c r="A388" s="6">
        <v>1</v>
      </c>
      <c r="B388" s="456" t="s">
        <v>196</v>
      </c>
      <c r="C388" s="5"/>
      <c r="D388" s="407"/>
      <c r="E388" s="406"/>
      <c r="F388" s="406"/>
      <c r="G388" s="406"/>
    </row>
    <row r="389" spans="1:8" ht="24.75" customHeight="1" x14ac:dyDescent="0.25">
      <c r="A389" s="6">
        <v>1</v>
      </c>
      <c r="B389" s="325" t="s">
        <v>4</v>
      </c>
      <c r="C389" s="5"/>
      <c r="D389" s="407"/>
      <c r="E389" s="406"/>
      <c r="F389" s="406"/>
      <c r="G389" s="406"/>
    </row>
    <row r="390" spans="1:8" ht="21" customHeight="1" x14ac:dyDescent="0.25">
      <c r="A390" s="6">
        <v>1</v>
      </c>
      <c r="B390" s="48" t="s">
        <v>45</v>
      </c>
      <c r="C390" s="5">
        <v>330</v>
      </c>
      <c r="D390" s="407">
        <v>6836.727272727273</v>
      </c>
      <c r="E390" s="457">
        <v>3</v>
      </c>
      <c r="F390" s="3">
        <f>ROUND(G390/C390,0)</f>
        <v>62</v>
      </c>
      <c r="G390" s="406">
        <f>ROUND(D390*E390,0)</f>
        <v>20510</v>
      </c>
    </row>
    <row r="391" spans="1:8" ht="18.75" customHeight="1" x14ac:dyDescent="0.25">
      <c r="A391" s="6">
        <v>1</v>
      </c>
      <c r="B391" s="458" t="s">
        <v>5</v>
      </c>
      <c r="C391" s="379"/>
      <c r="D391" s="435">
        <f>D390</f>
        <v>6836.727272727273</v>
      </c>
      <c r="E391" s="346">
        <f>G391/D391</f>
        <v>2.9999734056699112</v>
      </c>
      <c r="F391" s="405">
        <f>F390</f>
        <v>62</v>
      </c>
      <c r="G391" s="405">
        <f>G390</f>
        <v>20510</v>
      </c>
    </row>
    <row r="392" spans="1:8" x14ac:dyDescent="0.25">
      <c r="A392" s="6">
        <v>1</v>
      </c>
      <c r="B392" s="425" t="s">
        <v>203</v>
      </c>
      <c r="C392" s="57"/>
      <c r="D392" s="326"/>
      <c r="E392" s="21"/>
      <c r="F392" s="405"/>
      <c r="G392" s="405"/>
    </row>
    <row r="393" spans="1:8" x14ac:dyDescent="0.25">
      <c r="A393" s="6">
        <v>1</v>
      </c>
      <c r="B393" s="27" t="s">
        <v>123</v>
      </c>
      <c r="C393" s="26"/>
      <c r="D393" s="326">
        <f>D394</f>
        <v>429</v>
      </c>
      <c r="E393" s="21"/>
      <c r="F393" s="405"/>
      <c r="G393" s="405"/>
    </row>
    <row r="394" spans="1:8" x14ac:dyDescent="0.25">
      <c r="A394" s="6">
        <v>1</v>
      </c>
      <c r="B394" s="332" t="s">
        <v>245</v>
      </c>
      <c r="C394" s="26"/>
      <c r="D394" s="326">
        <v>429</v>
      </c>
      <c r="E394" s="21"/>
      <c r="F394" s="405"/>
      <c r="G394" s="405"/>
    </row>
    <row r="395" spans="1:8" x14ac:dyDescent="0.25">
      <c r="A395" s="6">
        <v>1</v>
      </c>
      <c r="B395" s="28" t="s">
        <v>121</v>
      </c>
      <c r="C395" s="26"/>
      <c r="D395" s="326"/>
      <c r="E395" s="21"/>
      <c r="F395" s="405"/>
      <c r="G395" s="405"/>
    </row>
    <row r="396" spans="1:8" ht="30" x14ac:dyDescent="0.25">
      <c r="A396" s="6">
        <v>1</v>
      </c>
      <c r="B396" s="28" t="s">
        <v>122</v>
      </c>
      <c r="C396" s="26"/>
      <c r="D396" s="326"/>
      <c r="E396" s="21"/>
      <c r="F396" s="405"/>
      <c r="G396" s="405"/>
    </row>
    <row r="397" spans="1:8" ht="18" customHeight="1" x14ac:dyDescent="0.25">
      <c r="A397" s="6">
        <v>1</v>
      </c>
      <c r="B397" s="381" t="s">
        <v>161</v>
      </c>
      <c r="C397" s="26"/>
      <c r="D397" s="334">
        <f>D393+ROUND(D395*3.2,0)+D396</f>
        <v>429</v>
      </c>
      <c r="E397" s="21"/>
      <c r="F397" s="405"/>
      <c r="G397" s="405"/>
    </row>
    <row r="398" spans="1:8" x14ac:dyDescent="0.25">
      <c r="A398" s="6">
        <v>1</v>
      </c>
      <c r="B398" s="29" t="s">
        <v>124</v>
      </c>
      <c r="C398" s="26"/>
      <c r="D398" s="335">
        <f>SUM(D399:D400)</f>
        <v>0</v>
      </c>
      <c r="E398" s="21"/>
      <c r="F398" s="405"/>
      <c r="G398" s="405"/>
    </row>
    <row r="399" spans="1:8" ht="30" x14ac:dyDescent="0.25">
      <c r="A399" s="6">
        <v>1</v>
      </c>
      <c r="B399" s="459" t="s">
        <v>151</v>
      </c>
      <c r="C399" s="26"/>
      <c r="D399" s="460"/>
      <c r="E399" s="21"/>
      <c r="F399" s="405"/>
      <c r="G399" s="405"/>
    </row>
    <row r="400" spans="1:8" ht="45" x14ac:dyDescent="0.25">
      <c r="A400" s="6">
        <v>1</v>
      </c>
      <c r="B400" s="461" t="s">
        <v>306</v>
      </c>
      <c r="C400" s="26"/>
      <c r="D400" s="462"/>
      <c r="E400" s="21"/>
      <c r="F400" s="405"/>
      <c r="G400" s="405"/>
    </row>
    <row r="401" spans="1:8" ht="17.25" customHeight="1" x14ac:dyDescent="0.25">
      <c r="A401" s="6">
        <v>1</v>
      </c>
      <c r="B401" s="55" t="s">
        <v>7</v>
      </c>
      <c r="C401" s="20"/>
      <c r="D401" s="407"/>
      <c r="E401" s="16"/>
      <c r="F401" s="16"/>
      <c r="G401" s="406"/>
    </row>
    <row r="402" spans="1:8" ht="17.25" customHeight="1" x14ac:dyDescent="0.25">
      <c r="A402" s="6">
        <v>1</v>
      </c>
      <c r="B402" s="55" t="s">
        <v>145</v>
      </c>
      <c r="C402" s="32"/>
      <c r="D402" s="407"/>
      <c r="E402" s="16"/>
      <c r="F402" s="409"/>
      <c r="G402" s="410"/>
    </row>
    <row r="403" spans="1:8" ht="17.25" customHeight="1" x14ac:dyDescent="0.25">
      <c r="A403" s="6">
        <v>1</v>
      </c>
      <c r="B403" s="34" t="s">
        <v>45</v>
      </c>
      <c r="C403" s="32">
        <v>330</v>
      </c>
      <c r="D403" s="407">
        <v>4</v>
      </c>
      <c r="E403" s="457">
        <v>8</v>
      </c>
      <c r="F403" s="3">
        <f>ROUND(G403/C403,0)</f>
        <v>0</v>
      </c>
      <c r="G403" s="406">
        <f>ROUND(D403*E403,0)</f>
        <v>32</v>
      </c>
    </row>
    <row r="404" spans="1:8" ht="18" customHeight="1" x14ac:dyDescent="0.25">
      <c r="A404" s="6">
        <v>1</v>
      </c>
      <c r="B404" s="45" t="s">
        <v>9</v>
      </c>
      <c r="C404" s="412"/>
      <c r="D404" s="416">
        <f t="shared" ref="D404" si="36">D403</f>
        <v>4</v>
      </c>
      <c r="E404" s="52">
        <f t="shared" ref="E404:G404" si="37">E403</f>
        <v>8</v>
      </c>
      <c r="F404" s="417">
        <f t="shared" si="37"/>
        <v>0</v>
      </c>
      <c r="G404" s="417">
        <f t="shared" si="37"/>
        <v>32</v>
      </c>
    </row>
    <row r="405" spans="1:8" ht="19.5" customHeight="1" x14ac:dyDescent="0.25">
      <c r="A405" s="6">
        <v>1</v>
      </c>
      <c r="B405" s="55" t="s">
        <v>20</v>
      </c>
      <c r="C405" s="32"/>
      <c r="D405" s="407"/>
      <c r="E405" s="16"/>
      <c r="F405" s="409"/>
      <c r="G405" s="410"/>
    </row>
    <row r="406" spans="1:8" ht="16.5" customHeight="1" x14ac:dyDescent="0.25">
      <c r="A406" s="6">
        <v>1</v>
      </c>
      <c r="B406" s="35" t="s">
        <v>45</v>
      </c>
      <c r="C406" s="32">
        <v>240</v>
      </c>
      <c r="D406" s="407">
        <v>2149</v>
      </c>
      <c r="E406" s="457">
        <v>3</v>
      </c>
      <c r="F406" s="3">
        <f>ROUND(G406/C406,0)</f>
        <v>27</v>
      </c>
      <c r="G406" s="406">
        <f>ROUND(D406*E406,0)</f>
        <v>6447</v>
      </c>
    </row>
    <row r="407" spans="1:8" ht="21" customHeight="1" x14ac:dyDescent="0.25">
      <c r="A407" s="6">
        <v>1</v>
      </c>
      <c r="B407" s="36" t="s">
        <v>147</v>
      </c>
      <c r="C407" s="32"/>
      <c r="D407" s="416">
        <f>D406</f>
        <v>2149</v>
      </c>
      <c r="E407" s="346">
        <f t="shared" ref="E407:E408" si="38">G407/D407</f>
        <v>3</v>
      </c>
      <c r="F407" s="417">
        <f t="shared" ref="F407:G407" si="39">F406</f>
        <v>27</v>
      </c>
      <c r="G407" s="417">
        <f t="shared" si="39"/>
        <v>6447</v>
      </c>
    </row>
    <row r="408" spans="1:8" ht="21" customHeight="1" thickBot="1" x14ac:dyDescent="0.3">
      <c r="A408" s="6">
        <v>1</v>
      </c>
      <c r="B408" s="38" t="s">
        <v>118</v>
      </c>
      <c r="C408" s="418"/>
      <c r="D408" s="419">
        <f>D404+D407</f>
        <v>2153</v>
      </c>
      <c r="E408" s="420">
        <f t="shared" si="38"/>
        <v>3.009289363678588</v>
      </c>
      <c r="F408" s="421">
        <f>F404+F407</f>
        <v>27</v>
      </c>
      <c r="G408" s="421">
        <f>G404+G407</f>
        <v>6479</v>
      </c>
    </row>
    <row r="409" spans="1:8" s="361" customFormat="1" ht="24.75" customHeight="1" thickBot="1" x14ac:dyDescent="0.3">
      <c r="A409" s="6">
        <v>1</v>
      </c>
      <c r="B409" s="357" t="s">
        <v>10</v>
      </c>
      <c r="C409" s="43"/>
      <c r="D409" s="358"/>
      <c r="E409" s="44"/>
      <c r="F409" s="359"/>
      <c r="G409" s="44"/>
      <c r="H409" s="360"/>
    </row>
    <row r="410" spans="1:8" s="371" customFormat="1" ht="39" customHeight="1" x14ac:dyDescent="0.25">
      <c r="A410" s="6">
        <v>1</v>
      </c>
      <c r="B410" s="463" t="s">
        <v>85</v>
      </c>
      <c r="C410" s="453"/>
      <c r="D410" s="454"/>
      <c r="E410" s="410"/>
      <c r="F410" s="410"/>
      <c r="G410" s="410"/>
      <c r="H410" s="360"/>
    </row>
    <row r="411" spans="1:8" s="371" customFormat="1" ht="24.75" customHeight="1" x14ac:dyDescent="0.25">
      <c r="A411" s="6">
        <v>1</v>
      </c>
      <c r="B411" s="325" t="s">
        <v>4</v>
      </c>
      <c r="C411" s="20"/>
      <c r="D411" s="407"/>
      <c r="E411" s="406"/>
      <c r="F411" s="406"/>
      <c r="G411" s="406"/>
      <c r="H411" s="360"/>
    </row>
    <row r="412" spans="1:8" s="371" customFormat="1" ht="15" customHeight="1" x14ac:dyDescent="0.25">
      <c r="A412" s="6">
        <v>1</v>
      </c>
      <c r="B412" s="4" t="s">
        <v>11</v>
      </c>
      <c r="C412" s="32">
        <v>340</v>
      </c>
      <c r="D412" s="406">
        <v>10</v>
      </c>
      <c r="E412" s="464">
        <v>8.4</v>
      </c>
      <c r="F412" s="3">
        <f t="shared" ref="F412:F422" si="40">ROUND(G412/C412,0)</f>
        <v>0</v>
      </c>
      <c r="G412" s="406">
        <f t="shared" ref="G412:G422" si="41">ROUND(D412*E412,0)</f>
        <v>84</v>
      </c>
      <c r="H412" s="360"/>
    </row>
    <row r="413" spans="1:8" s="371" customFormat="1" ht="15" customHeight="1" x14ac:dyDescent="0.25">
      <c r="A413" s="6">
        <v>1</v>
      </c>
      <c r="B413" s="4" t="s">
        <v>108</v>
      </c>
      <c r="C413" s="32">
        <v>340</v>
      </c>
      <c r="D413" s="406"/>
      <c r="E413" s="464">
        <v>10</v>
      </c>
      <c r="F413" s="3">
        <f t="shared" si="40"/>
        <v>0</v>
      </c>
      <c r="G413" s="406">
        <f t="shared" si="41"/>
        <v>0</v>
      </c>
      <c r="H413" s="360"/>
    </row>
    <row r="414" spans="1:8" s="371" customFormat="1" ht="18" customHeight="1" x14ac:dyDescent="0.25">
      <c r="A414" s="6">
        <v>1</v>
      </c>
      <c r="B414" s="4" t="s">
        <v>58</v>
      </c>
      <c r="C414" s="32">
        <v>340</v>
      </c>
      <c r="D414" s="406">
        <v>1</v>
      </c>
      <c r="E414" s="464">
        <v>11.5</v>
      </c>
      <c r="F414" s="3">
        <f t="shared" si="40"/>
        <v>0</v>
      </c>
      <c r="G414" s="406">
        <f t="shared" si="41"/>
        <v>12</v>
      </c>
      <c r="H414" s="360"/>
    </row>
    <row r="415" spans="1:8" s="371" customFormat="1" ht="16.5" customHeight="1" x14ac:dyDescent="0.25">
      <c r="A415" s="6">
        <v>1</v>
      </c>
      <c r="B415" s="4" t="s">
        <v>12</v>
      </c>
      <c r="C415" s="32">
        <v>340</v>
      </c>
      <c r="D415" s="406"/>
      <c r="E415" s="464">
        <v>8.9</v>
      </c>
      <c r="F415" s="3">
        <f t="shared" si="40"/>
        <v>0</v>
      </c>
      <c r="G415" s="406">
        <f t="shared" si="41"/>
        <v>0</v>
      </c>
      <c r="H415" s="360"/>
    </row>
    <row r="416" spans="1:8" s="371" customFormat="1" ht="19.5" customHeight="1" x14ac:dyDescent="0.25">
      <c r="A416" s="6">
        <v>1</v>
      </c>
      <c r="B416" s="4" t="s">
        <v>22</v>
      </c>
      <c r="C416" s="32">
        <v>340</v>
      </c>
      <c r="D416" s="406">
        <v>8.7272727272727266</v>
      </c>
      <c r="E416" s="464">
        <v>10</v>
      </c>
      <c r="F416" s="3">
        <f t="shared" si="40"/>
        <v>0</v>
      </c>
      <c r="G416" s="406">
        <f t="shared" si="41"/>
        <v>87</v>
      </c>
      <c r="H416" s="360"/>
    </row>
    <row r="417" spans="1:8" s="371" customFormat="1" ht="19.5" customHeight="1" x14ac:dyDescent="0.25">
      <c r="A417" s="6">
        <v>1</v>
      </c>
      <c r="B417" s="4" t="s">
        <v>34</v>
      </c>
      <c r="C417" s="32">
        <v>340</v>
      </c>
      <c r="D417" s="406">
        <v>2.1818181818181817</v>
      </c>
      <c r="E417" s="464">
        <v>10</v>
      </c>
      <c r="F417" s="3">
        <f t="shared" si="40"/>
        <v>0</v>
      </c>
      <c r="G417" s="406">
        <f t="shared" si="41"/>
        <v>22</v>
      </c>
      <c r="H417" s="360"/>
    </row>
    <row r="418" spans="1:8" s="371" customFormat="1" ht="18.75" customHeight="1" x14ac:dyDescent="0.25">
      <c r="A418" s="6">
        <v>1</v>
      </c>
      <c r="B418" s="4" t="s">
        <v>23</v>
      </c>
      <c r="C418" s="32">
        <v>340</v>
      </c>
      <c r="D418" s="406">
        <v>2.1818181818181817</v>
      </c>
      <c r="E418" s="464">
        <v>6.1</v>
      </c>
      <c r="F418" s="3">
        <f t="shared" si="40"/>
        <v>0</v>
      </c>
      <c r="G418" s="406">
        <f t="shared" si="41"/>
        <v>13</v>
      </c>
      <c r="H418" s="360"/>
    </row>
    <row r="419" spans="1:8" s="371" customFormat="1" ht="18" customHeight="1" x14ac:dyDescent="0.25">
      <c r="A419" s="6">
        <v>1</v>
      </c>
      <c r="B419" s="4" t="s">
        <v>57</v>
      </c>
      <c r="C419" s="32">
        <v>340</v>
      </c>
      <c r="D419" s="406">
        <v>2.1818181818181817</v>
      </c>
      <c r="E419" s="464">
        <v>12</v>
      </c>
      <c r="F419" s="3">
        <f t="shared" si="40"/>
        <v>0</v>
      </c>
      <c r="G419" s="406">
        <f t="shared" si="41"/>
        <v>26</v>
      </c>
      <c r="H419" s="360"/>
    </row>
    <row r="420" spans="1:8" s="371" customFormat="1" ht="18.75" customHeight="1" x14ac:dyDescent="0.25">
      <c r="A420" s="6">
        <v>1</v>
      </c>
      <c r="B420" s="4" t="s">
        <v>45</v>
      </c>
      <c r="C420" s="32">
        <v>340</v>
      </c>
      <c r="D420" s="406">
        <v>1.0909090909090908</v>
      </c>
      <c r="E420" s="464">
        <v>7.4</v>
      </c>
      <c r="F420" s="3">
        <f t="shared" si="40"/>
        <v>0</v>
      </c>
      <c r="G420" s="406">
        <f t="shared" si="41"/>
        <v>8</v>
      </c>
      <c r="H420" s="360"/>
    </row>
    <row r="421" spans="1:8" s="371" customFormat="1" ht="18" customHeight="1" x14ac:dyDescent="0.25">
      <c r="A421" s="6">
        <v>1</v>
      </c>
      <c r="B421" s="4" t="s">
        <v>344</v>
      </c>
      <c r="C421" s="32">
        <v>340</v>
      </c>
      <c r="D421" s="406">
        <v>4.3636363636363633</v>
      </c>
      <c r="E421" s="464">
        <v>6</v>
      </c>
      <c r="F421" s="3">
        <f t="shared" si="40"/>
        <v>0</v>
      </c>
      <c r="G421" s="406">
        <f t="shared" si="41"/>
        <v>26</v>
      </c>
      <c r="H421" s="360"/>
    </row>
    <row r="422" spans="1:8" s="371" customFormat="1" ht="18" customHeight="1" x14ac:dyDescent="0.25">
      <c r="A422" s="6">
        <v>1</v>
      </c>
      <c r="B422" s="4" t="s">
        <v>21</v>
      </c>
      <c r="C422" s="32">
        <v>340</v>
      </c>
      <c r="D422" s="406">
        <v>7.6363636363636367</v>
      </c>
      <c r="E422" s="464">
        <v>10.6</v>
      </c>
      <c r="F422" s="3">
        <f t="shared" si="40"/>
        <v>0</v>
      </c>
      <c r="G422" s="406">
        <f t="shared" si="41"/>
        <v>81</v>
      </c>
      <c r="H422" s="360"/>
    </row>
    <row r="423" spans="1:8" s="371" customFormat="1" ht="21" customHeight="1" x14ac:dyDescent="0.25">
      <c r="A423" s="6">
        <v>1</v>
      </c>
      <c r="B423" s="458" t="s">
        <v>5</v>
      </c>
      <c r="C423" s="379"/>
      <c r="D423" s="435">
        <f>SUM(D412:D422)</f>
        <v>39.36363636363636</v>
      </c>
      <c r="E423" s="21">
        <f>G423/D423</f>
        <v>9.1200923787528883</v>
      </c>
      <c r="F423" s="465">
        <f>SUM(F412:F422)</f>
        <v>0</v>
      </c>
      <c r="G423" s="465">
        <f>SUM(G412:G422)</f>
        <v>359</v>
      </c>
      <c r="H423" s="360"/>
    </row>
    <row r="424" spans="1:8" s="59" customFormat="1" ht="18.75" customHeight="1" x14ac:dyDescent="0.25">
      <c r="A424" s="6">
        <v>1</v>
      </c>
      <c r="B424" s="25" t="s">
        <v>227</v>
      </c>
      <c r="C424" s="25"/>
      <c r="D424" s="443"/>
      <c r="E424" s="58"/>
      <c r="F424" s="58"/>
      <c r="G424" s="58"/>
      <c r="H424" s="317"/>
    </row>
    <row r="425" spans="1:8" s="59" customFormat="1" x14ac:dyDescent="0.25">
      <c r="A425" s="6">
        <v>1</v>
      </c>
      <c r="B425" s="27" t="s">
        <v>123</v>
      </c>
      <c r="C425" s="60"/>
      <c r="D425" s="326">
        <f>SUM(D427,D428,D429,D430)+D426/2.7</f>
        <v>0</v>
      </c>
      <c r="E425" s="58"/>
      <c r="F425" s="58"/>
      <c r="G425" s="58"/>
      <c r="H425" s="317"/>
    </row>
    <row r="426" spans="1:8" s="59" customFormat="1" x14ac:dyDescent="0.25">
      <c r="A426" s="6">
        <v>1</v>
      </c>
      <c r="B426" s="27" t="s">
        <v>327</v>
      </c>
      <c r="C426" s="26"/>
      <c r="D426" s="326"/>
      <c r="E426" s="410"/>
      <c r="F426" s="410"/>
      <c r="G426" s="410"/>
      <c r="H426" s="317"/>
    </row>
    <row r="427" spans="1:8" s="59" customFormat="1" x14ac:dyDescent="0.25">
      <c r="A427" s="6">
        <v>1</v>
      </c>
      <c r="B427" s="61" t="s">
        <v>228</v>
      </c>
      <c r="C427" s="60"/>
      <c r="D427" s="466"/>
      <c r="E427" s="58"/>
      <c r="F427" s="58"/>
      <c r="G427" s="58"/>
      <c r="H427" s="317"/>
    </row>
    <row r="428" spans="1:8" s="59" customFormat="1" ht="17.25" customHeight="1" x14ac:dyDescent="0.25">
      <c r="A428" s="6">
        <v>1</v>
      </c>
      <c r="B428" s="61" t="s">
        <v>229</v>
      </c>
      <c r="C428" s="60"/>
      <c r="D428" s="326"/>
      <c r="E428" s="58"/>
      <c r="F428" s="58"/>
      <c r="G428" s="58"/>
      <c r="H428" s="317"/>
    </row>
    <row r="429" spans="1:8" s="59" customFormat="1" ht="30" x14ac:dyDescent="0.25">
      <c r="A429" s="6">
        <v>1</v>
      </c>
      <c r="B429" s="61" t="s">
        <v>230</v>
      </c>
      <c r="C429" s="60"/>
      <c r="D429" s="326"/>
      <c r="E429" s="58"/>
      <c r="F429" s="58"/>
      <c r="G429" s="58"/>
      <c r="H429" s="317"/>
    </row>
    <row r="430" spans="1:8" s="59" customFormat="1" x14ac:dyDescent="0.25">
      <c r="A430" s="6">
        <v>1</v>
      </c>
      <c r="B430" s="27" t="s">
        <v>231</v>
      </c>
      <c r="C430" s="60"/>
      <c r="D430" s="326"/>
      <c r="E430" s="58"/>
      <c r="F430" s="58"/>
      <c r="G430" s="58"/>
      <c r="H430" s="317"/>
    </row>
    <row r="431" spans="1:8" s="59" customFormat="1" ht="45" x14ac:dyDescent="0.25">
      <c r="A431" s="6">
        <v>1</v>
      </c>
      <c r="B431" s="27" t="s">
        <v>326</v>
      </c>
      <c r="C431" s="60"/>
      <c r="D431" s="326"/>
      <c r="E431" s="58"/>
      <c r="F431" s="58"/>
      <c r="G431" s="58"/>
      <c r="H431" s="317"/>
    </row>
    <row r="432" spans="1:8" s="371" customFormat="1" x14ac:dyDescent="0.25">
      <c r="A432" s="6">
        <v>1</v>
      </c>
      <c r="B432" s="28" t="s">
        <v>121</v>
      </c>
      <c r="C432" s="32"/>
      <c r="D432" s="326">
        <f>D433+D434</f>
        <v>0</v>
      </c>
      <c r="E432" s="16"/>
      <c r="F432" s="16"/>
      <c r="G432" s="406"/>
      <c r="H432" s="360"/>
    </row>
    <row r="433" spans="1:8" s="371" customFormat="1" x14ac:dyDescent="0.25">
      <c r="A433" s="6">
        <v>1</v>
      </c>
      <c r="B433" s="28" t="s">
        <v>297</v>
      </c>
      <c r="C433" s="423"/>
      <c r="D433" s="326"/>
      <c r="E433" s="16"/>
      <c r="F433" s="16"/>
      <c r="G433" s="406"/>
      <c r="H433" s="360"/>
    </row>
    <row r="434" spans="1:8" s="371" customFormat="1" x14ac:dyDescent="0.25">
      <c r="A434" s="6">
        <v>1</v>
      </c>
      <c r="B434" s="28" t="s">
        <v>299</v>
      </c>
      <c r="C434" s="423"/>
      <c r="D434" s="326">
        <f>D435/8.5</f>
        <v>0</v>
      </c>
      <c r="E434" s="16"/>
      <c r="F434" s="16"/>
      <c r="G434" s="406"/>
      <c r="H434" s="360"/>
    </row>
    <row r="435" spans="1:8" s="59" customFormat="1" x14ac:dyDescent="0.25">
      <c r="A435" s="6">
        <v>1</v>
      </c>
      <c r="B435" s="56" t="s">
        <v>298</v>
      </c>
      <c r="C435" s="467"/>
      <c r="D435" s="326"/>
      <c r="E435" s="58"/>
      <c r="F435" s="58"/>
      <c r="G435" s="58"/>
      <c r="H435" s="317"/>
    </row>
    <row r="436" spans="1:8" s="59" customFormat="1" ht="15.75" customHeight="1" x14ac:dyDescent="0.25">
      <c r="A436" s="6">
        <v>1</v>
      </c>
      <c r="B436" s="62" t="s">
        <v>232</v>
      </c>
      <c r="C436" s="63"/>
      <c r="D436" s="334">
        <f>D425+ROUND(D433*3.2,0)+D435/3.9</f>
        <v>0</v>
      </c>
      <c r="E436" s="64"/>
      <c r="F436" s="64"/>
      <c r="G436" s="64"/>
      <c r="H436" s="317"/>
    </row>
    <row r="437" spans="1:8" s="59" customFormat="1" ht="15.75" customHeight="1" x14ac:dyDescent="0.25">
      <c r="A437" s="6">
        <v>1</v>
      </c>
      <c r="B437" s="25" t="s">
        <v>163</v>
      </c>
      <c r="C437" s="26"/>
      <c r="D437" s="326"/>
      <c r="E437" s="64"/>
      <c r="F437" s="64"/>
      <c r="G437" s="64"/>
      <c r="H437" s="317"/>
    </row>
    <row r="438" spans="1:8" s="59" customFormat="1" ht="15.75" customHeight="1" x14ac:dyDescent="0.25">
      <c r="A438" s="6">
        <v>1</v>
      </c>
      <c r="B438" s="27" t="s">
        <v>123</v>
      </c>
      <c r="C438" s="26"/>
      <c r="D438" s="326">
        <f>D440+D456+D447</f>
        <v>0</v>
      </c>
      <c r="E438" s="64"/>
      <c r="F438" s="64"/>
      <c r="G438" s="64"/>
      <c r="H438" s="317"/>
    </row>
    <row r="439" spans="1:8" s="59" customFormat="1" ht="15.75" customHeight="1" x14ac:dyDescent="0.25">
      <c r="A439" s="6">
        <v>1</v>
      </c>
      <c r="B439" s="27" t="s">
        <v>228</v>
      </c>
      <c r="C439" s="26"/>
      <c r="D439" s="326"/>
      <c r="E439" s="64"/>
      <c r="F439" s="64"/>
      <c r="G439" s="64"/>
      <c r="H439" s="317"/>
    </row>
    <row r="440" spans="1:8" s="59" customFormat="1" ht="15.75" customHeight="1" x14ac:dyDescent="0.25">
      <c r="A440" s="6">
        <v>1</v>
      </c>
      <c r="B440" s="61" t="s">
        <v>233</v>
      </c>
      <c r="C440" s="26"/>
      <c r="D440" s="326">
        <f>D441+D442+D443+D445</f>
        <v>0</v>
      </c>
      <c r="E440" s="64"/>
      <c r="F440" s="64"/>
      <c r="G440" s="64"/>
      <c r="H440" s="317"/>
    </row>
    <row r="441" spans="1:8" s="59" customFormat="1" ht="19.5" customHeight="1" x14ac:dyDescent="0.25">
      <c r="A441" s="6">
        <v>1</v>
      </c>
      <c r="B441" s="65" t="s">
        <v>234</v>
      </c>
      <c r="C441" s="26"/>
      <c r="D441" s="326"/>
      <c r="E441" s="64"/>
      <c r="F441" s="64"/>
      <c r="G441" s="64"/>
      <c r="H441" s="317"/>
    </row>
    <row r="442" spans="1:8" s="59" customFormat="1" ht="15.75" customHeight="1" x14ac:dyDescent="0.25">
      <c r="A442" s="6">
        <v>1</v>
      </c>
      <c r="B442" s="65" t="s">
        <v>235</v>
      </c>
      <c r="C442" s="26"/>
      <c r="D442" s="326"/>
      <c r="E442" s="64"/>
      <c r="F442" s="64"/>
      <c r="G442" s="64"/>
      <c r="H442" s="317"/>
    </row>
    <row r="443" spans="1:8" s="59" customFormat="1" ht="30.75" customHeight="1" x14ac:dyDescent="0.25">
      <c r="A443" s="6">
        <v>1</v>
      </c>
      <c r="B443" s="65" t="s">
        <v>236</v>
      </c>
      <c r="C443" s="26"/>
      <c r="D443" s="466"/>
      <c r="E443" s="64"/>
      <c r="F443" s="64"/>
      <c r="G443" s="64"/>
      <c r="H443" s="317"/>
    </row>
    <row r="444" spans="1:8" s="59" customFormat="1" x14ac:dyDescent="0.25">
      <c r="A444" s="6">
        <v>1</v>
      </c>
      <c r="B444" s="65" t="s">
        <v>237</v>
      </c>
      <c r="C444" s="26"/>
      <c r="D444" s="466"/>
      <c r="E444" s="64"/>
      <c r="F444" s="64"/>
      <c r="G444" s="64"/>
      <c r="H444" s="317"/>
    </row>
    <row r="445" spans="1:8" s="59" customFormat="1" ht="30" x14ac:dyDescent="0.25">
      <c r="A445" s="6">
        <v>1</v>
      </c>
      <c r="B445" s="65" t="s">
        <v>238</v>
      </c>
      <c r="C445" s="26"/>
      <c r="D445" s="466"/>
      <c r="E445" s="64"/>
      <c r="F445" s="64"/>
      <c r="G445" s="64"/>
      <c r="H445" s="317"/>
    </row>
    <row r="446" spans="1:8" s="59" customFormat="1" x14ac:dyDescent="0.25">
      <c r="A446" s="6">
        <v>1</v>
      </c>
      <c r="B446" s="65" t="s">
        <v>237</v>
      </c>
      <c r="C446" s="26"/>
      <c r="D446" s="326"/>
      <c r="E446" s="64"/>
      <c r="F446" s="64"/>
      <c r="G446" s="64"/>
      <c r="H446" s="317"/>
    </row>
    <row r="447" spans="1:8" s="59" customFormat="1" ht="30" customHeight="1" x14ac:dyDescent="0.25">
      <c r="A447" s="6">
        <v>1</v>
      </c>
      <c r="B447" s="61" t="s">
        <v>239</v>
      </c>
      <c r="C447" s="26"/>
      <c r="D447" s="326">
        <f>SUM(D448,D449,D451)</f>
        <v>0</v>
      </c>
      <c r="E447" s="64"/>
      <c r="F447" s="64"/>
      <c r="G447" s="64"/>
      <c r="H447" s="317"/>
    </row>
    <row r="448" spans="1:8" s="59" customFormat="1" ht="30" x14ac:dyDescent="0.25">
      <c r="A448" s="6">
        <v>1</v>
      </c>
      <c r="B448" s="65" t="s">
        <v>240</v>
      </c>
      <c r="C448" s="26"/>
      <c r="D448" s="326"/>
      <c r="E448" s="64"/>
      <c r="F448" s="64"/>
      <c r="G448" s="64"/>
      <c r="H448" s="317"/>
    </row>
    <row r="449" spans="1:8" s="59" customFormat="1" ht="45" x14ac:dyDescent="0.25">
      <c r="A449" s="6">
        <v>1</v>
      </c>
      <c r="B449" s="65" t="s">
        <v>241</v>
      </c>
      <c r="C449" s="26"/>
      <c r="D449" s="407"/>
      <c r="E449" s="64"/>
      <c r="F449" s="64"/>
      <c r="G449" s="64"/>
      <c r="H449" s="317"/>
    </row>
    <row r="450" spans="1:8" s="59" customFormat="1" x14ac:dyDescent="0.25">
      <c r="A450" s="6">
        <v>1</v>
      </c>
      <c r="B450" s="65" t="s">
        <v>237</v>
      </c>
      <c r="C450" s="26"/>
      <c r="D450" s="407"/>
      <c r="E450" s="64"/>
      <c r="F450" s="64"/>
      <c r="G450" s="64"/>
      <c r="H450" s="317"/>
    </row>
    <row r="451" spans="1:8" s="59" customFormat="1" ht="45" x14ac:dyDescent="0.25">
      <c r="A451" s="6">
        <v>1</v>
      </c>
      <c r="B451" s="65" t="s">
        <v>242</v>
      </c>
      <c r="C451" s="26"/>
      <c r="D451" s="407"/>
      <c r="E451" s="64"/>
      <c r="F451" s="64"/>
      <c r="G451" s="64"/>
      <c r="H451" s="317"/>
    </row>
    <row r="452" spans="1:8" s="59" customFormat="1" x14ac:dyDescent="0.25">
      <c r="A452" s="6">
        <v>1</v>
      </c>
      <c r="B452" s="65" t="s">
        <v>237</v>
      </c>
      <c r="C452" s="26"/>
      <c r="D452" s="407"/>
      <c r="E452" s="64"/>
      <c r="F452" s="64"/>
      <c r="G452" s="64"/>
      <c r="H452" s="317"/>
    </row>
    <row r="453" spans="1:8" s="59" customFormat="1" ht="31.5" customHeight="1" x14ac:dyDescent="0.25">
      <c r="A453" s="6">
        <v>1</v>
      </c>
      <c r="B453" s="61" t="s">
        <v>243</v>
      </c>
      <c r="C453" s="26"/>
      <c r="D453" s="326"/>
      <c r="E453" s="64"/>
      <c r="F453" s="64"/>
      <c r="G453" s="64"/>
      <c r="H453" s="317"/>
    </row>
    <row r="454" spans="1:8" s="59" customFormat="1" x14ac:dyDescent="0.25">
      <c r="A454" s="6">
        <v>1</v>
      </c>
      <c r="B454" s="27"/>
      <c r="C454" s="26"/>
      <c r="D454" s="326"/>
      <c r="E454" s="64"/>
      <c r="F454" s="64"/>
      <c r="G454" s="64"/>
      <c r="H454" s="317"/>
    </row>
    <row r="455" spans="1:8" s="59" customFormat="1" ht="15.75" customHeight="1" x14ac:dyDescent="0.25">
      <c r="A455" s="6">
        <v>1</v>
      </c>
      <c r="B455" s="61" t="s">
        <v>244</v>
      </c>
      <c r="C455" s="26"/>
      <c r="D455" s="326"/>
      <c r="E455" s="64"/>
      <c r="F455" s="64"/>
      <c r="G455" s="64"/>
      <c r="H455" s="317"/>
    </row>
    <row r="456" spans="1:8" s="59" customFormat="1" ht="15.75" customHeight="1" x14ac:dyDescent="0.25">
      <c r="A456" s="6">
        <v>1</v>
      </c>
      <c r="B456" s="27" t="s">
        <v>245</v>
      </c>
      <c r="C456" s="26"/>
      <c r="D456" s="326"/>
      <c r="E456" s="64"/>
      <c r="F456" s="64"/>
      <c r="G456" s="64"/>
      <c r="H456" s="317"/>
    </row>
    <row r="457" spans="1:8" s="59" customFormat="1" x14ac:dyDescent="0.25">
      <c r="A457" s="6">
        <v>1</v>
      </c>
      <c r="B457" s="28" t="s">
        <v>121</v>
      </c>
      <c r="C457" s="60"/>
      <c r="D457" s="466"/>
      <c r="E457" s="64"/>
      <c r="F457" s="64"/>
      <c r="G457" s="64"/>
      <c r="H457" s="317"/>
    </row>
    <row r="458" spans="1:8" s="59" customFormat="1" x14ac:dyDescent="0.25">
      <c r="A458" s="6">
        <v>1</v>
      </c>
      <c r="B458" s="56" t="s">
        <v>160</v>
      </c>
      <c r="C458" s="60"/>
      <c r="D458" s="326"/>
      <c r="E458" s="64"/>
      <c r="F458" s="64"/>
      <c r="G458" s="64"/>
      <c r="H458" s="317"/>
    </row>
    <row r="459" spans="1:8" s="371" customFormat="1" ht="30" x14ac:dyDescent="0.25">
      <c r="A459" s="6">
        <v>1</v>
      </c>
      <c r="B459" s="28" t="s">
        <v>122</v>
      </c>
      <c r="C459" s="32"/>
      <c r="D459" s="326"/>
      <c r="E459" s="16"/>
      <c r="F459" s="16"/>
      <c r="G459" s="406"/>
      <c r="H459" s="360"/>
    </row>
    <row r="460" spans="1:8" s="59" customFormat="1" ht="15.75" customHeight="1" x14ac:dyDescent="0.25">
      <c r="A460" s="6">
        <v>1</v>
      </c>
      <c r="B460" s="28" t="s">
        <v>246</v>
      </c>
      <c r="C460" s="26"/>
      <c r="D460" s="326"/>
      <c r="E460" s="64"/>
      <c r="F460" s="64"/>
      <c r="G460" s="64"/>
      <c r="H460" s="317"/>
    </row>
    <row r="461" spans="1:8" s="59" customFormat="1" x14ac:dyDescent="0.25">
      <c r="A461" s="6">
        <v>1</v>
      </c>
      <c r="B461" s="66" t="s">
        <v>247</v>
      </c>
      <c r="C461" s="26"/>
      <c r="D461" s="326"/>
      <c r="E461" s="64"/>
      <c r="F461" s="64"/>
      <c r="G461" s="64"/>
      <c r="H461" s="317"/>
    </row>
    <row r="462" spans="1:8" s="59" customFormat="1" x14ac:dyDescent="0.25">
      <c r="A462" s="6">
        <v>1</v>
      </c>
      <c r="B462" s="67" t="s">
        <v>162</v>
      </c>
      <c r="C462" s="26"/>
      <c r="D462" s="334">
        <f>D438+ROUND(D457*3.2,0)+D459</f>
        <v>0</v>
      </c>
      <c r="E462" s="64"/>
      <c r="F462" s="64"/>
      <c r="G462" s="64"/>
      <c r="H462" s="317"/>
    </row>
    <row r="463" spans="1:8" s="59" customFormat="1" ht="15.75" customHeight="1" x14ac:dyDescent="0.25">
      <c r="A463" s="6">
        <v>1</v>
      </c>
      <c r="B463" s="68" t="s">
        <v>161</v>
      </c>
      <c r="C463" s="26"/>
      <c r="D463" s="334">
        <f>SUM(D436,D462)</f>
        <v>0</v>
      </c>
      <c r="E463" s="64"/>
      <c r="F463" s="64"/>
      <c r="G463" s="64"/>
      <c r="H463" s="317"/>
    </row>
    <row r="464" spans="1:8" s="371" customFormat="1" ht="18.75" customHeight="1" x14ac:dyDescent="0.25">
      <c r="A464" s="6">
        <v>1</v>
      </c>
      <c r="B464" s="45" t="s">
        <v>7</v>
      </c>
      <c r="C464" s="32"/>
      <c r="D464" s="407"/>
      <c r="E464" s="16"/>
      <c r="F464" s="16"/>
      <c r="G464" s="406"/>
      <c r="H464" s="360"/>
    </row>
    <row r="465" spans="1:9" s="371" customFormat="1" ht="16.5" customHeight="1" x14ac:dyDescent="0.25">
      <c r="A465" s="6">
        <v>1</v>
      </c>
      <c r="B465" s="55" t="s">
        <v>20</v>
      </c>
      <c r="C465" s="32"/>
      <c r="D465" s="407"/>
      <c r="E465" s="16"/>
      <c r="F465" s="409"/>
      <c r="G465" s="410"/>
      <c r="H465" s="360"/>
    </row>
    <row r="466" spans="1:9" s="371" customFormat="1" ht="18" customHeight="1" x14ac:dyDescent="0.25">
      <c r="A466" s="6">
        <v>1</v>
      </c>
      <c r="B466" s="35" t="s">
        <v>37</v>
      </c>
      <c r="C466" s="32">
        <v>240</v>
      </c>
      <c r="D466" s="407"/>
      <c r="E466" s="411">
        <v>8</v>
      </c>
      <c r="F466" s="3">
        <f>ROUND(G466/C466,0)</f>
        <v>0</v>
      </c>
      <c r="G466" s="406">
        <f>ROUND(D466*E466,0)</f>
        <v>0</v>
      </c>
      <c r="H466" s="360"/>
    </row>
    <row r="467" spans="1:9" s="371" customFormat="1" ht="14.25" customHeight="1" x14ac:dyDescent="0.25">
      <c r="A467" s="6">
        <v>1</v>
      </c>
      <c r="B467" s="35" t="s">
        <v>11</v>
      </c>
      <c r="C467" s="32">
        <v>240</v>
      </c>
      <c r="D467" s="407"/>
      <c r="E467" s="411">
        <v>0</v>
      </c>
      <c r="F467" s="3">
        <f>ROUND(G467/C467,0)</f>
        <v>0</v>
      </c>
      <c r="G467" s="406">
        <f>ROUND(D467*E467,0)</f>
        <v>0</v>
      </c>
      <c r="H467" s="360"/>
    </row>
    <row r="468" spans="1:9" s="371" customFormat="1" ht="21" customHeight="1" x14ac:dyDescent="0.25">
      <c r="A468" s="6">
        <v>1</v>
      </c>
      <c r="B468" s="36" t="s">
        <v>147</v>
      </c>
      <c r="C468" s="32"/>
      <c r="D468" s="435">
        <f>D466+D467</f>
        <v>0</v>
      </c>
      <c r="E468" s="21" t="e">
        <f t="shared" ref="E468:E469" si="42">G468/D468</f>
        <v>#DIV/0!</v>
      </c>
      <c r="F468" s="405">
        <f>F466+F467</f>
        <v>0</v>
      </c>
      <c r="G468" s="405">
        <f>G466+G467</f>
        <v>0</v>
      </c>
      <c r="H468" s="360"/>
    </row>
    <row r="469" spans="1:9" s="371" customFormat="1" ht="24.75" customHeight="1" thickBot="1" x14ac:dyDescent="0.3">
      <c r="A469" s="6">
        <v>1</v>
      </c>
      <c r="B469" s="38" t="s">
        <v>118</v>
      </c>
      <c r="C469" s="468"/>
      <c r="D469" s="469">
        <f>D468</f>
        <v>0</v>
      </c>
      <c r="E469" s="21" t="e">
        <f t="shared" si="42"/>
        <v>#DIV/0!</v>
      </c>
      <c r="F469" s="470">
        <f t="shared" ref="F469:G469" si="43">F468</f>
        <v>0</v>
      </c>
      <c r="G469" s="470">
        <f t="shared" si="43"/>
        <v>0</v>
      </c>
      <c r="H469" s="360"/>
    </row>
    <row r="470" spans="1:9" s="371" customFormat="1" ht="16.5" customHeight="1" thickBot="1" x14ac:dyDescent="0.3">
      <c r="A470" s="6">
        <v>1</v>
      </c>
      <c r="B470" s="42" t="s">
        <v>10</v>
      </c>
      <c r="C470" s="43"/>
      <c r="D470" s="388"/>
      <c r="E470" s="44"/>
      <c r="F470" s="44"/>
      <c r="G470" s="44"/>
      <c r="H470" s="360"/>
    </row>
    <row r="471" spans="1:9" s="371" customFormat="1" ht="54.75" customHeight="1" x14ac:dyDescent="0.25">
      <c r="A471" s="6">
        <v>1</v>
      </c>
      <c r="B471" s="471" t="s">
        <v>197</v>
      </c>
      <c r="C471" s="472"/>
      <c r="D471" s="407"/>
      <c r="E471" s="406"/>
      <c r="F471" s="406"/>
      <c r="G471" s="406"/>
      <c r="H471" s="360"/>
    </row>
    <row r="472" spans="1:9" s="371" customFormat="1" ht="24.75" customHeight="1" x14ac:dyDescent="0.25">
      <c r="A472" s="6">
        <v>1</v>
      </c>
      <c r="B472" s="473" t="s">
        <v>4</v>
      </c>
      <c r="C472" s="20"/>
      <c r="D472" s="407"/>
      <c r="E472" s="406"/>
      <c r="F472" s="406"/>
      <c r="G472" s="406"/>
      <c r="H472" s="360"/>
    </row>
    <row r="473" spans="1:9" s="371" customFormat="1" ht="24.75" customHeight="1" x14ac:dyDescent="0.25">
      <c r="A473" s="6">
        <v>1</v>
      </c>
      <c r="B473" s="35" t="s">
        <v>22</v>
      </c>
      <c r="C473" s="32">
        <v>340</v>
      </c>
      <c r="D473" s="454">
        <v>489.81818181818187</v>
      </c>
      <c r="E473" s="464">
        <v>7</v>
      </c>
      <c r="F473" s="3">
        <f>ROUND(G473/C473,0)</f>
        <v>10</v>
      </c>
      <c r="G473" s="406">
        <f>ROUND(D473*E473,0)</f>
        <v>3429</v>
      </c>
      <c r="H473" s="360"/>
    </row>
    <row r="474" spans="1:9" s="371" customFormat="1" ht="21" customHeight="1" x14ac:dyDescent="0.25">
      <c r="A474" s="6">
        <v>1</v>
      </c>
      <c r="B474" s="35" t="s">
        <v>61</v>
      </c>
      <c r="C474" s="32">
        <v>330</v>
      </c>
      <c r="D474" s="454">
        <v>991.63636363636374</v>
      </c>
      <c r="E474" s="464">
        <v>5.3</v>
      </c>
      <c r="F474" s="3">
        <f>ROUND(G474/C474,0)</f>
        <v>16</v>
      </c>
      <c r="G474" s="406">
        <f>ROUND(D474*E474,0)</f>
        <v>5256</v>
      </c>
      <c r="H474" s="360"/>
    </row>
    <row r="475" spans="1:9" s="371" customFormat="1" ht="18.75" customHeight="1" x14ac:dyDescent="0.25">
      <c r="A475" s="6">
        <v>1</v>
      </c>
      <c r="B475" s="474" t="s">
        <v>5</v>
      </c>
      <c r="C475" s="379"/>
      <c r="D475" s="435">
        <f>D473+D474</f>
        <v>1481.4545454545455</v>
      </c>
      <c r="E475" s="21">
        <f>G475/D475</f>
        <v>5.8624815905743741</v>
      </c>
      <c r="F475" s="405">
        <f>F473+F474</f>
        <v>26</v>
      </c>
      <c r="G475" s="405">
        <f t="shared" ref="G475" si="44">G473+G474</f>
        <v>8685</v>
      </c>
      <c r="H475" s="360"/>
      <c r="I475" s="475"/>
    </row>
    <row r="476" spans="1:9" s="371" customFormat="1" ht="21" customHeight="1" x14ac:dyDescent="0.25">
      <c r="A476" s="6">
        <v>1</v>
      </c>
      <c r="B476" s="25" t="s">
        <v>203</v>
      </c>
      <c r="C476" s="57"/>
      <c r="D476" s="326"/>
      <c r="E476" s="3"/>
      <c r="F476" s="3"/>
      <c r="G476" s="3"/>
      <c r="H476" s="360"/>
    </row>
    <row r="477" spans="1:9" s="371" customFormat="1" ht="21" customHeight="1" x14ac:dyDescent="0.25">
      <c r="A477" s="6">
        <v>1</v>
      </c>
      <c r="B477" s="27" t="s">
        <v>123</v>
      </c>
      <c r="C477" s="57"/>
      <c r="D477" s="326">
        <f>D478+D479</f>
        <v>1918</v>
      </c>
      <c r="E477" s="3"/>
      <c r="F477" s="3"/>
      <c r="G477" s="3"/>
      <c r="H477" s="360"/>
    </row>
    <row r="478" spans="1:9" s="371" customFormat="1" ht="45" x14ac:dyDescent="0.25">
      <c r="A478" s="6">
        <v>1</v>
      </c>
      <c r="B478" s="476" t="s">
        <v>243</v>
      </c>
      <c r="C478" s="57"/>
      <c r="D478" s="326"/>
      <c r="E478" s="3"/>
      <c r="F478" s="3"/>
      <c r="G478" s="3"/>
      <c r="H478" s="360"/>
    </row>
    <row r="479" spans="1:9" s="371" customFormat="1" x14ac:dyDescent="0.25">
      <c r="A479" s="6">
        <v>1</v>
      </c>
      <c r="B479" s="476" t="s">
        <v>245</v>
      </c>
      <c r="C479" s="57"/>
      <c r="D479" s="326">
        <v>1918</v>
      </c>
      <c r="E479" s="3"/>
      <c r="F479" s="3"/>
      <c r="G479" s="3"/>
      <c r="H479" s="360"/>
    </row>
    <row r="480" spans="1:9" s="371" customFormat="1" x14ac:dyDescent="0.25">
      <c r="A480" s="6">
        <v>1</v>
      </c>
      <c r="B480" s="28" t="s">
        <v>121</v>
      </c>
      <c r="C480" s="26"/>
      <c r="D480" s="326"/>
      <c r="E480" s="16"/>
      <c r="F480" s="16"/>
      <c r="G480" s="406"/>
      <c r="H480" s="360"/>
    </row>
    <row r="481" spans="1:8" s="371" customFormat="1" ht="30" x14ac:dyDescent="0.25">
      <c r="A481" s="6">
        <v>1</v>
      </c>
      <c r="B481" s="28" t="s">
        <v>122</v>
      </c>
      <c r="C481" s="26"/>
      <c r="D481" s="326"/>
      <c r="E481" s="16"/>
      <c r="F481" s="16"/>
      <c r="G481" s="406"/>
      <c r="H481" s="360"/>
    </row>
    <row r="482" spans="1:8" s="371" customFormat="1" ht="21.75" customHeight="1" x14ac:dyDescent="0.25">
      <c r="A482" s="6">
        <v>1</v>
      </c>
      <c r="B482" s="381" t="s">
        <v>161</v>
      </c>
      <c r="C482" s="26"/>
      <c r="D482" s="334">
        <f>D477+ROUND(D480*3.2,0)+D481</f>
        <v>1918</v>
      </c>
      <c r="E482" s="16"/>
      <c r="F482" s="16"/>
      <c r="G482" s="406"/>
      <c r="H482" s="360"/>
    </row>
    <row r="483" spans="1:8" s="371" customFormat="1" ht="21.75" customHeight="1" x14ac:dyDescent="0.25">
      <c r="A483" s="6">
        <v>1</v>
      </c>
      <c r="B483" s="29" t="s">
        <v>124</v>
      </c>
      <c r="C483" s="442"/>
      <c r="D483" s="477">
        <f>SUM(D484:D503)</f>
        <v>0</v>
      </c>
      <c r="E483" s="16"/>
      <c r="F483" s="16"/>
      <c r="G483" s="406"/>
      <c r="H483" s="360"/>
    </row>
    <row r="484" spans="1:8" s="371" customFormat="1" ht="30" x14ac:dyDescent="0.25">
      <c r="A484" s="6">
        <v>1</v>
      </c>
      <c r="B484" s="48" t="s">
        <v>256</v>
      </c>
      <c r="C484" s="26"/>
      <c r="D484" s="466"/>
      <c r="E484" s="69"/>
      <c r="F484" s="69"/>
      <c r="G484" s="69"/>
      <c r="H484" s="360"/>
    </row>
    <row r="485" spans="1:8" s="371" customFormat="1" ht="30" x14ac:dyDescent="0.25">
      <c r="A485" s="6">
        <v>1</v>
      </c>
      <c r="B485" s="48" t="s">
        <v>257</v>
      </c>
      <c r="C485" s="26"/>
      <c r="D485" s="466"/>
      <c r="E485" s="69"/>
      <c r="F485" s="69"/>
      <c r="G485" s="69"/>
      <c r="H485" s="360"/>
    </row>
    <row r="486" spans="1:8" s="371" customFormat="1" x14ac:dyDescent="0.25">
      <c r="A486" s="6">
        <v>1</v>
      </c>
      <c r="B486" s="48" t="s">
        <v>267</v>
      </c>
      <c r="C486" s="26"/>
      <c r="D486" s="466"/>
      <c r="E486" s="69"/>
      <c r="F486" s="69"/>
      <c r="G486" s="69"/>
      <c r="H486" s="360"/>
    </row>
    <row r="487" spans="1:8" s="371" customFormat="1" ht="45" x14ac:dyDescent="0.25">
      <c r="A487" s="6">
        <v>1</v>
      </c>
      <c r="B487" s="48" t="s">
        <v>268</v>
      </c>
      <c r="C487" s="26"/>
      <c r="D487" s="466"/>
      <c r="E487" s="69"/>
      <c r="F487" s="69"/>
      <c r="G487" s="69"/>
      <c r="H487" s="360"/>
    </row>
    <row r="488" spans="1:8" s="371" customFormat="1" x14ac:dyDescent="0.25">
      <c r="A488" s="6">
        <v>1</v>
      </c>
      <c r="B488" s="48" t="s">
        <v>55</v>
      </c>
      <c r="C488" s="26"/>
      <c r="D488" s="466"/>
      <c r="E488" s="69"/>
      <c r="F488" s="69"/>
      <c r="G488" s="69"/>
      <c r="H488" s="360"/>
    </row>
    <row r="489" spans="1:8" s="371" customFormat="1" x14ac:dyDescent="0.25">
      <c r="A489" s="6">
        <v>1</v>
      </c>
      <c r="B489" s="48" t="s">
        <v>19</v>
      </c>
      <c r="C489" s="26"/>
      <c r="D489" s="466"/>
      <c r="E489" s="69"/>
      <c r="F489" s="69"/>
      <c r="G489" s="69"/>
      <c r="H489" s="360"/>
    </row>
    <row r="490" spans="1:8" s="371" customFormat="1" ht="30" x14ac:dyDescent="0.25">
      <c r="A490" s="6">
        <v>1</v>
      </c>
      <c r="B490" s="48" t="s">
        <v>173</v>
      </c>
      <c r="C490" s="26"/>
      <c r="D490" s="466"/>
      <c r="E490" s="69"/>
      <c r="F490" s="69"/>
      <c r="G490" s="69"/>
      <c r="H490" s="360"/>
    </row>
    <row r="491" spans="1:8" s="371" customFormat="1" x14ac:dyDescent="0.25">
      <c r="A491" s="6">
        <v>1</v>
      </c>
      <c r="B491" s="48" t="s">
        <v>307</v>
      </c>
      <c r="C491" s="26"/>
      <c r="D491" s="466"/>
      <c r="E491" s="69"/>
      <c r="F491" s="69"/>
      <c r="G491" s="69"/>
      <c r="H491" s="360"/>
    </row>
    <row r="492" spans="1:8" s="371" customFormat="1" x14ac:dyDescent="0.25">
      <c r="A492" s="6">
        <v>1</v>
      </c>
      <c r="B492" s="48" t="s">
        <v>32</v>
      </c>
      <c r="C492" s="26"/>
      <c r="D492" s="466"/>
      <c r="E492" s="69"/>
      <c r="F492" s="69"/>
      <c r="G492" s="69"/>
      <c r="H492" s="360"/>
    </row>
    <row r="493" spans="1:8" s="371" customFormat="1" x14ac:dyDescent="0.25">
      <c r="A493" s="6">
        <v>1</v>
      </c>
      <c r="B493" s="48" t="s">
        <v>125</v>
      </c>
      <c r="C493" s="26"/>
      <c r="D493" s="466"/>
      <c r="E493" s="69"/>
      <c r="F493" s="69"/>
      <c r="G493" s="69"/>
      <c r="H493" s="360"/>
    </row>
    <row r="494" spans="1:8" s="371" customFormat="1" x14ac:dyDescent="0.25">
      <c r="A494" s="6">
        <v>1</v>
      </c>
      <c r="B494" s="48" t="s">
        <v>253</v>
      </c>
      <c r="C494" s="26"/>
      <c r="D494" s="466"/>
      <c r="E494" s="69"/>
      <c r="F494" s="69"/>
      <c r="G494" s="69"/>
      <c r="H494" s="360"/>
    </row>
    <row r="495" spans="1:8" s="371" customFormat="1" x14ac:dyDescent="0.25">
      <c r="A495" s="6">
        <v>1</v>
      </c>
      <c r="B495" s="48" t="s">
        <v>52</v>
      </c>
      <c r="C495" s="26"/>
      <c r="D495" s="466"/>
      <c r="E495" s="69"/>
      <c r="F495" s="69"/>
      <c r="G495" s="69"/>
      <c r="H495" s="360"/>
    </row>
    <row r="496" spans="1:8" s="371" customFormat="1" x14ac:dyDescent="0.25">
      <c r="A496" s="6">
        <v>1</v>
      </c>
      <c r="B496" s="48" t="s">
        <v>54</v>
      </c>
      <c r="C496" s="26"/>
      <c r="D496" s="466"/>
      <c r="E496" s="69"/>
      <c r="F496" s="69"/>
      <c r="G496" s="69"/>
      <c r="H496" s="360"/>
    </row>
    <row r="497" spans="1:8" s="371" customFormat="1" ht="30" x14ac:dyDescent="0.25">
      <c r="A497" s="6">
        <v>1</v>
      </c>
      <c r="B497" s="48" t="s">
        <v>175</v>
      </c>
      <c r="C497" s="26"/>
      <c r="D497" s="466"/>
      <c r="E497" s="69"/>
      <c r="F497" s="69"/>
      <c r="G497" s="69"/>
      <c r="H497" s="360"/>
    </row>
    <row r="498" spans="1:8" s="371" customFormat="1" x14ac:dyDescent="0.25">
      <c r="A498" s="6">
        <v>1</v>
      </c>
      <c r="B498" s="48" t="s">
        <v>18</v>
      </c>
      <c r="C498" s="26"/>
      <c r="D498" s="466"/>
      <c r="E498" s="69"/>
      <c r="F498" s="69"/>
      <c r="G498" s="69"/>
      <c r="H498" s="360"/>
    </row>
    <row r="499" spans="1:8" s="371" customFormat="1" x14ac:dyDescent="0.25">
      <c r="A499" s="6">
        <v>1</v>
      </c>
      <c r="B499" s="48" t="s">
        <v>271</v>
      </c>
      <c r="C499" s="26"/>
      <c r="D499" s="466"/>
      <c r="E499" s="69"/>
      <c r="F499" s="69"/>
      <c r="G499" s="69"/>
      <c r="H499" s="360"/>
    </row>
    <row r="500" spans="1:8" s="371" customFormat="1" x14ac:dyDescent="0.25">
      <c r="A500" s="6">
        <v>1</v>
      </c>
      <c r="B500" s="48" t="s">
        <v>311</v>
      </c>
      <c r="C500" s="26"/>
      <c r="D500" s="466"/>
      <c r="E500" s="69"/>
      <c r="F500" s="69"/>
      <c r="G500" s="69"/>
      <c r="H500" s="360"/>
    </row>
    <row r="501" spans="1:8" s="371" customFormat="1" ht="30" x14ac:dyDescent="0.25">
      <c r="A501" s="6">
        <v>1</v>
      </c>
      <c r="B501" s="48" t="s">
        <v>278</v>
      </c>
      <c r="C501" s="26"/>
      <c r="D501" s="466"/>
      <c r="E501" s="69"/>
      <c r="F501" s="69"/>
      <c r="G501" s="69"/>
      <c r="H501" s="360"/>
    </row>
    <row r="502" spans="1:8" s="371" customFormat="1" x14ac:dyDescent="0.25">
      <c r="A502" s="6">
        <v>1</v>
      </c>
      <c r="B502" s="48" t="s">
        <v>53</v>
      </c>
      <c r="C502" s="26"/>
      <c r="D502" s="466"/>
      <c r="E502" s="69"/>
      <c r="F502" s="69"/>
      <c r="G502" s="69"/>
      <c r="H502" s="360"/>
    </row>
    <row r="503" spans="1:8" s="371" customFormat="1" ht="30.75" thickBot="1" x14ac:dyDescent="0.3">
      <c r="A503" s="6">
        <v>1</v>
      </c>
      <c r="B503" s="48" t="s">
        <v>260</v>
      </c>
      <c r="C503" s="26"/>
      <c r="D503" s="478"/>
      <c r="E503" s="69"/>
      <c r="F503" s="69"/>
      <c r="G503" s="69"/>
      <c r="H503" s="360"/>
    </row>
    <row r="504" spans="1:8" s="371" customFormat="1" ht="16.5" thickBot="1" x14ac:dyDescent="0.3">
      <c r="A504" s="6">
        <v>1</v>
      </c>
      <c r="B504" s="42" t="s">
        <v>10</v>
      </c>
      <c r="C504" s="43"/>
      <c r="D504" s="388"/>
      <c r="E504" s="44"/>
      <c r="F504" s="44"/>
      <c r="G504" s="44"/>
      <c r="H504" s="360"/>
    </row>
    <row r="505" spans="1:8" s="485" customFormat="1" ht="78" customHeight="1" thickBot="1" x14ac:dyDescent="0.3">
      <c r="A505" s="6">
        <v>1</v>
      </c>
      <c r="B505" s="479" t="s">
        <v>86</v>
      </c>
      <c r="C505" s="480"/>
      <c r="D505" s="481"/>
      <c r="E505" s="482"/>
      <c r="F505" s="482"/>
      <c r="G505" s="483"/>
      <c r="H505" s="484"/>
    </row>
    <row r="506" spans="1:8" s="371" customFormat="1" ht="22.5" customHeight="1" x14ac:dyDescent="0.25">
      <c r="A506" s="6">
        <v>1</v>
      </c>
      <c r="B506" s="486" t="s">
        <v>4</v>
      </c>
      <c r="C506" s="314"/>
      <c r="D506" s="454"/>
      <c r="E506" s="410"/>
      <c r="F506" s="410"/>
      <c r="G506" s="410"/>
      <c r="H506" s="360"/>
    </row>
    <row r="507" spans="1:8" s="371" customFormat="1" ht="16.5" customHeight="1" x14ac:dyDescent="0.25">
      <c r="A507" s="6">
        <v>1</v>
      </c>
      <c r="B507" s="4" t="s">
        <v>42</v>
      </c>
      <c r="C507" s="5">
        <v>365</v>
      </c>
      <c r="D507" s="58">
        <v>94</v>
      </c>
      <c r="E507" s="464">
        <v>9.6999999999999993</v>
      </c>
      <c r="F507" s="3">
        <f>ROUND(G507/C507,0)</f>
        <v>2</v>
      </c>
      <c r="G507" s="406">
        <f>ROUND(D507*E507,0)</f>
        <v>912</v>
      </c>
      <c r="H507" s="360"/>
    </row>
    <row r="508" spans="1:8" s="371" customFormat="1" ht="21" customHeight="1" x14ac:dyDescent="0.25">
      <c r="A508" s="6">
        <v>1</v>
      </c>
      <c r="B508" s="458" t="s">
        <v>5</v>
      </c>
      <c r="C508" s="20"/>
      <c r="D508" s="60">
        <f>D507</f>
        <v>94</v>
      </c>
      <c r="E508" s="487">
        <f>E507</f>
        <v>9.6999999999999993</v>
      </c>
      <c r="F508" s="70">
        <f>F507</f>
        <v>2</v>
      </c>
      <c r="G508" s="70">
        <f>G507</f>
        <v>912</v>
      </c>
      <c r="H508" s="360"/>
    </row>
    <row r="509" spans="1:8" s="371" customFormat="1" x14ac:dyDescent="0.25">
      <c r="A509" s="6">
        <v>1</v>
      </c>
      <c r="B509" s="425" t="s">
        <v>203</v>
      </c>
      <c r="C509" s="57"/>
      <c r="D509" s="326"/>
      <c r="E509" s="404"/>
      <c r="F509" s="70"/>
      <c r="G509" s="410"/>
      <c r="H509" s="360"/>
    </row>
    <row r="510" spans="1:8" s="371" customFormat="1" x14ac:dyDescent="0.25">
      <c r="A510" s="6">
        <v>1</v>
      </c>
      <c r="B510" s="27" t="s">
        <v>123</v>
      </c>
      <c r="C510" s="26"/>
      <c r="D510" s="326">
        <f>D511</f>
        <v>300</v>
      </c>
      <c r="E510" s="404"/>
      <c r="F510" s="70"/>
      <c r="G510" s="410"/>
      <c r="H510" s="360"/>
    </row>
    <row r="511" spans="1:8" s="371" customFormat="1" x14ac:dyDescent="0.25">
      <c r="A511" s="6">
        <v>1</v>
      </c>
      <c r="B511" s="332" t="s">
        <v>245</v>
      </c>
      <c r="C511" s="26"/>
      <c r="D511" s="427">
        <v>300</v>
      </c>
      <c r="E511" s="404"/>
      <c r="F511" s="70"/>
      <c r="G511" s="410"/>
      <c r="H511" s="360"/>
    </row>
    <row r="512" spans="1:8" s="371" customFormat="1" x14ac:dyDescent="0.25">
      <c r="A512" s="6">
        <v>1</v>
      </c>
      <c r="B512" s="28" t="s">
        <v>121</v>
      </c>
      <c r="C512" s="26"/>
      <c r="D512" s="326"/>
      <c r="E512" s="404"/>
      <c r="F512" s="70"/>
      <c r="G512" s="410"/>
      <c r="H512" s="360"/>
    </row>
    <row r="513" spans="1:8" s="371" customFormat="1" ht="30" x14ac:dyDescent="0.25">
      <c r="A513" s="6">
        <v>1</v>
      </c>
      <c r="B513" s="28" t="s">
        <v>122</v>
      </c>
      <c r="C513" s="26"/>
      <c r="D513" s="326"/>
      <c r="E513" s="404"/>
      <c r="F513" s="70"/>
      <c r="G513" s="410"/>
      <c r="H513" s="360"/>
    </row>
    <row r="514" spans="1:8" s="371" customFormat="1" ht="18" customHeight="1" x14ac:dyDescent="0.25">
      <c r="A514" s="6">
        <v>1</v>
      </c>
      <c r="B514" s="381" t="s">
        <v>161</v>
      </c>
      <c r="C514" s="26"/>
      <c r="D514" s="334">
        <f>D510+ROUND(D512*3.2,0)+D513</f>
        <v>300</v>
      </c>
      <c r="E514" s="404"/>
      <c r="F514" s="70"/>
      <c r="G514" s="410"/>
      <c r="H514" s="360"/>
    </row>
    <row r="515" spans="1:8" s="371" customFormat="1" ht="24.75" customHeight="1" x14ac:dyDescent="0.25">
      <c r="A515" s="6">
        <v>1</v>
      </c>
      <c r="B515" s="31" t="s">
        <v>7</v>
      </c>
      <c r="C515" s="61"/>
      <c r="D515" s="488"/>
      <c r="E515" s="61"/>
      <c r="F515" s="61"/>
      <c r="G515" s="61"/>
      <c r="H515" s="360"/>
    </row>
    <row r="516" spans="1:8" s="371" customFormat="1" ht="18" customHeight="1" x14ac:dyDescent="0.25">
      <c r="A516" s="6">
        <v>1</v>
      </c>
      <c r="B516" s="55" t="s">
        <v>145</v>
      </c>
      <c r="C516" s="61"/>
      <c r="D516" s="489"/>
      <c r="E516" s="61"/>
      <c r="F516" s="490"/>
      <c r="G516" s="490"/>
      <c r="H516" s="360"/>
    </row>
    <row r="517" spans="1:8" s="371" customFormat="1" ht="18.75" customHeight="1" x14ac:dyDescent="0.25">
      <c r="A517" s="6">
        <v>1</v>
      </c>
      <c r="B517" s="35" t="s">
        <v>26</v>
      </c>
      <c r="C517" s="32">
        <v>240</v>
      </c>
      <c r="D517" s="326">
        <v>5</v>
      </c>
      <c r="E517" s="71">
        <v>9.6999999999999993</v>
      </c>
      <c r="F517" s="3">
        <f>ROUND(G517/C517,0)</f>
        <v>0</v>
      </c>
      <c r="G517" s="406">
        <f>ROUND(D517*E517,0)</f>
        <v>49</v>
      </c>
      <c r="H517" s="360"/>
    </row>
    <row r="518" spans="1:8" s="371" customFormat="1" ht="18" customHeight="1" x14ac:dyDescent="0.25">
      <c r="A518" s="6">
        <v>1</v>
      </c>
      <c r="B518" s="36" t="s">
        <v>9</v>
      </c>
      <c r="C518" s="5"/>
      <c r="D518" s="350">
        <f t="shared" ref="D518" si="45">D517</f>
        <v>5</v>
      </c>
      <c r="E518" s="491">
        <f t="shared" ref="E518:G519" si="46">E517</f>
        <v>9.6999999999999993</v>
      </c>
      <c r="F518" s="46">
        <f t="shared" si="46"/>
        <v>0</v>
      </c>
      <c r="G518" s="46">
        <f t="shared" si="46"/>
        <v>49</v>
      </c>
      <c r="H518" s="360"/>
    </row>
    <row r="519" spans="1:8" s="371" customFormat="1" ht="24.75" customHeight="1" thickBot="1" x14ac:dyDescent="0.3">
      <c r="A519" s="6">
        <v>1</v>
      </c>
      <c r="B519" s="492" t="s">
        <v>118</v>
      </c>
      <c r="C519" s="5"/>
      <c r="D519" s="372">
        <f t="shared" ref="D519" si="47">D518</f>
        <v>5</v>
      </c>
      <c r="E519" s="493">
        <f t="shared" si="46"/>
        <v>9.6999999999999993</v>
      </c>
      <c r="F519" s="22">
        <f t="shared" si="46"/>
        <v>0</v>
      </c>
      <c r="G519" s="494">
        <f t="shared" si="46"/>
        <v>49</v>
      </c>
      <c r="H519" s="360"/>
    </row>
    <row r="520" spans="1:8" s="371" customFormat="1" ht="17.25" customHeight="1" thickBot="1" x14ac:dyDescent="0.3">
      <c r="A520" s="6">
        <v>1</v>
      </c>
      <c r="B520" s="42" t="s">
        <v>10</v>
      </c>
      <c r="C520" s="495"/>
      <c r="D520" s="374"/>
      <c r="E520" s="496"/>
      <c r="F520" s="496"/>
      <c r="G520" s="496"/>
      <c r="H520" s="360"/>
    </row>
    <row r="521" spans="1:8" s="371" customFormat="1" ht="24.75" customHeight="1" x14ac:dyDescent="0.25">
      <c r="A521" s="6">
        <v>1</v>
      </c>
      <c r="B521" s="497" t="s">
        <v>116</v>
      </c>
      <c r="C521" s="453"/>
      <c r="D521" s="407"/>
      <c r="E521" s="406"/>
      <c r="F521" s="406"/>
      <c r="G521" s="406"/>
      <c r="H521" s="360"/>
    </row>
    <row r="522" spans="1:8" s="371" customFormat="1" ht="17.25" customHeight="1" x14ac:dyDescent="0.25">
      <c r="A522" s="6">
        <v>1</v>
      </c>
      <c r="B522" s="325" t="s">
        <v>4</v>
      </c>
      <c r="C522" s="20"/>
      <c r="D522" s="407"/>
      <c r="E522" s="406"/>
      <c r="F522" s="406"/>
      <c r="G522" s="406"/>
      <c r="H522" s="360"/>
    </row>
    <row r="523" spans="1:8" s="371" customFormat="1" ht="20.25" customHeight="1" x14ac:dyDescent="0.25">
      <c r="A523" s="6">
        <v>1</v>
      </c>
      <c r="B523" s="72" t="s">
        <v>142</v>
      </c>
      <c r="C523" s="32">
        <v>320</v>
      </c>
      <c r="D523" s="407">
        <v>15</v>
      </c>
      <c r="E523" s="73">
        <v>7</v>
      </c>
      <c r="F523" s="3">
        <f>ROUND(G523/C523,0)</f>
        <v>0</v>
      </c>
      <c r="G523" s="406">
        <f>ROUND(D523*E523,0)</f>
        <v>105</v>
      </c>
      <c r="H523" s="360"/>
    </row>
    <row r="524" spans="1:8" s="371" customFormat="1" ht="18" customHeight="1" thickBot="1" x14ac:dyDescent="0.3">
      <c r="A524" s="6">
        <v>1</v>
      </c>
      <c r="B524" s="498" t="s">
        <v>5</v>
      </c>
      <c r="C524" s="412"/>
      <c r="D524" s="435">
        <f>D523</f>
        <v>15</v>
      </c>
      <c r="E524" s="499">
        <f>E523</f>
        <v>7</v>
      </c>
      <c r="F524" s="404">
        <f>F523</f>
        <v>0</v>
      </c>
      <c r="G524" s="405">
        <f>G523</f>
        <v>105</v>
      </c>
      <c r="H524" s="360"/>
    </row>
    <row r="525" spans="1:8" s="371" customFormat="1" ht="16.5" customHeight="1" thickBot="1" x14ac:dyDescent="0.3">
      <c r="A525" s="6">
        <v>1</v>
      </c>
      <c r="B525" s="42" t="s">
        <v>10</v>
      </c>
      <c r="C525" s="43"/>
      <c r="D525" s="374"/>
      <c r="E525" s="376"/>
      <c r="F525" s="376"/>
      <c r="G525" s="376"/>
      <c r="H525" s="360"/>
    </row>
    <row r="526" spans="1:8" s="371" customFormat="1" ht="24.75" customHeight="1" x14ac:dyDescent="0.25">
      <c r="A526" s="6">
        <v>1</v>
      </c>
      <c r="B526" s="500" t="s">
        <v>148</v>
      </c>
      <c r="C526" s="400"/>
      <c r="D526" s="501"/>
      <c r="E526" s="502"/>
      <c r="F526" s="502"/>
      <c r="G526" s="502"/>
      <c r="H526" s="360"/>
    </row>
    <row r="527" spans="1:8" s="371" customFormat="1" ht="31.5" customHeight="1" x14ac:dyDescent="0.25">
      <c r="A527" s="6">
        <v>1</v>
      </c>
      <c r="B527" s="40" t="s">
        <v>177</v>
      </c>
      <c r="C527" s="20"/>
      <c r="D527" s="503">
        <v>2</v>
      </c>
      <c r="E527" s="20"/>
      <c r="F527" s="405"/>
      <c r="G527" s="405"/>
      <c r="H527" s="360"/>
    </row>
    <row r="528" spans="1:8" s="371" customFormat="1" ht="31.5" customHeight="1" x14ac:dyDescent="0.25">
      <c r="A528" s="6">
        <v>1</v>
      </c>
      <c r="B528" s="40" t="s">
        <v>178</v>
      </c>
      <c r="C528" s="20"/>
      <c r="D528" s="503">
        <v>345</v>
      </c>
      <c r="E528" s="20"/>
      <c r="F528" s="405"/>
      <c r="G528" s="405"/>
      <c r="H528" s="360"/>
    </row>
    <row r="529" spans="1:8" s="371" customFormat="1" ht="19.5" customHeight="1" thickBot="1" x14ac:dyDescent="0.3">
      <c r="A529" s="6">
        <v>1</v>
      </c>
      <c r="B529" s="40" t="s">
        <v>209</v>
      </c>
      <c r="C529" s="20"/>
      <c r="D529" s="503">
        <v>9</v>
      </c>
      <c r="E529" s="20"/>
      <c r="F529" s="405"/>
      <c r="G529" s="405"/>
      <c r="H529" s="360"/>
    </row>
    <row r="530" spans="1:8" s="371" customFormat="1" ht="17.25" customHeight="1" thickBot="1" x14ac:dyDescent="0.3">
      <c r="A530" s="6">
        <v>1</v>
      </c>
      <c r="B530" s="42" t="s">
        <v>10</v>
      </c>
      <c r="C530" s="495"/>
      <c r="D530" s="374"/>
      <c r="E530" s="496"/>
      <c r="F530" s="496"/>
      <c r="G530" s="496"/>
      <c r="H530" s="360"/>
    </row>
    <row r="531" spans="1:8" ht="24.75" customHeight="1" x14ac:dyDescent="0.25">
      <c r="A531" s="6">
        <v>1</v>
      </c>
      <c r="B531" s="504" t="s">
        <v>185</v>
      </c>
      <c r="C531" s="505"/>
      <c r="D531" s="454"/>
      <c r="E531" s="506"/>
      <c r="F531" s="506"/>
      <c r="G531" s="506"/>
    </row>
    <row r="532" spans="1:8" ht="21" customHeight="1" x14ac:dyDescent="0.25">
      <c r="A532" s="6">
        <v>1</v>
      </c>
      <c r="B532" s="325" t="s">
        <v>4</v>
      </c>
      <c r="C532" s="5"/>
      <c r="D532" s="407"/>
      <c r="E532" s="74"/>
      <c r="F532" s="74"/>
      <c r="G532" s="74"/>
    </row>
    <row r="533" spans="1:8" ht="18.75" customHeight="1" x14ac:dyDescent="0.25">
      <c r="A533" s="6">
        <v>1</v>
      </c>
      <c r="B533" s="507" t="s">
        <v>76</v>
      </c>
      <c r="C533" s="5">
        <v>340</v>
      </c>
      <c r="D533" s="407"/>
      <c r="E533" s="18">
        <v>14.5</v>
      </c>
      <c r="F533" s="3">
        <f>ROUND(G533/C533,0)</f>
        <v>0</v>
      </c>
      <c r="G533" s="406">
        <f>ROUND(D533*E533,0)</f>
        <v>0</v>
      </c>
    </row>
    <row r="534" spans="1:8" ht="18.75" customHeight="1" x14ac:dyDescent="0.25">
      <c r="A534" s="6">
        <v>1</v>
      </c>
      <c r="B534" s="507"/>
      <c r="C534" s="5"/>
      <c r="D534" s="407"/>
      <c r="E534" s="18"/>
      <c r="F534" s="3"/>
      <c r="G534" s="17"/>
    </row>
    <row r="535" spans="1:8" ht="20.25" customHeight="1" x14ac:dyDescent="0.25">
      <c r="A535" s="6">
        <v>1</v>
      </c>
      <c r="B535" s="19" t="s">
        <v>5</v>
      </c>
      <c r="C535" s="5"/>
      <c r="D535" s="508">
        <f t="shared" ref="D535" si="48">D533</f>
        <v>0</v>
      </c>
      <c r="E535" s="21">
        <f>E533</f>
        <v>14.5</v>
      </c>
      <c r="F535" s="412">
        <f t="shared" ref="F535" si="49">F533</f>
        <v>0</v>
      </c>
      <c r="G535" s="412">
        <f>G533+G534</f>
        <v>0</v>
      </c>
    </row>
    <row r="536" spans="1:8" ht="15.75" customHeight="1" x14ac:dyDescent="0.25">
      <c r="A536" s="6">
        <v>1</v>
      </c>
      <c r="B536" s="425" t="s">
        <v>203</v>
      </c>
      <c r="C536" s="5"/>
      <c r="D536" s="508"/>
      <c r="E536" s="509"/>
      <c r="F536" s="412"/>
      <c r="G536" s="412"/>
    </row>
    <row r="537" spans="1:8" ht="17.25" customHeight="1" x14ac:dyDescent="0.25">
      <c r="A537" s="6">
        <v>1</v>
      </c>
      <c r="B537" s="27" t="s">
        <v>123</v>
      </c>
      <c r="C537" s="5"/>
      <c r="D537" s="426">
        <f>D538</f>
        <v>0</v>
      </c>
      <c r="E537" s="509"/>
      <c r="F537" s="412"/>
      <c r="G537" s="412"/>
    </row>
    <row r="538" spans="1:8" ht="17.25" customHeight="1" x14ac:dyDescent="0.25">
      <c r="A538" s="6">
        <v>1</v>
      </c>
      <c r="B538" s="27" t="s">
        <v>245</v>
      </c>
      <c r="C538" s="5"/>
      <c r="D538" s="426"/>
      <c r="E538" s="509"/>
      <c r="F538" s="412"/>
      <c r="G538" s="412"/>
    </row>
    <row r="539" spans="1:8" ht="18.75" customHeight="1" x14ac:dyDescent="0.25">
      <c r="A539" s="6">
        <v>1</v>
      </c>
      <c r="B539" s="28" t="s">
        <v>121</v>
      </c>
      <c r="C539" s="5"/>
      <c r="D539" s="426"/>
      <c r="E539" s="509"/>
      <c r="F539" s="412"/>
      <c r="G539" s="412"/>
    </row>
    <row r="540" spans="1:8" ht="30" x14ac:dyDescent="0.25">
      <c r="A540" s="6">
        <v>1</v>
      </c>
      <c r="B540" s="28" t="s">
        <v>122</v>
      </c>
      <c r="C540" s="5"/>
      <c r="D540" s="508"/>
      <c r="E540" s="509"/>
      <c r="F540" s="412"/>
      <c r="G540" s="412"/>
    </row>
    <row r="541" spans="1:8" ht="17.25" customHeight="1" x14ac:dyDescent="0.25">
      <c r="A541" s="6">
        <v>1</v>
      </c>
      <c r="B541" s="381" t="s">
        <v>161</v>
      </c>
      <c r="C541" s="5"/>
      <c r="D541" s="508">
        <f>D537+ROUND(D539*4.2,0)+D540</f>
        <v>0</v>
      </c>
      <c r="E541" s="509"/>
      <c r="F541" s="412"/>
      <c r="G541" s="412"/>
    </row>
    <row r="542" spans="1:8" ht="20.25" customHeight="1" x14ac:dyDescent="0.25">
      <c r="A542" s="6">
        <v>1</v>
      </c>
      <c r="B542" s="45" t="s">
        <v>7</v>
      </c>
      <c r="C542" s="5"/>
      <c r="D542" s="407"/>
      <c r="E542" s="5"/>
      <c r="F542" s="5"/>
      <c r="G542" s="74"/>
    </row>
    <row r="543" spans="1:8" ht="20.25" customHeight="1" x14ac:dyDescent="0.25">
      <c r="A543" s="6">
        <v>1</v>
      </c>
      <c r="B543" s="55" t="s">
        <v>145</v>
      </c>
      <c r="C543" s="5"/>
      <c r="D543" s="407"/>
      <c r="E543" s="5"/>
      <c r="F543" s="5"/>
      <c r="G543" s="74"/>
    </row>
    <row r="544" spans="1:8" ht="18" customHeight="1" x14ac:dyDescent="0.25">
      <c r="A544" s="6">
        <v>1</v>
      </c>
      <c r="B544" s="507" t="s">
        <v>76</v>
      </c>
      <c r="C544" s="5">
        <v>300</v>
      </c>
      <c r="D544" s="407"/>
      <c r="E544" s="18">
        <v>14</v>
      </c>
      <c r="F544" s="3">
        <f>ROUND(G544/C544,0)</f>
        <v>0</v>
      </c>
      <c r="G544" s="406">
        <f>ROUND(D544*E544,0)</f>
        <v>0</v>
      </c>
    </row>
    <row r="545" spans="1:8" ht="16.5" customHeight="1" x14ac:dyDescent="0.25">
      <c r="A545" s="6">
        <v>1</v>
      </c>
      <c r="B545" s="75" t="s">
        <v>9</v>
      </c>
      <c r="C545" s="5"/>
      <c r="D545" s="435">
        <f t="shared" ref="D545" si="50">D544</f>
        <v>0</v>
      </c>
      <c r="E545" s="499">
        <f t="shared" ref="E545:G545" si="51">E544</f>
        <v>14</v>
      </c>
      <c r="F545" s="465">
        <f t="shared" si="51"/>
        <v>0</v>
      </c>
      <c r="G545" s="465">
        <f t="shared" si="51"/>
        <v>0</v>
      </c>
    </row>
    <row r="546" spans="1:8" ht="19.5" customHeight="1" x14ac:dyDescent="0.25">
      <c r="A546" s="6">
        <v>1</v>
      </c>
      <c r="B546" s="55" t="s">
        <v>20</v>
      </c>
      <c r="C546" s="5"/>
      <c r="D546" s="435"/>
      <c r="E546" s="499"/>
      <c r="F546" s="465"/>
      <c r="G546" s="465"/>
    </row>
    <row r="547" spans="1:8" ht="18" customHeight="1" x14ac:dyDescent="0.25">
      <c r="A547" s="6">
        <v>1</v>
      </c>
      <c r="B547" s="35" t="s">
        <v>76</v>
      </c>
      <c r="C547" s="510">
        <v>240</v>
      </c>
      <c r="D547" s="326"/>
      <c r="E547" s="511">
        <v>8</v>
      </c>
      <c r="F547" s="3">
        <f>ROUND(G547/C547,0)</f>
        <v>0</v>
      </c>
      <c r="G547" s="406">
        <f>ROUND(D547*E547,0)</f>
        <v>0</v>
      </c>
    </row>
    <row r="548" spans="1:8" ht="16.5" customHeight="1" x14ac:dyDescent="0.25">
      <c r="A548" s="6">
        <v>1</v>
      </c>
      <c r="B548" s="35" t="s">
        <v>221</v>
      </c>
      <c r="C548" s="510">
        <v>240</v>
      </c>
      <c r="D548" s="435"/>
      <c r="E548" s="464"/>
      <c r="F548" s="465"/>
      <c r="G548" s="406">
        <f>ROUND(D548*E548,0)</f>
        <v>0</v>
      </c>
    </row>
    <row r="549" spans="1:8" ht="17.25" customHeight="1" x14ac:dyDescent="0.25">
      <c r="A549" s="6">
        <v>1</v>
      </c>
      <c r="B549" s="36" t="s">
        <v>147</v>
      </c>
      <c r="C549" s="5"/>
      <c r="D549" s="435">
        <f>D547+D548</f>
        <v>0</v>
      </c>
      <c r="E549" s="509">
        <f>E547</f>
        <v>8</v>
      </c>
      <c r="F549" s="465">
        <f t="shared" ref="F549:G549" si="52">F547+F548</f>
        <v>0</v>
      </c>
      <c r="G549" s="465">
        <f t="shared" si="52"/>
        <v>0</v>
      </c>
    </row>
    <row r="550" spans="1:8" ht="19.5" customHeight="1" thickBot="1" x14ac:dyDescent="0.3">
      <c r="A550" s="6">
        <v>1</v>
      </c>
      <c r="B550" s="38" t="s">
        <v>118</v>
      </c>
      <c r="C550" s="5"/>
      <c r="D550" s="435">
        <f>D545+D549</f>
        <v>0</v>
      </c>
      <c r="E550" s="509"/>
      <c r="F550" s="465">
        <f>F545+F549</f>
        <v>0</v>
      </c>
      <c r="G550" s="465">
        <f>G545+G549</f>
        <v>0</v>
      </c>
    </row>
    <row r="551" spans="1:8" ht="15" customHeight="1" thickBot="1" x14ac:dyDescent="0.3">
      <c r="A551" s="6">
        <v>1</v>
      </c>
      <c r="B551" s="42" t="s">
        <v>10</v>
      </c>
      <c r="C551" s="43"/>
      <c r="D551" s="388"/>
      <c r="E551" s="44"/>
      <c r="F551" s="44"/>
      <c r="G551" s="44"/>
    </row>
    <row r="552" spans="1:8" ht="21.75" customHeight="1" x14ac:dyDescent="0.25">
      <c r="A552" s="6">
        <v>1</v>
      </c>
      <c r="B552" s="497" t="s">
        <v>186</v>
      </c>
      <c r="C552" s="5"/>
      <c r="D552" s="407"/>
      <c r="E552" s="74"/>
      <c r="F552" s="74"/>
      <c r="G552" s="74"/>
    </row>
    <row r="553" spans="1:8" ht="21.75" customHeight="1" x14ac:dyDescent="0.25">
      <c r="A553" s="6">
        <v>1</v>
      </c>
      <c r="B553" s="425" t="s">
        <v>6</v>
      </c>
      <c r="C553" s="5"/>
      <c r="D553" s="407"/>
      <c r="E553" s="74"/>
      <c r="F553" s="74"/>
      <c r="G553" s="74"/>
    </row>
    <row r="554" spans="1:8" ht="15" customHeight="1" x14ac:dyDescent="0.25">
      <c r="A554" s="6">
        <v>1</v>
      </c>
      <c r="B554" s="27" t="s">
        <v>123</v>
      </c>
      <c r="C554" s="5"/>
      <c r="D554" s="407"/>
      <c r="E554" s="74"/>
      <c r="F554" s="74"/>
      <c r="G554" s="74"/>
    </row>
    <row r="555" spans="1:8" ht="15" customHeight="1" x14ac:dyDescent="0.25">
      <c r="A555" s="6">
        <v>1</v>
      </c>
      <c r="B555" s="28" t="s">
        <v>121</v>
      </c>
      <c r="C555" s="5"/>
      <c r="D555" s="407"/>
      <c r="E555" s="74"/>
      <c r="F555" s="74"/>
      <c r="G555" s="74"/>
    </row>
    <row r="556" spans="1:8" ht="15" customHeight="1" x14ac:dyDescent="0.25">
      <c r="A556" s="6">
        <v>1</v>
      </c>
      <c r="B556" s="28" t="s">
        <v>122</v>
      </c>
      <c r="C556" s="5"/>
      <c r="D556" s="407"/>
      <c r="E556" s="74"/>
      <c r="F556" s="74"/>
      <c r="G556" s="74"/>
    </row>
    <row r="557" spans="1:8" ht="15" customHeight="1" x14ac:dyDescent="0.25">
      <c r="A557" s="6">
        <v>1</v>
      </c>
      <c r="B557" s="381" t="s">
        <v>161</v>
      </c>
      <c r="C557" s="5"/>
      <c r="D557" s="407"/>
      <c r="E557" s="74"/>
      <c r="F557" s="74"/>
      <c r="G557" s="74"/>
    </row>
    <row r="558" spans="1:8" ht="15" customHeight="1" x14ac:dyDescent="0.25">
      <c r="A558" s="6">
        <v>1</v>
      </c>
      <c r="B558" s="430" t="s">
        <v>124</v>
      </c>
      <c r="C558" s="5"/>
      <c r="D558" s="512">
        <f>SUM(D559:D561)</f>
        <v>0</v>
      </c>
      <c r="E558" s="74"/>
      <c r="F558" s="74"/>
      <c r="G558" s="74"/>
    </row>
    <row r="559" spans="1:8" s="516" customFormat="1" x14ac:dyDescent="0.25">
      <c r="A559" s="6">
        <v>1</v>
      </c>
      <c r="B559" s="35" t="s">
        <v>55</v>
      </c>
      <c r="C559" s="513"/>
      <c r="D559" s="407"/>
      <c r="E559" s="514"/>
      <c r="F559" s="514"/>
      <c r="G559" s="514"/>
      <c r="H559" s="515"/>
    </row>
    <row r="560" spans="1:8" s="516" customFormat="1" ht="30" customHeight="1" x14ac:dyDescent="0.25">
      <c r="A560" s="6">
        <v>1</v>
      </c>
      <c r="B560" s="517" t="s">
        <v>259</v>
      </c>
      <c r="C560" s="513"/>
      <c r="D560" s="407"/>
      <c r="E560" s="514"/>
      <c r="F560" s="514"/>
      <c r="G560" s="514"/>
      <c r="H560" s="515"/>
    </row>
    <row r="561" spans="1:8" s="516" customFormat="1" x14ac:dyDescent="0.25">
      <c r="A561" s="6">
        <v>1</v>
      </c>
      <c r="B561" s="35" t="s">
        <v>312</v>
      </c>
      <c r="C561" s="513"/>
      <c r="D561" s="407"/>
      <c r="E561" s="514"/>
      <c r="F561" s="514"/>
      <c r="G561" s="514"/>
      <c r="H561" s="515"/>
    </row>
    <row r="562" spans="1:8" s="516" customFormat="1" x14ac:dyDescent="0.25">
      <c r="A562" s="6"/>
      <c r="B562" s="45" t="s">
        <v>7</v>
      </c>
      <c r="C562" s="518"/>
      <c r="D562" s="501"/>
      <c r="E562" s="519"/>
      <c r="F562" s="519"/>
      <c r="G562" s="514"/>
      <c r="H562" s="515"/>
    </row>
    <row r="563" spans="1:8" s="516" customFormat="1" x14ac:dyDescent="0.25">
      <c r="A563" s="6"/>
      <c r="B563" s="55" t="s">
        <v>20</v>
      </c>
      <c r="C563" s="513"/>
      <c r="D563" s="407"/>
      <c r="E563" s="520"/>
      <c r="F563" s="514"/>
      <c r="G563" s="519"/>
      <c r="H563" s="515"/>
    </row>
    <row r="564" spans="1:8" s="516" customFormat="1" x14ac:dyDescent="0.25">
      <c r="A564" s="6"/>
      <c r="B564" s="313" t="s">
        <v>366</v>
      </c>
      <c r="C564" s="510">
        <v>240</v>
      </c>
      <c r="D564" s="326"/>
      <c r="E564" s="511">
        <v>21.6</v>
      </c>
      <c r="F564" s="3">
        <f>ROUND(G564/C564,0)</f>
        <v>0</v>
      </c>
      <c r="G564" s="406">
        <f>ROUND(D564*E564,0)</f>
        <v>0</v>
      </c>
      <c r="H564" s="515"/>
    </row>
    <row r="565" spans="1:8" s="516" customFormat="1" x14ac:dyDescent="0.25">
      <c r="A565" s="6"/>
      <c r="B565" s="36" t="s">
        <v>147</v>
      </c>
      <c r="C565" s="5"/>
      <c r="D565" s="435">
        <f>D564</f>
        <v>0</v>
      </c>
      <c r="E565" s="509"/>
      <c r="F565" s="465">
        <f t="shared" ref="F565:G565" si="53">F564</f>
        <v>0</v>
      </c>
      <c r="G565" s="465">
        <f t="shared" si="53"/>
        <v>0</v>
      </c>
      <c r="H565" s="515"/>
    </row>
    <row r="566" spans="1:8" s="516" customFormat="1" ht="16.5" thickBot="1" x14ac:dyDescent="0.3">
      <c r="A566" s="6"/>
      <c r="B566" s="521"/>
      <c r="C566" s="518"/>
      <c r="D566" s="522"/>
      <c r="E566" s="519"/>
      <c r="F566" s="519"/>
      <c r="G566" s="523"/>
      <c r="H566" s="515"/>
    </row>
    <row r="567" spans="1:8" ht="16.5" customHeight="1" thickBot="1" x14ac:dyDescent="0.3">
      <c r="A567" s="6">
        <v>1</v>
      </c>
      <c r="B567" s="42"/>
      <c r="C567" s="43"/>
      <c r="D567" s="524"/>
      <c r="E567" s="44"/>
      <c r="F567" s="44"/>
      <c r="G567" s="44"/>
    </row>
  </sheetData>
  <sheetProtection selectLockedCells="1" selectUnlockedCells="1"/>
  <autoFilter ref="B10:N567"/>
  <mergeCells count="8">
    <mergeCell ref="E1:G1"/>
    <mergeCell ref="E2:G2"/>
    <mergeCell ref="B4:G5"/>
    <mergeCell ref="D7:D9"/>
    <mergeCell ref="F7:F9"/>
    <mergeCell ref="G7:G9"/>
    <mergeCell ref="C7:C9"/>
    <mergeCell ref="E7:E9"/>
  </mergeCells>
  <pageMargins left="0.39370078740157483" right="0" top="0.31496062992125984" bottom="0.19685039370078741" header="0" footer="0"/>
  <pageSetup paperSize="9" scale="80" orientation="portrait" r:id="rId1"/>
  <headerFooter differentFirst="1" scaleWithDoc="0">
    <oddHeader>&amp;C&amp;P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FT133"/>
  <sheetViews>
    <sheetView zoomScale="80" zoomScaleNormal="80" zoomScaleSheetLayoutView="80" workbookViewId="0">
      <pane xSplit="1" ySplit="7" topLeftCell="B117" activePane="bottomRight" state="frozen"/>
      <selection sqref="A1:XFD1048576"/>
      <selection pane="topRight" sqref="A1:XFD1048576"/>
      <selection pane="bottomLeft" sqref="A1:XFD1048576"/>
      <selection pane="bottomRight" activeCell="A134" sqref="A134:XFD177"/>
    </sheetView>
  </sheetViews>
  <sheetFormatPr defaultColWidth="11.42578125" defaultRowHeight="15" x14ac:dyDescent="0.25"/>
  <cols>
    <col min="1" max="1" width="47.85546875" style="115" customWidth="1"/>
    <col min="2" max="2" width="10.7109375" style="115" customWidth="1"/>
    <col min="3" max="3" width="13.28515625" style="115" customWidth="1"/>
    <col min="4" max="4" width="12.28515625" style="115" customWidth="1"/>
    <col min="5" max="5" width="11" style="115" customWidth="1"/>
    <col min="6" max="6" width="10.85546875" style="115" customWidth="1"/>
    <col min="7" max="16384" width="11.42578125" style="115"/>
  </cols>
  <sheetData>
    <row r="1" spans="1:6" s="80" customFormat="1" ht="15.75" x14ac:dyDescent="0.25">
      <c r="E1" s="159"/>
    </row>
    <row r="2" spans="1:6" s="80" customFormat="1" ht="31.5" customHeight="1" x14ac:dyDescent="0.25">
      <c r="A2" s="903" t="s">
        <v>338</v>
      </c>
      <c r="B2" s="904"/>
      <c r="C2" s="904"/>
      <c r="D2" s="904"/>
      <c r="E2" s="904"/>
      <c r="F2" s="904"/>
    </row>
    <row r="3" spans="1:6" ht="15.75" customHeight="1" thickBot="1" x14ac:dyDescent="0.3">
      <c r="A3" s="905"/>
      <c r="B3" s="905"/>
      <c r="C3" s="905"/>
      <c r="D3" s="905"/>
      <c r="E3" s="905"/>
      <c r="F3" s="905"/>
    </row>
    <row r="4" spans="1:6" ht="31.5" customHeight="1" x14ac:dyDescent="0.3">
      <c r="A4" s="8" t="s">
        <v>187</v>
      </c>
      <c r="B4" s="880" t="s">
        <v>1</v>
      </c>
      <c r="C4" s="900" t="s">
        <v>293</v>
      </c>
      <c r="D4" s="886" t="s">
        <v>0</v>
      </c>
      <c r="E4" s="880" t="s">
        <v>2</v>
      </c>
      <c r="F4" s="883" t="s">
        <v>226</v>
      </c>
    </row>
    <row r="5" spans="1:6" ht="30.75" customHeight="1" x14ac:dyDescent="0.3">
      <c r="A5" s="9"/>
      <c r="B5" s="881"/>
      <c r="C5" s="901"/>
      <c r="D5" s="887"/>
      <c r="E5" s="881"/>
      <c r="F5" s="884"/>
    </row>
    <row r="6" spans="1:6" ht="31.5" customHeight="1" thickBot="1" x14ac:dyDescent="0.3">
      <c r="A6" s="10" t="s">
        <v>3</v>
      </c>
      <c r="B6" s="882"/>
      <c r="C6" s="902"/>
      <c r="D6" s="888"/>
      <c r="E6" s="882"/>
      <c r="F6" s="885"/>
    </row>
    <row r="7" spans="1:6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6" ht="29.25" x14ac:dyDescent="0.25">
      <c r="A8" s="795" t="s">
        <v>100</v>
      </c>
      <c r="B8" s="283"/>
      <c r="C8" s="127"/>
      <c r="D8" s="127"/>
      <c r="E8" s="127"/>
      <c r="F8" s="127"/>
    </row>
    <row r="9" spans="1:6" ht="21" customHeight="1" x14ac:dyDescent="0.25">
      <c r="A9" s="83" t="s">
        <v>4</v>
      </c>
      <c r="B9" s="2"/>
      <c r="C9" s="58"/>
      <c r="D9" s="58"/>
      <c r="E9" s="58"/>
      <c r="F9" s="58"/>
    </row>
    <row r="10" spans="1:6" x14ac:dyDescent="0.25">
      <c r="A10" s="72" t="s">
        <v>73</v>
      </c>
      <c r="B10" s="2">
        <v>340</v>
      </c>
      <c r="C10" s="58">
        <v>10</v>
      </c>
      <c r="D10" s="128">
        <v>10.5</v>
      </c>
      <c r="E10" s="121">
        <f>ROUND(F10/B10,0)</f>
        <v>0</v>
      </c>
      <c r="F10" s="3">
        <f>ROUND(C10*D10,0)</f>
        <v>105</v>
      </c>
    </row>
    <row r="11" spans="1:6" x14ac:dyDescent="0.25">
      <c r="A11" s="72" t="s">
        <v>23</v>
      </c>
      <c r="B11" s="2">
        <v>340</v>
      </c>
      <c r="C11" s="58">
        <v>4</v>
      </c>
      <c r="D11" s="128">
        <v>6.1</v>
      </c>
      <c r="E11" s="121">
        <f>ROUND(F11/B11,0)</f>
        <v>0</v>
      </c>
      <c r="F11" s="3">
        <f>ROUND(C11*D11,0)</f>
        <v>24</v>
      </c>
    </row>
    <row r="12" spans="1:6" x14ac:dyDescent="0.25">
      <c r="A12" s="67" t="s">
        <v>5</v>
      </c>
      <c r="B12" s="78"/>
      <c r="C12" s="60">
        <f>C10+C11</f>
        <v>14</v>
      </c>
      <c r="D12" s="130">
        <f>F12/C12</f>
        <v>9.2142857142857135</v>
      </c>
      <c r="E12" s="131">
        <f>E10+E11</f>
        <v>0</v>
      </c>
      <c r="F12" s="60">
        <f>F10+F11</f>
        <v>129</v>
      </c>
    </row>
    <row r="13" spans="1:6" s="24" customFormat="1" hidden="1" x14ac:dyDescent="0.25">
      <c r="A13" s="4" t="s">
        <v>219</v>
      </c>
      <c r="B13" s="5"/>
      <c r="C13" s="17"/>
      <c r="D13" s="18"/>
      <c r="E13" s="3"/>
      <c r="F13" s="17"/>
    </row>
    <row r="14" spans="1:6" s="24" customFormat="1" ht="14.25" hidden="1" x14ac:dyDescent="0.2">
      <c r="A14" s="19" t="s">
        <v>220</v>
      </c>
      <c r="B14" s="20"/>
      <c r="C14" s="23">
        <f t="shared" ref="C14" si="0">C12+C13</f>
        <v>14</v>
      </c>
      <c r="D14" s="21" t="e">
        <f>#REF!/#REF!</f>
        <v>#REF!</v>
      </c>
      <c r="E14" s="23">
        <f t="shared" ref="E14:F14" si="1">E12+E13</f>
        <v>0</v>
      </c>
      <c r="F14" s="23">
        <f t="shared" si="1"/>
        <v>129</v>
      </c>
    </row>
    <row r="15" spans="1:6" s="59" customFormat="1" x14ac:dyDescent="0.25">
      <c r="A15" s="25" t="s">
        <v>227</v>
      </c>
      <c r="B15" s="25"/>
      <c r="C15" s="89"/>
      <c r="D15" s="253"/>
      <c r="E15" s="253"/>
      <c r="F15" s="58"/>
    </row>
    <row r="16" spans="1:6" s="59" customFormat="1" x14ac:dyDescent="0.25">
      <c r="A16" s="27" t="s">
        <v>123</v>
      </c>
      <c r="B16" s="60"/>
      <c r="C16" s="58">
        <f>SUM(C17,C18,C19,C20)</f>
        <v>11</v>
      </c>
      <c r="D16" s="253"/>
      <c r="E16" s="253"/>
      <c r="F16" s="58"/>
    </row>
    <row r="17" spans="1:7" s="59" customFormat="1" x14ac:dyDescent="0.25">
      <c r="A17" s="61" t="s">
        <v>228</v>
      </c>
      <c r="B17" s="60"/>
      <c r="C17" s="58"/>
      <c r="D17" s="253"/>
      <c r="E17" s="253"/>
      <c r="F17" s="58"/>
    </row>
    <row r="18" spans="1:7" s="59" customFormat="1" ht="30" x14ac:dyDescent="0.25">
      <c r="A18" s="61" t="s">
        <v>229</v>
      </c>
      <c r="B18" s="60"/>
      <c r="C18" s="58"/>
      <c r="D18" s="253"/>
      <c r="E18" s="253"/>
      <c r="F18" s="58"/>
    </row>
    <row r="19" spans="1:7" s="59" customFormat="1" ht="30" x14ac:dyDescent="0.25">
      <c r="A19" s="61" t="s">
        <v>230</v>
      </c>
      <c r="B19" s="60"/>
      <c r="C19" s="58">
        <v>4</v>
      </c>
      <c r="D19" s="253"/>
      <c r="E19" s="253"/>
      <c r="F19" s="58"/>
    </row>
    <row r="20" spans="1:7" s="59" customFormat="1" x14ac:dyDescent="0.25">
      <c r="A20" s="27" t="s">
        <v>231</v>
      </c>
      <c r="B20" s="60"/>
      <c r="C20" s="58">
        <v>7</v>
      </c>
      <c r="D20" s="253"/>
      <c r="E20" s="253"/>
      <c r="F20" s="58"/>
    </row>
    <row r="21" spans="1:7" s="59" customFormat="1" ht="45" x14ac:dyDescent="0.25">
      <c r="A21" s="27" t="s">
        <v>326</v>
      </c>
      <c r="B21" s="60"/>
      <c r="C21" s="17"/>
      <c r="D21" s="58"/>
      <c r="E21" s="58"/>
      <c r="F21" s="58"/>
      <c r="G21" s="90"/>
    </row>
    <row r="22" spans="1:7" x14ac:dyDescent="0.25">
      <c r="A22" s="28" t="s">
        <v>121</v>
      </c>
      <c r="B22" s="58"/>
      <c r="C22" s="50">
        <v>74</v>
      </c>
      <c r="D22" s="58"/>
      <c r="E22" s="58"/>
      <c r="F22" s="58"/>
    </row>
    <row r="23" spans="1:7" s="59" customFormat="1" x14ac:dyDescent="0.25">
      <c r="A23" s="62" t="s">
        <v>232</v>
      </c>
      <c r="B23" s="63"/>
      <c r="C23" s="60">
        <f>C16+ROUND(C22*3.2,0)</f>
        <v>248</v>
      </c>
      <c r="D23" s="253"/>
      <c r="E23" s="253"/>
      <c r="F23" s="58"/>
    </row>
    <row r="24" spans="1:7" s="59" customFormat="1" x14ac:dyDescent="0.25">
      <c r="A24" s="25" t="s">
        <v>163</v>
      </c>
      <c r="B24" s="26"/>
      <c r="C24" s="3"/>
      <c r="D24" s="253"/>
      <c r="E24" s="253"/>
      <c r="F24" s="58"/>
    </row>
    <row r="25" spans="1:7" s="59" customFormat="1" x14ac:dyDescent="0.25">
      <c r="A25" s="27" t="s">
        <v>123</v>
      </c>
      <c r="B25" s="26"/>
      <c r="C25" s="3">
        <f>SUM(C26,C27,C34,C40,C41,C42,C43)</f>
        <v>109</v>
      </c>
      <c r="D25" s="253"/>
      <c r="E25" s="253"/>
      <c r="F25" s="58"/>
    </row>
    <row r="26" spans="1:7" s="59" customFormat="1" x14ac:dyDescent="0.25">
      <c r="A26" s="27" t="s">
        <v>228</v>
      </c>
      <c r="B26" s="26"/>
      <c r="C26" s="3"/>
      <c r="D26" s="253"/>
      <c r="E26" s="253"/>
      <c r="F26" s="58"/>
    </row>
    <row r="27" spans="1:7" s="59" customFormat="1" ht="30" x14ac:dyDescent="0.25">
      <c r="A27" s="61" t="s">
        <v>233</v>
      </c>
      <c r="B27" s="26"/>
      <c r="C27" s="3">
        <f>C28+C29+C30+C32</f>
        <v>3</v>
      </c>
      <c r="D27" s="253"/>
      <c r="E27" s="253"/>
      <c r="F27" s="58"/>
    </row>
    <row r="28" spans="1:7" s="59" customFormat="1" x14ac:dyDescent="0.25">
      <c r="A28" s="65" t="s">
        <v>234</v>
      </c>
      <c r="B28" s="26"/>
      <c r="C28" s="58">
        <v>2</v>
      </c>
      <c r="D28" s="253"/>
      <c r="E28" s="253"/>
      <c r="F28" s="58"/>
    </row>
    <row r="29" spans="1:7" s="59" customFormat="1" x14ac:dyDescent="0.25">
      <c r="A29" s="65" t="s">
        <v>235</v>
      </c>
      <c r="B29" s="26"/>
      <c r="C29" s="58">
        <v>1</v>
      </c>
      <c r="D29" s="253"/>
      <c r="E29" s="253"/>
      <c r="F29" s="58"/>
    </row>
    <row r="30" spans="1:7" s="59" customFormat="1" ht="30" x14ac:dyDescent="0.25">
      <c r="A30" s="65" t="s">
        <v>236</v>
      </c>
      <c r="B30" s="26"/>
      <c r="C30" s="58"/>
      <c r="D30" s="253"/>
      <c r="E30" s="253"/>
      <c r="F30" s="58"/>
    </row>
    <row r="31" spans="1:7" s="59" customFormat="1" x14ac:dyDescent="0.25">
      <c r="A31" s="65" t="s">
        <v>237</v>
      </c>
      <c r="B31" s="26"/>
      <c r="C31" s="58"/>
      <c r="D31" s="253"/>
      <c r="E31" s="253"/>
      <c r="F31" s="58"/>
    </row>
    <row r="32" spans="1:7" s="59" customFormat="1" ht="30" x14ac:dyDescent="0.25">
      <c r="A32" s="65" t="s">
        <v>238</v>
      </c>
      <c r="B32" s="26"/>
      <c r="C32" s="58"/>
      <c r="D32" s="253"/>
      <c r="E32" s="253"/>
      <c r="F32" s="58"/>
    </row>
    <row r="33" spans="1:8" s="59" customFormat="1" x14ac:dyDescent="0.25">
      <c r="A33" s="65" t="s">
        <v>237</v>
      </c>
      <c r="B33" s="26"/>
      <c r="C33" s="91"/>
      <c r="D33" s="253"/>
      <c r="E33" s="253"/>
      <c r="F33" s="58"/>
    </row>
    <row r="34" spans="1:8" s="59" customFormat="1" ht="30" x14ac:dyDescent="0.25">
      <c r="A34" s="61" t="s">
        <v>239</v>
      </c>
      <c r="B34" s="26"/>
      <c r="C34" s="3">
        <f>SUM(C35,C36,C38)</f>
        <v>106</v>
      </c>
      <c r="D34" s="253"/>
      <c r="E34" s="253"/>
      <c r="F34" s="58"/>
    </row>
    <row r="35" spans="1:8" s="59" customFormat="1" ht="30" x14ac:dyDescent="0.25">
      <c r="A35" s="65" t="s">
        <v>240</v>
      </c>
      <c r="B35" s="26"/>
      <c r="C35" s="3"/>
      <c r="D35" s="253"/>
      <c r="E35" s="253"/>
      <c r="F35" s="58"/>
    </row>
    <row r="36" spans="1:8" s="59" customFormat="1" ht="45" x14ac:dyDescent="0.25">
      <c r="A36" s="65" t="s">
        <v>241</v>
      </c>
      <c r="B36" s="26"/>
      <c r="C36" s="406">
        <v>105</v>
      </c>
      <c r="D36" s="253"/>
      <c r="E36" s="253"/>
      <c r="F36" s="58"/>
      <c r="H36" s="133"/>
    </row>
    <row r="37" spans="1:8" s="59" customFormat="1" x14ac:dyDescent="0.25">
      <c r="A37" s="65" t="s">
        <v>237</v>
      </c>
      <c r="B37" s="26"/>
      <c r="C37" s="406">
        <v>26</v>
      </c>
      <c r="D37" s="253"/>
      <c r="E37" s="253"/>
      <c r="F37" s="58"/>
    </row>
    <row r="38" spans="1:8" s="59" customFormat="1" ht="45" x14ac:dyDescent="0.25">
      <c r="A38" s="65" t="s">
        <v>242</v>
      </c>
      <c r="B38" s="26"/>
      <c r="C38" s="406">
        <v>1</v>
      </c>
      <c r="D38" s="253"/>
      <c r="E38" s="253"/>
      <c r="F38" s="58"/>
    </row>
    <row r="39" spans="1:8" s="59" customFormat="1" x14ac:dyDescent="0.25">
      <c r="A39" s="65" t="s">
        <v>237</v>
      </c>
      <c r="B39" s="26"/>
      <c r="C39" s="406"/>
      <c r="D39" s="253"/>
      <c r="E39" s="253"/>
      <c r="F39" s="58"/>
    </row>
    <row r="40" spans="1:8" s="59" customFormat="1" ht="45" x14ac:dyDescent="0.25">
      <c r="A40" s="61" t="s">
        <v>243</v>
      </c>
      <c r="B40" s="26"/>
      <c r="C40" s="3"/>
      <c r="D40" s="253"/>
      <c r="E40" s="253"/>
      <c r="F40" s="58"/>
    </row>
    <row r="41" spans="1:8" s="59" customFormat="1" x14ac:dyDescent="0.25">
      <c r="A41" s="27"/>
      <c r="B41" s="26"/>
      <c r="C41" s="3"/>
      <c r="D41" s="253"/>
      <c r="E41" s="253"/>
      <c r="F41" s="58"/>
    </row>
    <row r="42" spans="1:8" s="59" customFormat="1" ht="30" x14ac:dyDescent="0.25">
      <c r="A42" s="61" t="s">
        <v>244</v>
      </c>
      <c r="B42" s="26"/>
      <c r="C42" s="3"/>
      <c r="D42" s="253"/>
      <c r="E42" s="253"/>
      <c r="F42" s="58"/>
    </row>
    <row r="43" spans="1:8" s="59" customFormat="1" x14ac:dyDescent="0.25">
      <c r="A43" s="27" t="s">
        <v>245</v>
      </c>
      <c r="B43" s="26"/>
      <c r="C43" s="3"/>
      <c r="D43" s="253"/>
      <c r="E43" s="253"/>
      <c r="F43" s="58"/>
    </row>
    <row r="44" spans="1:8" s="59" customFormat="1" x14ac:dyDescent="0.25">
      <c r="A44" s="28" t="s">
        <v>121</v>
      </c>
      <c r="B44" s="60"/>
      <c r="C44" s="58"/>
      <c r="D44" s="253"/>
      <c r="E44" s="253"/>
      <c r="F44" s="58"/>
    </row>
    <row r="45" spans="1:8" s="59" customFormat="1" x14ac:dyDescent="0.25">
      <c r="A45" s="56" t="s">
        <v>160</v>
      </c>
      <c r="B45" s="60"/>
      <c r="C45" s="91"/>
      <c r="D45" s="253"/>
      <c r="E45" s="253"/>
      <c r="F45" s="58"/>
    </row>
    <row r="46" spans="1:8" ht="30" x14ac:dyDescent="0.25">
      <c r="A46" s="28" t="s">
        <v>122</v>
      </c>
      <c r="B46" s="58"/>
      <c r="C46" s="3">
        <v>33</v>
      </c>
      <c r="D46" s="58"/>
      <c r="E46" s="58"/>
      <c r="F46" s="58"/>
    </row>
    <row r="47" spans="1:8" s="59" customFormat="1" x14ac:dyDescent="0.25">
      <c r="A47" s="28" t="s">
        <v>246</v>
      </c>
      <c r="B47" s="26"/>
      <c r="C47" s="3"/>
      <c r="D47" s="253"/>
      <c r="E47" s="253"/>
      <c r="F47" s="58"/>
    </row>
    <row r="48" spans="1:8" s="59" customFormat="1" x14ac:dyDescent="0.25">
      <c r="A48" s="66"/>
      <c r="B48" s="26"/>
      <c r="C48" s="3"/>
      <c r="D48" s="253"/>
      <c r="E48" s="253"/>
      <c r="F48" s="58"/>
    </row>
    <row r="49" spans="1:6" s="59" customFormat="1" x14ac:dyDescent="0.25">
      <c r="A49" s="67" t="s">
        <v>162</v>
      </c>
      <c r="B49" s="26"/>
      <c r="C49" s="22">
        <f>C25+ROUND(C44*3.2,0)+C46</f>
        <v>142</v>
      </c>
      <c r="D49" s="253"/>
      <c r="E49" s="253"/>
      <c r="F49" s="58"/>
    </row>
    <row r="50" spans="1:6" s="59" customFormat="1" ht="15" customHeight="1" x14ac:dyDescent="0.25">
      <c r="A50" s="68" t="s">
        <v>161</v>
      </c>
      <c r="B50" s="26"/>
      <c r="C50" s="22">
        <f>SUM(C23,C49)</f>
        <v>390</v>
      </c>
      <c r="D50" s="253"/>
      <c r="E50" s="253"/>
      <c r="F50" s="58"/>
    </row>
    <row r="51" spans="1:6" ht="15.75" x14ac:dyDescent="0.25">
      <c r="A51" s="31" t="s">
        <v>7</v>
      </c>
      <c r="B51" s="58"/>
      <c r="C51" s="58"/>
      <c r="D51" s="58"/>
      <c r="E51" s="58"/>
      <c r="F51" s="58"/>
    </row>
    <row r="52" spans="1:6" x14ac:dyDescent="0.25">
      <c r="A52" s="55" t="s">
        <v>145</v>
      </c>
      <c r="B52" s="57"/>
      <c r="C52" s="58"/>
      <c r="D52" s="121"/>
      <c r="E52" s="121"/>
      <c r="F52" s="58"/>
    </row>
    <row r="53" spans="1:6" x14ac:dyDescent="0.25">
      <c r="A53" s="34" t="s">
        <v>73</v>
      </c>
      <c r="B53" s="2">
        <v>300</v>
      </c>
      <c r="C53" s="58"/>
      <c r="D53" s="128">
        <v>11</v>
      </c>
      <c r="E53" s="121">
        <f>ROUND(F53/B53,0)</f>
        <v>0</v>
      </c>
      <c r="F53" s="3">
        <f>ROUND(C53*D53,0)</f>
        <v>0</v>
      </c>
    </row>
    <row r="54" spans="1:6" x14ac:dyDescent="0.25">
      <c r="A54" s="45" t="s">
        <v>9</v>
      </c>
      <c r="B54" s="57"/>
      <c r="C54" s="111">
        <f t="shared" ref="C54" si="2">C53</f>
        <v>0</v>
      </c>
      <c r="D54" s="211">
        <f t="shared" ref="D54:F54" si="3">D53</f>
        <v>11</v>
      </c>
      <c r="E54" s="123">
        <f t="shared" si="3"/>
        <v>0</v>
      </c>
      <c r="F54" s="111">
        <f t="shared" si="3"/>
        <v>0</v>
      </c>
    </row>
    <row r="55" spans="1:6" x14ac:dyDescent="0.25">
      <c r="A55" s="55" t="s">
        <v>20</v>
      </c>
      <c r="B55" s="57"/>
      <c r="C55" s="111"/>
      <c r="D55" s="211"/>
      <c r="E55" s="123"/>
      <c r="F55" s="63"/>
    </row>
    <row r="56" spans="1:6" x14ac:dyDescent="0.25">
      <c r="A56" s="1" t="s">
        <v>37</v>
      </c>
      <c r="B56" s="2">
        <v>240</v>
      </c>
      <c r="C56" s="58"/>
      <c r="D56" s="128"/>
      <c r="E56" s="121">
        <f>ROUND(F56/B56,0)</f>
        <v>0</v>
      </c>
      <c r="F56" s="3">
        <f>ROUND(C56*D56,0)</f>
        <v>0</v>
      </c>
    </row>
    <row r="57" spans="1:6" x14ac:dyDescent="0.25">
      <c r="A57" s="1" t="s">
        <v>26</v>
      </c>
      <c r="B57" s="2">
        <v>240</v>
      </c>
      <c r="C57" s="715">
        <v>3</v>
      </c>
      <c r="D57" s="128">
        <v>8</v>
      </c>
      <c r="E57" s="121">
        <f>ROUND(F57/B57,0)</f>
        <v>0</v>
      </c>
      <c r="F57" s="3">
        <f>ROUND(C57*D57,0)</f>
        <v>24</v>
      </c>
    </row>
    <row r="58" spans="1:6" x14ac:dyDescent="0.25">
      <c r="A58" s="249" t="s">
        <v>147</v>
      </c>
      <c r="B58" s="102"/>
      <c r="C58" s="135">
        <f>C56+C57</f>
        <v>3</v>
      </c>
      <c r="D58" s="211">
        <v>8</v>
      </c>
      <c r="E58" s="135">
        <f t="shared" ref="E58:F58" si="4">E56+E57</f>
        <v>0</v>
      </c>
      <c r="F58" s="135">
        <f t="shared" si="4"/>
        <v>24</v>
      </c>
    </row>
    <row r="59" spans="1:6" x14ac:dyDescent="0.25">
      <c r="A59" s="38" t="s">
        <v>118</v>
      </c>
      <c r="B59" s="113"/>
      <c r="C59" s="136">
        <f>C54+C58</f>
        <v>3</v>
      </c>
      <c r="D59" s="130">
        <f>F59/C59</f>
        <v>8</v>
      </c>
      <c r="E59" s="136">
        <f>E54+E58</f>
        <v>0</v>
      </c>
      <c r="F59" s="136">
        <f>F54+F58</f>
        <v>24</v>
      </c>
    </row>
    <row r="60" spans="1:6" ht="18.75" customHeight="1" x14ac:dyDescent="0.25">
      <c r="A60" s="250" t="s">
        <v>93</v>
      </c>
      <c r="B60" s="145"/>
      <c r="C60" s="60">
        <f>C61+C63</f>
        <v>49</v>
      </c>
      <c r="D60" s="93"/>
      <c r="E60" s="145"/>
      <c r="F60" s="145"/>
    </row>
    <row r="61" spans="1:6" x14ac:dyDescent="0.25">
      <c r="A61" s="236" t="s">
        <v>179</v>
      </c>
      <c r="B61" s="152"/>
      <c r="C61" s="796">
        <f>C62</f>
        <v>49</v>
      </c>
      <c r="D61" s="72"/>
      <c r="E61" s="251"/>
      <c r="F61" s="152"/>
    </row>
    <row r="62" spans="1:6" x14ac:dyDescent="0.25">
      <c r="A62" s="154" t="s">
        <v>180</v>
      </c>
      <c r="B62" s="152"/>
      <c r="C62" s="120">
        <v>49</v>
      </c>
      <c r="D62" s="152"/>
      <c r="E62" s="152"/>
      <c r="F62" s="152"/>
    </row>
    <row r="63" spans="1:6" x14ac:dyDescent="0.25">
      <c r="A63" s="153" t="s">
        <v>181</v>
      </c>
      <c r="B63" s="152"/>
      <c r="C63" s="736">
        <f>C64+C65</f>
        <v>0</v>
      </c>
      <c r="D63" s="152"/>
      <c r="E63" s="152"/>
      <c r="F63" s="152"/>
    </row>
    <row r="64" spans="1:6" ht="30" x14ac:dyDescent="0.25">
      <c r="A64" s="154" t="s">
        <v>182</v>
      </c>
      <c r="B64" s="152"/>
      <c r="C64" s="152"/>
      <c r="D64" s="152"/>
      <c r="E64" s="152"/>
      <c r="F64" s="152"/>
    </row>
    <row r="65" spans="1:176" ht="15.75" thickBot="1" x14ac:dyDescent="0.3">
      <c r="A65" s="155" t="s">
        <v>183</v>
      </c>
      <c r="B65" s="156"/>
      <c r="C65" s="156"/>
      <c r="D65" s="156"/>
      <c r="E65" s="156"/>
      <c r="F65" s="156"/>
    </row>
    <row r="66" spans="1:176" ht="15.75" thickBot="1" x14ac:dyDescent="0.3">
      <c r="A66" s="138" t="s">
        <v>10</v>
      </c>
      <c r="B66" s="263"/>
      <c r="C66" s="139"/>
      <c r="D66" s="139"/>
      <c r="E66" s="139"/>
      <c r="F66" s="139"/>
    </row>
    <row r="67" spans="1:176" s="59" customFormat="1" ht="31.5" customHeight="1" x14ac:dyDescent="0.25">
      <c r="A67" s="77" t="s">
        <v>154</v>
      </c>
      <c r="B67" s="77"/>
      <c r="C67" s="77"/>
      <c r="D67" s="77"/>
      <c r="E67" s="77"/>
      <c r="F67" s="77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  <c r="FN67" s="115"/>
      <c r="FO67" s="115"/>
      <c r="FP67" s="115"/>
      <c r="FQ67" s="115"/>
      <c r="FR67" s="115"/>
      <c r="FS67" s="115"/>
      <c r="FT67" s="115"/>
    </row>
    <row r="68" spans="1:176" s="59" customFormat="1" ht="16.5" customHeight="1" x14ac:dyDescent="0.25">
      <c r="A68" s="83" t="s">
        <v>4</v>
      </c>
      <c r="B68" s="83"/>
      <c r="C68" s="83"/>
      <c r="D68" s="83"/>
      <c r="E68" s="83"/>
      <c r="F68" s="83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</row>
    <row r="69" spans="1:176" s="59" customFormat="1" ht="16.5" customHeight="1" x14ac:dyDescent="0.25">
      <c r="A69" s="72" t="s">
        <v>73</v>
      </c>
      <c r="B69" s="72">
        <v>340</v>
      </c>
      <c r="C69" s="797"/>
      <c r="D69" s="128">
        <v>9.4</v>
      </c>
      <c r="E69" s="121">
        <f>ROUND(F69/B69,0)</f>
        <v>0</v>
      </c>
      <c r="F69" s="3">
        <f>ROUND(C69*D69,0)</f>
        <v>0</v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</row>
    <row r="70" spans="1:176" s="59" customFormat="1" ht="16.5" customHeight="1" x14ac:dyDescent="0.25">
      <c r="A70" s="72" t="s">
        <v>57</v>
      </c>
      <c r="B70" s="72">
        <v>340</v>
      </c>
      <c r="C70" s="797"/>
      <c r="D70" s="128">
        <v>10</v>
      </c>
      <c r="E70" s="121">
        <f t="shared" ref="E70:E72" si="5">ROUND(F70/B70,0)</f>
        <v>0</v>
      </c>
      <c r="F70" s="3">
        <f t="shared" ref="F70:F72" si="6">ROUND(C70*D70,0)</f>
        <v>0</v>
      </c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  <c r="FN70" s="115"/>
      <c r="FO70" s="115"/>
      <c r="FP70" s="115"/>
      <c r="FQ70" s="115"/>
      <c r="FR70" s="115"/>
      <c r="FS70" s="115"/>
      <c r="FT70" s="115"/>
    </row>
    <row r="71" spans="1:176" s="59" customFormat="1" ht="16.5" customHeight="1" x14ac:dyDescent="0.25">
      <c r="A71" s="72" t="s">
        <v>74</v>
      </c>
      <c r="B71" s="72">
        <v>340</v>
      </c>
      <c r="C71" s="797"/>
      <c r="D71" s="128">
        <v>8.8000000000000007</v>
      </c>
      <c r="E71" s="121">
        <f t="shared" si="5"/>
        <v>0</v>
      </c>
      <c r="F71" s="3">
        <f t="shared" si="6"/>
        <v>0</v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  <c r="FN71" s="115"/>
      <c r="FO71" s="115"/>
      <c r="FP71" s="115"/>
      <c r="FQ71" s="115"/>
      <c r="FR71" s="115"/>
      <c r="FS71" s="115"/>
      <c r="FT71" s="115"/>
    </row>
    <row r="72" spans="1:176" s="59" customFormat="1" ht="16.5" customHeight="1" x14ac:dyDescent="0.25">
      <c r="A72" s="72" t="s">
        <v>23</v>
      </c>
      <c r="B72" s="72">
        <v>340</v>
      </c>
      <c r="C72" s="797"/>
      <c r="D72" s="128">
        <v>6.1</v>
      </c>
      <c r="E72" s="121">
        <f t="shared" si="5"/>
        <v>0</v>
      </c>
      <c r="F72" s="3">
        <f t="shared" si="6"/>
        <v>0</v>
      </c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  <c r="FN72" s="115"/>
      <c r="FO72" s="115"/>
      <c r="FP72" s="115"/>
      <c r="FQ72" s="115"/>
      <c r="FR72" s="115"/>
      <c r="FS72" s="115"/>
      <c r="FT72" s="115"/>
    </row>
    <row r="73" spans="1:176" s="59" customFormat="1" ht="16.5" customHeight="1" x14ac:dyDescent="0.25">
      <c r="A73" s="67" t="s">
        <v>5</v>
      </c>
      <c r="B73" s="67"/>
      <c r="C73" s="798">
        <f>SUM(C69:C72)</f>
        <v>0</v>
      </c>
      <c r="D73" s="128">
        <v>6.1</v>
      </c>
      <c r="E73" s="60">
        <f t="shared" ref="E73:F73" si="7">SUM(E69:E72)</f>
        <v>0</v>
      </c>
      <c r="F73" s="60">
        <f t="shared" si="7"/>
        <v>0</v>
      </c>
      <c r="G73" s="284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  <c r="FN73" s="115"/>
      <c r="FO73" s="115"/>
      <c r="FP73" s="115"/>
      <c r="FQ73" s="115"/>
      <c r="FR73" s="115"/>
      <c r="FS73" s="115"/>
      <c r="FT73" s="115"/>
    </row>
    <row r="74" spans="1:176" s="24" customFormat="1" hidden="1" x14ac:dyDescent="0.25">
      <c r="A74" s="4" t="s">
        <v>219</v>
      </c>
      <c r="B74" s="5"/>
      <c r="C74" s="17"/>
      <c r="D74" s="18"/>
      <c r="E74" s="3"/>
      <c r="F74" s="17"/>
    </row>
    <row r="75" spans="1:176" s="24" customFormat="1" ht="14.25" hidden="1" x14ac:dyDescent="0.2">
      <c r="A75" s="19" t="s">
        <v>220</v>
      </c>
      <c r="B75" s="20"/>
      <c r="C75" s="23">
        <f t="shared" ref="C75" si="8">C73+C74</f>
        <v>0</v>
      </c>
      <c r="D75" s="21" t="e">
        <f>#REF!/#REF!</f>
        <v>#REF!</v>
      </c>
      <c r="E75" s="23">
        <f t="shared" ref="E75:F75" si="9">E73+E74</f>
        <v>0</v>
      </c>
      <c r="F75" s="23">
        <f t="shared" si="9"/>
        <v>0</v>
      </c>
    </row>
    <row r="76" spans="1:176" s="59" customFormat="1" x14ac:dyDescent="0.25">
      <c r="A76" s="25" t="s">
        <v>227</v>
      </c>
      <c r="B76" s="25"/>
      <c r="C76" s="89"/>
      <c r="D76" s="253"/>
      <c r="E76" s="253"/>
      <c r="F76" s="58"/>
    </row>
    <row r="77" spans="1:176" s="59" customFormat="1" x14ac:dyDescent="0.25">
      <c r="A77" s="27" t="s">
        <v>123</v>
      </c>
      <c r="B77" s="60"/>
      <c r="C77" s="58">
        <f>SUM(C79,C80,C81,C82)+C78/2.7</f>
        <v>0</v>
      </c>
      <c r="D77" s="253"/>
      <c r="E77" s="253"/>
      <c r="F77" s="58"/>
    </row>
    <row r="78" spans="1:176" s="59" customFormat="1" x14ac:dyDescent="0.25">
      <c r="A78" s="27" t="s">
        <v>327</v>
      </c>
      <c r="B78" s="32"/>
      <c r="C78" s="3"/>
      <c r="D78" s="32"/>
      <c r="E78" s="32"/>
      <c r="F78" s="32"/>
    </row>
    <row r="79" spans="1:176" s="59" customFormat="1" x14ac:dyDescent="0.25">
      <c r="A79" s="61" t="s">
        <v>228</v>
      </c>
      <c r="B79" s="60"/>
      <c r="C79" s="58"/>
      <c r="D79" s="253"/>
      <c r="E79" s="253"/>
      <c r="F79" s="58"/>
    </row>
    <row r="80" spans="1:176" s="59" customFormat="1" ht="30" x14ac:dyDescent="0.25">
      <c r="A80" s="61" t="s">
        <v>229</v>
      </c>
      <c r="B80" s="60"/>
      <c r="C80" s="58"/>
      <c r="D80" s="253"/>
      <c r="E80" s="253"/>
      <c r="F80" s="58"/>
    </row>
    <row r="81" spans="1:176" s="59" customFormat="1" ht="30" x14ac:dyDescent="0.25">
      <c r="A81" s="61" t="s">
        <v>230</v>
      </c>
      <c r="B81" s="60"/>
      <c r="C81" s="58"/>
      <c r="D81" s="253"/>
      <c r="E81" s="253"/>
      <c r="F81" s="58"/>
    </row>
    <row r="82" spans="1:176" s="59" customFormat="1" x14ac:dyDescent="0.25">
      <c r="A82" s="27" t="s">
        <v>231</v>
      </c>
      <c r="B82" s="60"/>
      <c r="C82" s="58"/>
      <c r="D82" s="253"/>
      <c r="E82" s="253"/>
      <c r="F82" s="58"/>
    </row>
    <row r="83" spans="1:176" s="59" customFormat="1" ht="45" x14ac:dyDescent="0.25">
      <c r="A83" s="27" t="s">
        <v>326</v>
      </c>
      <c r="B83" s="60"/>
      <c r="C83" s="17"/>
      <c r="D83" s="58"/>
      <c r="E83" s="58"/>
      <c r="F83" s="58"/>
      <c r="G83" s="90"/>
    </row>
    <row r="84" spans="1:176" s="59" customFormat="1" x14ac:dyDescent="0.25">
      <c r="A84" s="28" t="s">
        <v>121</v>
      </c>
      <c r="B84" s="25"/>
      <c r="C84" s="17">
        <f>C85+C86</f>
        <v>0</v>
      </c>
      <c r="D84" s="25"/>
      <c r="E84" s="25"/>
      <c r="F84" s="2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  <c r="FC84" s="115"/>
      <c r="FD84" s="115"/>
      <c r="FE84" s="115"/>
      <c r="FF84" s="115"/>
      <c r="FG84" s="115"/>
      <c r="FH84" s="115"/>
      <c r="FI84" s="115"/>
      <c r="FJ84" s="115"/>
      <c r="FK84" s="115"/>
      <c r="FL84" s="115"/>
      <c r="FM84" s="115"/>
      <c r="FN84" s="115"/>
      <c r="FO84" s="115"/>
      <c r="FP84" s="115"/>
      <c r="FQ84" s="115"/>
      <c r="FR84" s="115"/>
      <c r="FS84" s="115"/>
      <c r="FT84" s="115"/>
    </row>
    <row r="85" spans="1:176" s="59" customFormat="1" x14ac:dyDescent="0.25">
      <c r="A85" s="28" t="s">
        <v>297</v>
      </c>
      <c r="B85" s="25"/>
      <c r="C85" s="17"/>
      <c r="D85" s="25"/>
      <c r="E85" s="25"/>
      <c r="F85" s="25"/>
      <c r="G85" s="115"/>
      <c r="H85" s="115"/>
      <c r="I85" s="146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  <c r="FC85" s="115"/>
      <c r="FD85" s="115"/>
      <c r="FE85" s="115"/>
      <c r="FF85" s="115"/>
      <c r="FG85" s="115"/>
      <c r="FH85" s="115"/>
      <c r="FI85" s="115"/>
      <c r="FJ85" s="115"/>
      <c r="FK85" s="115"/>
      <c r="FL85" s="115"/>
      <c r="FM85" s="115"/>
      <c r="FN85" s="115"/>
      <c r="FO85" s="115"/>
      <c r="FP85" s="115"/>
      <c r="FQ85" s="115"/>
      <c r="FR85" s="115"/>
      <c r="FS85" s="115"/>
      <c r="FT85" s="115"/>
    </row>
    <row r="86" spans="1:176" s="59" customFormat="1" x14ac:dyDescent="0.25">
      <c r="A86" s="28" t="s">
        <v>299</v>
      </c>
      <c r="B86" s="25"/>
      <c r="C86" s="3">
        <f>C87/8.5</f>
        <v>0</v>
      </c>
      <c r="D86" s="25"/>
      <c r="E86" s="25"/>
      <c r="F86" s="2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  <c r="FC86" s="115"/>
      <c r="FD86" s="115"/>
      <c r="FE86" s="115"/>
      <c r="FF86" s="115"/>
      <c r="FG86" s="115"/>
      <c r="FH86" s="115"/>
      <c r="FI86" s="115"/>
      <c r="FJ86" s="115"/>
      <c r="FK86" s="115"/>
      <c r="FL86" s="115"/>
      <c r="FM86" s="115"/>
      <c r="FN86" s="115"/>
      <c r="FO86" s="115"/>
      <c r="FP86" s="115"/>
      <c r="FQ86" s="115"/>
      <c r="FR86" s="115"/>
      <c r="FS86" s="115"/>
      <c r="FT86" s="115"/>
    </row>
    <row r="87" spans="1:176" s="59" customFormat="1" x14ac:dyDescent="0.25">
      <c r="A87" s="56" t="s">
        <v>298</v>
      </c>
      <c r="B87" s="58"/>
      <c r="C87" s="17"/>
      <c r="D87" s="253"/>
      <c r="E87" s="253"/>
      <c r="F87" s="58"/>
    </row>
    <row r="88" spans="1:176" s="59" customFormat="1" x14ac:dyDescent="0.25">
      <c r="A88" s="62" t="s">
        <v>232</v>
      </c>
      <c r="B88" s="63"/>
      <c r="C88" s="60">
        <f>C77+ROUND(C85*3.2,0)+C87/3.9</f>
        <v>0</v>
      </c>
      <c r="D88" s="253"/>
      <c r="E88" s="253"/>
      <c r="F88" s="58"/>
    </row>
    <row r="89" spans="1:176" s="59" customFormat="1" x14ac:dyDescent="0.25">
      <c r="A89" s="25" t="s">
        <v>163</v>
      </c>
      <c r="B89" s="26"/>
      <c r="C89" s="3"/>
      <c r="D89" s="253"/>
      <c r="E89" s="253"/>
      <c r="F89" s="58"/>
    </row>
    <row r="90" spans="1:176" s="59" customFormat="1" x14ac:dyDescent="0.25">
      <c r="A90" s="27" t="s">
        <v>123</v>
      </c>
      <c r="B90" s="26"/>
      <c r="C90" s="3">
        <f>SUM(C91,C92,C99,C105,C106,C107,C108)</f>
        <v>0</v>
      </c>
      <c r="D90" s="253"/>
      <c r="E90" s="253"/>
      <c r="F90" s="58"/>
    </row>
    <row r="91" spans="1:176" s="59" customFormat="1" x14ac:dyDescent="0.25">
      <c r="A91" s="27" t="s">
        <v>228</v>
      </c>
      <c r="B91" s="26"/>
      <c r="C91" s="3"/>
      <c r="D91" s="253"/>
      <c r="E91" s="253"/>
      <c r="F91" s="58"/>
    </row>
    <row r="92" spans="1:176" s="59" customFormat="1" ht="30" x14ac:dyDescent="0.25">
      <c r="A92" s="61" t="s">
        <v>233</v>
      </c>
      <c r="B92" s="26"/>
      <c r="C92" s="3">
        <f>C93+C94+C95+C97</f>
        <v>0</v>
      </c>
      <c r="D92" s="253"/>
      <c r="E92" s="253"/>
      <c r="F92" s="58"/>
    </row>
    <row r="93" spans="1:176" s="59" customFormat="1" x14ac:dyDescent="0.25">
      <c r="A93" s="65" t="s">
        <v>234</v>
      </c>
      <c r="B93" s="26"/>
      <c r="C93" s="58"/>
      <c r="D93" s="253"/>
      <c r="E93" s="253"/>
      <c r="F93" s="58"/>
    </row>
    <row r="94" spans="1:176" s="59" customFormat="1" x14ac:dyDescent="0.25">
      <c r="A94" s="65" t="s">
        <v>235</v>
      </c>
      <c r="B94" s="26"/>
      <c r="C94" s="58"/>
      <c r="D94" s="253"/>
      <c r="E94" s="253"/>
      <c r="F94" s="58"/>
    </row>
    <row r="95" spans="1:176" s="59" customFormat="1" ht="30" x14ac:dyDescent="0.25">
      <c r="A95" s="65" t="s">
        <v>236</v>
      </c>
      <c r="B95" s="26"/>
      <c r="C95" s="58"/>
      <c r="D95" s="253"/>
      <c r="E95" s="253"/>
      <c r="F95" s="58"/>
    </row>
    <row r="96" spans="1:176" s="59" customFormat="1" x14ac:dyDescent="0.25">
      <c r="A96" s="65" t="s">
        <v>237</v>
      </c>
      <c r="B96" s="26"/>
      <c r="C96" s="58"/>
      <c r="D96" s="253"/>
      <c r="E96" s="253"/>
      <c r="F96" s="58"/>
    </row>
    <row r="97" spans="1:176" s="59" customFormat="1" ht="30" x14ac:dyDescent="0.25">
      <c r="A97" s="65" t="s">
        <v>238</v>
      </c>
      <c r="B97" s="26"/>
      <c r="C97" s="58"/>
      <c r="D97" s="253"/>
      <c r="E97" s="253"/>
      <c r="F97" s="58"/>
    </row>
    <row r="98" spans="1:176" s="59" customFormat="1" x14ac:dyDescent="0.25">
      <c r="A98" s="65" t="s">
        <v>237</v>
      </c>
      <c r="B98" s="26"/>
      <c r="C98" s="91"/>
      <c r="D98" s="253"/>
      <c r="E98" s="253"/>
      <c r="F98" s="58"/>
    </row>
    <row r="99" spans="1:176" s="59" customFormat="1" ht="30" x14ac:dyDescent="0.25">
      <c r="A99" s="61" t="s">
        <v>239</v>
      </c>
      <c r="B99" s="26"/>
      <c r="C99" s="3">
        <f>SUM(C100,C101,C103)</f>
        <v>0</v>
      </c>
      <c r="D99" s="253"/>
      <c r="E99" s="253"/>
      <c r="F99" s="58"/>
    </row>
    <row r="100" spans="1:176" s="59" customFormat="1" ht="30" x14ac:dyDescent="0.25">
      <c r="A100" s="65" t="s">
        <v>240</v>
      </c>
      <c r="B100" s="26"/>
      <c r="C100" s="3"/>
      <c r="D100" s="253"/>
      <c r="E100" s="253"/>
      <c r="F100" s="58"/>
    </row>
    <row r="101" spans="1:176" s="59" customFormat="1" ht="45" x14ac:dyDescent="0.25">
      <c r="A101" s="65" t="s">
        <v>241</v>
      </c>
      <c r="B101" s="26"/>
      <c r="C101" s="406"/>
      <c r="D101" s="253"/>
      <c r="E101" s="253"/>
      <c r="F101" s="58"/>
    </row>
    <row r="102" spans="1:176" s="59" customFormat="1" x14ac:dyDescent="0.25">
      <c r="A102" s="65" t="s">
        <v>237</v>
      </c>
      <c r="B102" s="26"/>
      <c r="C102" s="406"/>
      <c r="D102" s="253"/>
      <c r="E102" s="253"/>
      <c r="F102" s="58"/>
    </row>
    <row r="103" spans="1:176" s="59" customFormat="1" ht="45" x14ac:dyDescent="0.25">
      <c r="A103" s="65" t="s">
        <v>242</v>
      </c>
      <c r="B103" s="26"/>
      <c r="C103" s="406"/>
      <c r="D103" s="253"/>
      <c r="E103" s="253"/>
      <c r="F103" s="58"/>
    </row>
    <row r="104" spans="1:176" s="59" customFormat="1" x14ac:dyDescent="0.25">
      <c r="A104" s="65" t="s">
        <v>237</v>
      </c>
      <c r="B104" s="26"/>
      <c r="C104" s="406"/>
      <c r="D104" s="253"/>
      <c r="E104" s="253"/>
      <c r="F104" s="58"/>
    </row>
    <row r="105" spans="1:176" s="59" customFormat="1" ht="45" x14ac:dyDescent="0.25">
      <c r="A105" s="61" t="s">
        <v>243</v>
      </c>
      <c r="B105" s="26"/>
      <c r="C105" s="3"/>
      <c r="D105" s="253"/>
      <c r="E105" s="253"/>
      <c r="F105" s="58"/>
    </row>
    <row r="106" spans="1:176" s="59" customFormat="1" x14ac:dyDescent="0.25">
      <c r="A106" s="27"/>
      <c r="B106" s="26"/>
      <c r="C106" s="3"/>
      <c r="D106" s="253"/>
      <c r="E106" s="253"/>
      <c r="F106" s="58"/>
    </row>
    <row r="107" spans="1:176" s="59" customFormat="1" ht="30" x14ac:dyDescent="0.25">
      <c r="A107" s="61" t="s">
        <v>244</v>
      </c>
      <c r="B107" s="26"/>
      <c r="C107" s="3"/>
      <c r="D107" s="253"/>
      <c r="E107" s="253"/>
      <c r="F107" s="58"/>
    </row>
    <row r="108" spans="1:176" s="59" customFormat="1" x14ac:dyDescent="0.25">
      <c r="A108" s="27" t="s">
        <v>245</v>
      </c>
      <c r="B108" s="26"/>
      <c r="C108" s="3"/>
      <c r="D108" s="253"/>
      <c r="E108" s="253"/>
      <c r="F108" s="58"/>
    </row>
    <row r="109" spans="1:176" s="59" customFormat="1" x14ac:dyDescent="0.25">
      <c r="A109" s="28" t="s">
        <v>121</v>
      </c>
      <c r="B109" s="60"/>
      <c r="C109" s="58"/>
      <c r="D109" s="253"/>
      <c r="E109" s="253"/>
      <c r="F109" s="58"/>
    </row>
    <row r="110" spans="1:176" s="59" customFormat="1" x14ac:dyDescent="0.25">
      <c r="A110" s="56" t="s">
        <v>160</v>
      </c>
      <c r="B110" s="60"/>
      <c r="C110" s="91"/>
      <c r="D110" s="253"/>
      <c r="E110" s="253"/>
      <c r="F110" s="58"/>
    </row>
    <row r="111" spans="1:176" s="59" customFormat="1" ht="30" x14ac:dyDescent="0.25">
      <c r="A111" s="28" t="s">
        <v>122</v>
      </c>
      <c r="B111" s="25"/>
      <c r="C111" s="3"/>
      <c r="D111" s="25"/>
      <c r="E111" s="25"/>
      <c r="F111" s="25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  <c r="FC111" s="115"/>
      <c r="FD111" s="115"/>
      <c r="FE111" s="115"/>
      <c r="FF111" s="115"/>
      <c r="FG111" s="115"/>
      <c r="FH111" s="115"/>
      <c r="FI111" s="115"/>
      <c r="FJ111" s="115"/>
      <c r="FK111" s="115"/>
      <c r="FL111" s="115"/>
      <c r="FM111" s="115"/>
      <c r="FN111" s="115"/>
      <c r="FO111" s="115"/>
      <c r="FP111" s="115"/>
      <c r="FQ111" s="115"/>
      <c r="FR111" s="115"/>
      <c r="FS111" s="115"/>
      <c r="FT111" s="115"/>
    </row>
    <row r="112" spans="1:176" s="59" customFormat="1" x14ac:dyDescent="0.25">
      <c r="A112" s="28" t="s">
        <v>246</v>
      </c>
      <c r="B112" s="26"/>
      <c r="C112" s="3"/>
      <c r="D112" s="253"/>
      <c r="E112" s="253"/>
      <c r="F112" s="58"/>
    </row>
    <row r="113" spans="1:176" s="59" customFormat="1" x14ac:dyDescent="0.25">
      <c r="A113" s="66"/>
      <c r="B113" s="26"/>
      <c r="C113" s="3"/>
      <c r="D113" s="253"/>
      <c r="E113" s="253"/>
      <c r="F113" s="58"/>
    </row>
    <row r="114" spans="1:176" s="59" customFormat="1" x14ac:dyDescent="0.25">
      <c r="A114" s="67" t="s">
        <v>162</v>
      </c>
      <c r="B114" s="26"/>
      <c r="C114" s="22">
        <f>C90+ROUND(C109*3.2,0)+C111</f>
        <v>0</v>
      </c>
      <c r="D114" s="253"/>
      <c r="E114" s="253"/>
      <c r="F114" s="58"/>
    </row>
    <row r="115" spans="1:176" s="59" customFormat="1" ht="15" customHeight="1" x14ac:dyDescent="0.25">
      <c r="A115" s="68" t="s">
        <v>161</v>
      </c>
      <c r="B115" s="26"/>
      <c r="C115" s="22">
        <f>SUM(C88,C114)</f>
        <v>0</v>
      </c>
      <c r="D115" s="253"/>
      <c r="E115" s="253"/>
      <c r="F115" s="58"/>
    </row>
    <row r="116" spans="1:176" s="59" customFormat="1" ht="16.5" customHeight="1" x14ac:dyDescent="0.25">
      <c r="A116" s="31" t="s">
        <v>7</v>
      </c>
      <c r="B116" s="55"/>
      <c r="C116" s="799"/>
      <c r="D116" s="55"/>
      <c r="E116" s="55"/>
      <c r="F116" s="55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  <c r="FC116" s="115"/>
      <c r="FD116" s="115"/>
      <c r="FE116" s="115"/>
      <c r="FF116" s="115"/>
      <c r="FG116" s="115"/>
      <c r="FH116" s="115"/>
      <c r="FI116" s="115"/>
      <c r="FJ116" s="115"/>
      <c r="FK116" s="115"/>
      <c r="FL116" s="115"/>
      <c r="FM116" s="115"/>
      <c r="FN116" s="115"/>
      <c r="FO116" s="115"/>
      <c r="FP116" s="115"/>
      <c r="FQ116" s="115"/>
      <c r="FR116" s="115"/>
      <c r="FS116" s="115"/>
      <c r="FT116" s="115"/>
    </row>
    <row r="117" spans="1:176" s="59" customFormat="1" ht="16.5" customHeight="1" x14ac:dyDescent="0.25">
      <c r="A117" s="55" t="s">
        <v>145</v>
      </c>
      <c r="B117" s="55"/>
      <c r="C117" s="799"/>
      <c r="D117" s="55"/>
      <c r="E117" s="55"/>
      <c r="F117" s="55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  <c r="FC117" s="115"/>
      <c r="FD117" s="115"/>
      <c r="FE117" s="115"/>
      <c r="FF117" s="115"/>
      <c r="FG117" s="115"/>
      <c r="FH117" s="115"/>
      <c r="FI117" s="115"/>
      <c r="FJ117" s="115"/>
      <c r="FK117" s="115"/>
      <c r="FL117" s="115"/>
      <c r="FM117" s="115"/>
      <c r="FN117" s="115"/>
      <c r="FO117" s="115"/>
      <c r="FP117" s="115"/>
      <c r="FQ117" s="115"/>
      <c r="FR117" s="115"/>
      <c r="FS117" s="115"/>
      <c r="FT117" s="115"/>
    </row>
    <row r="118" spans="1:176" s="59" customFormat="1" ht="16.5" customHeight="1" x14ac:dyDescent="0.25">
      <c r="A118" s="72" t="s">
        <v>73</v>
      </c>
      <c r="B118" s="72">
        <v>300</v>
      </c>
      <c r="C118" s="797"/>
      <c r="D118" s="128">
        <v>10</v>
      </c>
      <c r="E118" s="121">
        <f>ROUND(F118/B118,0)</f>
        <v>0</v>
      </c>
      <c r="F118" s="3">
        <f>ROUND(C118*D118,0)</f>
        <v>0</v>
      </c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  <c r="FC118" s="115"/>
      <c r="FD118" s="115"/>
      <c r="FE118" s="115"/>
      <c r="FF118" s="115"/>
      <c r="FG118" s="115"/>
      <c r="FH118" s="115"/>
      <c r="FI118" s="115"/>
      <c r="FJ118" s="115"/>
      <c r="FK118" s="115"/>
      <c r="FL118" s="115"/>
      <c r="FM118" s="115"/>
      <c r="FN118" s="115"/>
      <c r="FO118" s="115"/>
      <c r="FP118" s="115"/>
      <c r="FQ118" s="115"/>
      <c r="FR118" s="115"/>
      <c r="FS118" s="115"/>
      <c r="FT118" s="115"/>
    </row>
    <row r="119" spans="1:176" s="59" customFormat="1" ht="16.5" customHeight="1" x14ac:dyDescent="0.25">
      <c r="A119" s="72" t="s">
        <v>23</v>
      </c>
      <c r="B119" s="72">
        <v>300</v>
      </c>
      <c r="C119" s="799"/>
      <c r="D119" s="128">
        <v>3</v>
      </c>
      <c r="E119" s="121">
        <f t="shared" ref="E119:E120" si="10">ROUND(F119/B119,0)</f>
        <v>0</v>
      </c>
      <c r="F119" s="3">
        <f t="shared" ref="F119:F120" si="11">ROUND(C119*D119,0)</f>
        <v>0</v>
      </c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  <c r="FC119" s="115"/>
      <c r="FD119" s="115"/>
      <c r="FE119" s="115"/>
      <c r="FF119" s="115"/>
      <c r="FG119" s="115"/>
      <c r="FH119" s="115"/>
      <c r="FI119" s="115"/>
      <c r="FJ119" s="115"/>
      <c r="FK119" s="115"/>
      <c r="FL119" s="115"/>
      <c r="FM119" s="115"/>
      <c r="FN119" s="115"/>
      <c r="FO119" s="115"/>
      <c r="FP119" s="115"/>
      <c r="FQ119" s="115"/>
      <c r="FR119" s="115"/>
      <c r="FS119" s="115"/>
      <c r="FT119" s="115"/>
    </row>
    <row r="120" spans="1:176" s="59" customFormat="1" ht="16.5" customHeight="1" x14ac:dyDescent="0.25">
      <c r="A120" s="72" t="s">
        <v>74</v>
      </c>
      <c r="B120" s="72">
        <v>300</v>
      </c>
      <c r="C120" s="799">
        <v>1</v>
      </c>
      <c r="D120" s="128">
        <v>8.6999999999999993</v>
      </c>
      <c r="E120" s="121">
        <f t="shared" si="10"/>
        <v>0</v>
      </c>
      <c r="F120" s="3">
        <f t="shared" si="11"/>
        <v>9</v>
      </c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  <c r="FC120" s="115"/>
      <c r="FD120" s="115"/>
      <c r="FE120" s="115"/>
      <c r="FF120" s="115"/>
      <c r="FG120" s="115"/>
      <c r="FH120" s="115"/>
      <c r="FI120" s="115"/>
      <c r="FJ120" s="115"/>
      <c r="FK120" s="115"/>
      <c r="FL120" s="115"/>
      <c r="FM120" s="115"/>
      <c r="FN120" s="115"/>
      <c r="FO120" s="115"/>
      <c r="FP120" s="115"/>
      <c r="FQ120" s="115"/>
      <c r="FR120" s="115"/>
      <c r="FS120" s="115"/>
      <c r="FT120" s="115"/>
    </row>
    <row r="121" spans="1:176" s="59" customFormat="1" ht="16.5" customHeight="1" x14ac:dyDescent="0.25">
      <c r="A121" s="45" t="s">
        <v>9</v>
      </c>
      <c r="B121" s="55"/>
      <c r="C121" s="285">
        <f>SUM(C118:C120)</f>
        <v>1</v>
      </c>
      <c r="D121" s="130">
        <f>F121/C121</f>
        <v>9</v>
      </c>
      <c r="E121" s="285">
        <f t="shared" ref="E121:F121" si="12">SUM(E118:E120)</f>
        <v>0</v>
      </c>
      <c r="F121" s="286">
        <f t="shared" si="12"/>
        <v>9</v>
      </c>
      <c r="G121" s="284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  <c r="DH121" s="115"/>
      <c r="DI121" s="115"/>
      <c r="DJ121" s="115"/>
      <c r="DK121" s="115"/>
      <c r="DL121" s="115"/>
      <c r="DM121" s="115"/>
      <c r="DN121" s="115"/>
      <c r="DO121" s="115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15"/>
      <c r="EB121" s="115"/>
      <c r="EC121" s="115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  <c r="FC121" s="115"/>
      <c r="FD121" s="115"/>
      <c r="FE121" s="115"/>
      <c r="FF121" s="115"/>
      <c r="FG121" s="115"/>
      <c r="FH121" s="115"/>
      <c r="FI121" s="115"/>
      <c r="FJ121" s="115"/>
      <c r="FK121" s="115"/>
      <c r="FL121" s="115"/>
      <c r="FM121" s="115"/>
      <c r="FN121" s="115"/>
      <c r="FO121" s="115"/>
      <c r="FP121" s="115"/>
      <c r="FQ121" s="115"/>
      <c r="FR121" s="115"/>
      <c r="FS121" s="115"/>
      <c r="FT121" s="115"/>
    </row>
    <row r="122" spans="1:176" s="59" customFormat="1" ht="16.5" customHeight="1" x14ac:dyDescent="0.25">
      <c r="A122" s="55" t="s">
        <v>20</v>
      </c>
      <c r="B122" s="55"/>
      <c r="C122" s="285"/>
      <c r="D122" s="124"/>
      <c r="E122" s="285"/>
      <c r="F122" s="286"/>
      <c r="G122" s="284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  <c r="FC122" s="115"/>
      <c r="FD122" s="115"/>
      <c r="FE122" s="115"/>
      <c r="FF122" s="115"/>
      <c r="FG122" s="115"/>
      <c r="FH122" s="115"/>
      <c r="FI122" s="115"/>
      <c r="FJ122" s="115"/>
      <c r="FK122" s="115"/>
      <c r="FL122" s="115"/>
      <c r="FM122" s="115"/>
      <c r="FN122" s="115"/>
      <c r="FO122" s="115"/>
      <c r="FP122" s="115"/>
      <c r="FQ122" s="115"/>
      <c r="FR122" s="115"/>
      <c r="FS122" s="115"/>
      <c r="FT122" s="115"/>
    </row>
    <row r="123" spans="1:176" s="59" customFormat="1" ht="16.5" customHeight="1" x14ac:dyDescent="0.25">
      <c r="A123" s="1" t="s">
        <v>37</v>
      </c>
      <c r="B123" s="2">
        <v>240</v>
      </c>
      <c r="C123" s="58"/>
      <c r="D123" s="128">
        <v>8</v>
      </c>
      <c r="E123" s="121">
        <f>ROUND(F123/B123,0)</f>
        <v>0</v>
      </c>
      <c r="F123" s="3">
        <f>ROUND(C123*D123,0)</f>
        <v>0</v>
      </c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  <c r="FC123" s="115"/>
      <c r="FD123" s="115"/>
      <c r="FE123" s="115"/>
      <c r="FF123" s="115"/>
      <c r="FG123" s="115"/>
      <c r="FH123" s="115"/>
      <c r="FI123" s="115"/>
      <c r="FJ123" s="115"/>
      <c r="FK123" s="115"/>
      <c r="FL123" s="115"/>
      <c r="FM123" s="115"/>
      <c r="FN123" s="115"/>
      <c r="FO123" s="115"/>
      <c r="FP123" s="115"/>
      <c r="FQ123" s="115"/>
      <c r="FR123" s="115"/>
      <c r="FS123" s="115"/>
      <c r="FT123" s="115"/>
    </row>
    <row r="124" spans="1:176" s="59" customFormat="1" ht="16.5" customHeight="1" x14ac:dyDescent="0.25">
      <c r="A124" s="1" t="s">
        <v>26</v>
      </c>
      <c r="B124" s="102">
        <v>240</v>
      </c>
      <c r="C124" s="715"/>
      <c r="D124" s="128">
        <v>8</v>
      </c>
      <c r="E124" s="135">
        <f>ROUND(F124/B124,0)</f>
        <v>0</v>
      </c>
      <c r="F124" s="135">
        <f>ROUND(C124*D124,0)</f>
        <v>0</v>
      </c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  <c r="DW124" s="115"/>
      <c r="DX124" s="115"/>
      <c r="DY124" s="115"/>
      <c r="DZ124" s="115"/>
      <c r="EA124" s="115"/>
      <c r="EB124" s="115"/>
      <c r="EC124" s="115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  <c r="FC124" s="115"/>
      <c r="FD124" s="115"/>
      <c r="FE124" s="115"/>
      <c r="FF124" s="115"/>
      <c r="FG124" s="115"/>
      <c r="FH124" s="115"/>
      <c r="FI124" s="115"/>
      <c r="FJ124" s="115"/>
      <c r="FK124" s="115"/>
      <c r="FL124" s="115"/>
      <c r="FM124" s="115"/>
      <c r="FN124" s="115"/>
      <c r="FO124" s="115"/>
      <c r="FP124" s="115"/>
      <c r="FQ124" s="115"/>
      <c r="FR124" s="115"/>
      <c r="FS124" s="115"/>
      <c r="FT124" s="115"/>
    </row>
    <row r="125" spans="1:176" s="59" customFormat="1" ht="16.5" customHeight="1" x14ac:dyDescent="0.25">
      <c r="A125" s="249" t="s">
        <v>147</v>
      </c>
      <c r="B125" s="102"/>
      <c r="C125" s="135">
        <f>SUM(C123:C124)</f>
        <v>0</v>
      </c>
      <c r="D125" s="128">
        <v>8</v>
      </c>
      <c r="E125" s="135">
        <f t="shared" ref="E125:F125" si="13">SUM(E123:E124)</f>
        <v>0</v>
      </c>
      <c r="F125" s="135">
        <f t="shared" si="13"/>
        <v>0</v>
      </c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  <c r="FC125" s="115"/>
      <c r="FD125" s="115"/>
      <c r="FE125" s="115"/>
      <c r="FF125" s="115"/>
      <c r="FG125" s="115"/>
      <c r="FH125" s="115"/>
      <c r="FI125" s="115"/>
      <c r="FJ125" s="115"/>
      <c r="FK125" s="115"/>
      <c r="FL125" s="115"/>
      <c r="FM125" s="115"/>
      <c r="FN125" s="115"/>
      <c r="FO125" s="115"/>
      <c r="FP125" s="115"/>
      <c r="FQ125" s="115"/>
      <c r="FR125" s="115"/>
      <c r="FS125" s="115"/>
      <c r="FT125" s="115"/>
    </row>
    <row r="126" spans="1:176" s="59" customFormat="1" ht="16.5" customHeight="1" x14ac:dyDescent="0.25">
      <c r="A126" s="38" t="s">
        <v>118</v>
      </c>
      <c r="B126" s="113"/>
      <c r="C126" s="60">
        <f>C121+C125</f>
        <v>1</v>
      </c>
      <c r="D126" s="130">
        <f t="shared" ref="D126" si="14">F126/C126</f>
        <v>9</v>
      </c>
      <c r="E126" s="60">
        <f>E121+E125</f>
        <v>0</v>
      </c>
      <c r="F126" s="60">
        <f>F121+F125</f>
        <v>9</v>
      </c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  <c r="DH126" s="115"/>
      <c r="DI126" s="115"/>
      <c r="DJ126" s="115"/>
      <c r="DK126" s="115"/>
      <c r="DL126" s="115"/>
      <c r="DM126" s="115"/>
      <c r="DN126" s="115"/>
      <c r="DO126" s="115"/>
      <c r="DP126" s="115"/>
      <c r="DQ126" s="115"/>
      <c r="DR126" s="115"/>
      <c r="DS126" s="115"/>
      <c r="DT126" s="115"/>
      <c r="DU126" s="115"/>
      <c r="DV126" s="115"/>
      <c r="DW126" s="115"/>
      <c r="DX126" s="115"/>
      <c r="DY126" s="115"/>
      <c r="DZ126" s="115"/>
      <c r="EA126" s="115"/>
      <c r="EB126" s="115"/>
      <c r="EC126" s="115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  <c r="FC126" s="115"/>
      <c r="FD126" s="115"/>
      <c r="FE126" s="115"/>
      <c r="FF126" s="115"/>
      <c r="FG126" s="115"/>
      <c r="FH126" s="115"/>
      <c r="FI126" s="115"/>
      <c r="FJ126" s="115"/>
      <c r="FK126" s="115"/>
      <c r="FL126" s="115"/>
      <c r="FM126" s="115"/>
      <c r="FN126" s="115"/>
      <c r="FO126" s="115"/>
      <c r="FP126" s="115"/>
      <c r="FQ126" s="115"/>
      <c r="FR126" s="115"/>
      <c r="FS126" s="115"/>
      <c r="FT126" s="115"/>
    </row>
    <row r="127" spans="1:176" ht="18.75" customHeight="1" x14ac:dyDescent="0.25">
      <c r="A127" s="250" t="s">
        <v>93</v>
      </c>
      <c r="B127" s="145"/>
      <c r="C127" s="60">
        <f>C128+C130</f>
        <v>0</v>
      </c>
      <c r="D127" s="93"/>
      <c r="E127" s="145"/>
      <c r="F127" s="145"/>
    </row>
    <row r="128" spans="1:176" x14ac:dyDescent="0.25">
      <c r="A128" s="236" t="s">
        <v>179</v>
      </c>
      <c r="B128" s="152"/>
      <c r="C128" s="60">
        <f>C129</f>
        <v>0</v>
      </c>
      <c r="D128" s="72"/>
      <c r="E128" s="251"/>
      <c r="F128" s="152"/>
    </row>
    <row r="129" spans="1:176" x14ac:dyDescent="0.25">
      <c r="A129" s="154" t="s">
        <v>180</v>
      </c>
      <c r="B129" s="152"/>
      <c r="C129" s="800"/>
      <c r="D129" s="152"/>
      <c r="E129" s="152"/>
      <c r="F129" s="152"/>
    </row>
    <row r="130" spans="1:176" x14ac:dyDescent="0.25">
      <c r="A130" s="153" t="s">
        <v>181</v>
      </c>
      <c r="B130" s="152"/>
      <c r="C130" s="801">
        <f>C131+C132</f>
        <v>0</v>
      </c>
      <c r="D130" s="152"/>
      <c r="E130" s="152"/>
      <c r="F130" s="152"/>
    </row>
    <row r="131" spans="1:176" ht="30" x14ac:dyDescent="0.25">
      <c r="A131" s="154" t="s">
        <v>182</v>
      </c>
      <c r="B131" s="152"/>
      <c r="C131" s="728"/>
      <c r="D131" s="152"/>
      <c r="E131" s="152"/>
      <c r="F131" s="152"/>
    </row>
    <row r="132" spans="1:176" ht="15.75" thickBot="1" x14ac:dyDescent="0.3">
      <c r="A132" s="155" t="s">
        <v>183</v>
      </c>
      <c r="B132" s="156"/>
      <c r="C132" s="156"/>
      <c r="D132" s="156"/>
      <c r="E132" s="156"/>
      <c r="F132" s="156"/>
    </row>
    <row r="133" spans="1:176" s="59" customFormat="1" ht="16.5" customHeight="1" thickBot="1" x14ac:dyDescent="0.3">
      <c r="A133" s="138" t="s">
        <v>10</v>
      </c>
      <c r="B133" s="138"/>
      <c r="C133" s="138"/>
      <c r="D133" s="138"/>
      <c r="E133" s="138"/>
      <c r="F133" s="138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5"/>
      <c r="DF133" s="115"/>
      <c r="DG133" s="115"/>
      <c r="DH133" s="115"/>
      <c r="DI133" s="115"/>
      <c r="DJ133" s="115"/>
      <c r="DK133" s="115"/>
      <c r="DL133" s="115"/>
      <c r="DM133" s="115"/>
      <c r="DN133" s="115"/>
      <c r="DO133" s="115"/>
      <c r="DP133" s="115"/>
      <c r="DQ133" s="115"/>
      <c r="DR133" s="115"/>
      <c r="DS133" s="115"/>
      <c r="DT133" s="115"/>
      <c r="DU133" s="115"/>
      <c r="DV133" s="115"/>
      <c r="DW133" s="115"/>
      <c r="DX133" s="115"/>
      <c r="DY133" s="115"/>
      <c r="DZ133" s="115"/>
      <c r="EA133" s="115"/>
      <c r="EB133" s="115"/>
      <c r="EC133" s="115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  <c r="FC133" s="115"/>
      <c r="FD133" s="115"/>
      <c r="FE133" s="115"/>
      <c r="FF133" s="115"/>
      <c r="FG133" s="115"/>
      <c r="FH133" s="115"/>
      <c r="FI133" s="115"/>
      <c r="FJ133" s="115"/>
      <c r="FK133" s="115"/>
      <c r="FL133" s="115"/>
      <c r="FM133" s="115"/>
      <c r="FN133" s="115"/>
      <c r="FO133" s="115"/>
      <c r="FP133" s="115"/>
      <c r="FQ133" s="115"/>
      <c r="FR133" s="115"/>
      <c r="FS133" s="115"/>
      <c r="FT133" s="115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35433070866141736" header="0" footer="0"/>
  <pageSetup paperSize="9" scale="8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18"/>
  <sheetViews>
    <sheetView tabSelected="1" zoomScale="80" zoomScaleNormal="80" zoomScaleSheetLayoutView="50" workbookViewId="0">
      <pane xSplit="1" ySplit="7" topLeftCell="B192" activePane="bottomRight" state="frozen"/>
      <selection sqref="A1:XFD1048576"/>
      <selection pane="topRight" sqref="A1:XFD1048576"/>
      <selection pane="bottomLeft" sqref="A1:XFD1048576"/>
      <selection pane="bottomRight" activeCell="A219" sqref="A219:XFD263"/>
    </sheetView>
  </sheetViews>
  <sheetFormatPr defaultColWidth="11.42578125" defaultRowHeight="15" x14ac:dyDescent="0.25"/>
  <cols>
    <col min="1" max="1" width="44.42578125" style="115" customWidth="1"/>
    <col min="2" max="2" width="10.7109375" style="115" customWidth="1"/>
    <col min="3" max="3" width="13.5703125" style="115" customWidth="1"/>
    <col min="4" max="4" width="10.85546875" style="115" customWidth="1"/>
    <col min="5" max="5" width="17.5703125" style="115" customWidth="1"/>
    <col min="6" max="6" width="10.85546875" style="115" customWidth="1"/>
    <col min="7" max="16384" width="11.42578125" style="115"/>
  </cols>
  <sheetData>
    <row r="1" spans="1:158" s="80" customFormat="1" ht="6.75" customHeight="1" x14ac:dyDescent="0.25">
      <c r="E1" s="159"/>
    </row>
    <row r="2" spans="1:158" s="80" customFormat="1" ht="33" customHeight="1" x14ac:dyDescent="0.25">
      <c r="A2" s="903" t="s">
        <v>338</v>
      </c>
      <c r="B2" s="904"/>
      <c r="C2" s="904"/>
      <c r="D2" s="904"/>
      <c r="E2" s="904"/>
      <c r="F2" s="904"/>
    </row>
    <row r="3" spans="1:158" ht="15.75" customHeight="1" thickBot="1" x14ac:dyDescent="0.3">
      <c r="A3" s="905"/>
      <c r="B3" s="905"/>
      <c r="C3" s="905"/>
      <c r="D3" s="905"/>
      <c r="E3" s="905"/>
      <c r="F3" s="905"/>
    </row>
    <row r="4" spans="1:158" ht="27" customHeight="1" x14ac:dyDescent="0.3">
      <c r="A4" s="8" t="s">
        <v>187</v>
      </c>
      <c r="B4" s="880" t="s">
        <v>1</v>
      </c>
      <c r="C4" s="900" t="s">
        <v>293</v>
      </c>
      <c r="D4" s="886" t="s">
        <v>0</v>
      </c>
      <c r="E4" s="880" t="s">
        <v>2</v>
      </c>
      <c r="F4" s="883" t="s">
        <v>226</v>
      </c>
    </row>
    <row r="5" spans="1:158" ht="19.5" customHeight="1" x14ac:dyDescent="0.3">
      <c r="A5" s="9"/>
      <c r="B5" s="881"/>
      <c r="C5" s="901"/>
      <c r="D5" s="887"/>
      <c r="E5" s="881"/>
      <c r="F5" s="884"/>
    </row>
    <row r="6" spans="1:158" ht="55.5" customHeight="1" thickBot="1" x14ac:dyDescent="0.3">
      <c r="A6" s="10" t="s">
        <v>3</v>
      </c>
      <c r="B6" s="882"/>
      <c r="C6" s="902"/>
      <c r="D6" s="888"/>
      <c r="E6" s="882"/>
      <c r="F6" s="885"/>
    </row>
    <row r="7" spans="1:158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158" s="59" customFormat="1" ht="21" customHeight="1" x14ac:dyDescent="0.25">
      <c r="A8" s="497" t="s">
        <v>324</v>
      </c>
      <c r="B8" s="628"/>
      <c r="C8" s="628"/>
      <c r="D8" s="628"/>
      <c r="E8" s="628"/>
      <c r="F8" s="628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</row>
    <row r="9" spans="1:158" s="59" customFormat="1" ht="15" customHeight="1" x14ac:dyDescent="0.25">
      <c r="A9" s="45" t="s">
        <v>7</v>
      </c>
      <c r="B9" s="592"/>
      <c r="C9" s="3"/>
      <c r="D9" s="3"/>
      <c r="E9" s="3"/>
      <c r="F9" s="3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</row>
    <row r="10" spans="1:158" s="59" customFormat="1" ht="15" customHeight="1" x14ac:dyDescent="0.25">
      <c r="A10" s="55" t="s">
        <v>77</v>
      </c>
      <c r="B10" s="592"/>
      <c r="C10" s="3"/>
      <c r="D10" s="3"/>
      <c r="E10" s="3"/>
      <c r="F10" s="3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</row>
    <row r="11" spans="1:158" s="59" customFormat="1" ht="15" customHeight="1" x14ac:dyDescent="0.25">
      <c r="A11" s="35" t="s">
        <v>21</v>
      </c>
      <c r="B11" s="2"/>
      <c r="C11" s="3"/>
      <c r="D11" s="73"/>
      <c r="E11" s="3"/>
      <c r="F11" s="3">
        <f>ROUND(C11*D11,0)</f>
        <v>0</v>
      </c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</row>
    <row r="12" spans="1:158" s="59" customFormat="1" ht="15" customHeight="1" x14ac:dyDescent="0.25">
      <c r="A12" s="36" t="s">
        <v>147</v>
      </c>
      <c r="B12" s="2"/>
      <c r="C12" s="22">
        <f t="shared" ref="C12:C13" si="0">C11</f>
        <v>0</v>
      </c>
      <c r="D12" s="106">
        <f t="shared" ref="D12:F13" si="1">D11</f>
        <v>0</v>
      </c>
      <c r="E12" s="22">
        <f t="shared" si="1"/>
        <v>0</v>
      </c>
      <c r="F12" s="22">
        <f t="shared" si="1"/>
        <v>0</v>
      </c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</row>
    <row r="13" spans="1:158" s="59" customFormat="1" ht="20.25" customHeight="1" x14ac:dyDescent="0.25">
      <c r="A13" s="586" t="s">
        <v>118</v>
      </c>
      <c r="B13" s="2"/>
      <c r="C13" s="581">
        <f t="shared" si="0"/>
        <v>0</v>
      </c>
      <c r="D13" s="106">
        <f t="shared" si="1"/>
        <v>0</v>
      </c>
      <c r="E13" s="581">
        <f t="shared" si="1"/>
        <v>0</v>
      </c>
      <c r="F13" s="581">
        <f t="shared" si="1"/>
        <v>0</v>
      </c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</row>
    <row r="14" spans="1:158" s="59" customFormat="1" ht="15" customHeight="1" thickBot="1" x14ac:dyDescent="0.3">
      <c r="A14" s="561" t="s">
        <v>176</v>
      </c>
      <c r="B14" s="562"/>
      <c r="C14" s="562"/>
      <c r="D14" s="562"/>
      <c r="E14" s="562"/>
      <c r="F14" s="562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</row>
    <row r="15" spans="1:158" ht="24" customHeight="1" x14ac:dyDescent="0.25">
      <c r="A15" s="497" t="s">
        <v>279</v>
      </c>
      <c r="B15" s="628"/>
      <c r="C15" s="628"/>
      <c r="D15" s="628"/>
      <c r="E15" s="628"/>
      <c r="F15" s="628"/>
    </row>
    <row r="16" spans="1:158" ht="16.5" customHeight="1" x14ac:dyDescent="0.25">
      <c r="A16" s="25" t="s">
        <v>163</v>
      </c>
      <c r="B16" s="557"/>
      <c r="C16" s="557"/>
      <c r="D16" s="557"/>
      <c r="E16" s="557"/>
      <c r="F16" s="557"/>
    </row>
    <row r="17" spans="1:158" ht="16.5" customHeight="1" x14ac:dyDescent="0.25">
      <c r="A17" s="802" t="s">
        <v>123</v>
      </c>
      <c r="B17" s="557"/>
      <c r="C17" s="314">
        <f>C18</f>
        <v>0</v>
      </c>
      <c r="D17" s="557"/>
      <c r="E17" s="557"/>
      <c r="F17" s="557"/>
    </row>
    <row r="18" spans="1:158" ht="16.5" customHeight="1" x14ac:dyDescent="0.25">
      <c r="A18" s="802" t="s">
        <v>217</v>
      </c>
      <c r="B18" s="557"/>
      <c r="C18" s="797"/>
      <c r="D18" s="557"/>
      <c r="E18" s="557"/>
      <c r="F18" s="557"/>
    </row>
    <row r="19" spans="1:158" ht="16.5" customHeight="1" x14ac:dyDescent="0.25">
      <c r="A19" s="802" t="s">
        <v>121</v>
      </c>
      <c r="B19" s="557"/>
      <c r="C19" s="3"/>
      <c r="D19" s="557"/>
      <c r="E19" s="557"/>
      <c r="F19" s="557"/>
    </row>
    <row r="20" spans="1:158" ht="16.5" customHeight="1" x14ac:dyDescent="0.25">
      <c r="A20" s="802" t="s">
        <v>160</v>
      </c>
      <c r="B20" s="557"/>
      <c r="C20" s="803"/>
      <c r="D20" s="557"/>
      <c r="E20" s="557"/>
      <c r="F20" s="557"/>
    </row>
    <row r="21" spans="1:158" ht="16.5" customHeight="1" x14ac:dyDescent="0.25">
      <c r="A21" s="802" t="s">
        <v>122</v>
      </c>
      <c r="B21" s="557"/>
      <c r="C21" s="2"/>
      <c r="D21" s="557"/>
      <c r="E21" s="557"/>
      <c r="F21" s="557"/>
    </row>
    <row r="22" spans="1:158" ht="16.5" customHeight="1" x14ac:dyDescent="0.25">
      <c r="A22" s="802" t="s">
        <v>218</v>
      </c>
      <c r="B22" s="557"/>
      <c r="C22" s="22">
        <f>C18+ROUND(C19*3.2,0)+C21</f>
        <v>0</v>
      </c>
      <c r="D22" s="557"/>
      <c r="E22" s="557"/>
      <c r="F22" s="557"/>
    </row>
    <row r="23" spans="1:158" ht="16.5" customHeight="1" x14ac:dyDescent="0.25">
      <c r="A23" s="25"/>
      <c r="B23" s="557"/>
      <c r="C23" s="557"/>
      <c r="D23" s="557"/>
      <c r="E23" s="557"/>
      <c r="F23" s="557"/>
    </row>
    <row r="24" spans="1:158" ht="16.5" customHeight="1" x14ac:dyDescent="0.25">
      <c r="A24" s="25"/>
      <c r="B24" s="557"/>
      <c r="C24" s="557"/>
      <c r="D24" s="557"/>
      <c r="E24" s="557"/>
      <c r="F24" s="557"/>
    </row>
    <row r="25" spans="1:158" x14ac:dyDescent="0.25">
      <c r="A25" s="773" t="s">
        <v>124</v>
      </c>
      <c r="B25" s="557"/>
      <c r="C25" s="557">
        <f>SUM(C26:C28)</f>
        <v>0</v>
      </c>
      <c r="D25" s="557"/>
      <c r="E25" s="557"/>
      <c r="F25" s="557"/>
    </row>
    <row r="26" spans="1:158" x14ac:dyDescent="0.25">
      <c r="A26" s="804" t="s">
        <v>171</v>
      </c>
      <c r="B26" s="557"/>
      <c r="C26" s="314"/>
      <c r="D26" s="557"/>
      <c r="E26" s="557"/>
      <c r="F26" s="557"/>
    </row>
    <row r="27" spans="1:158" x14ac:dyDescent="0.25">
      <c r="A27" s="804" t="s">
        <v>18</v>
      </c>
      <c r="B27" s="557"/>
      <c r="C27" s="314"/>
      <c r="D27" s="557"/>
      <c r="E27" s="557"/>
      <c r="F27" s="557"/>
    </row>
    <row r="28" spans="1:158" x14ac:dyDescent="0.25">
      <c r="A28" s="804" t="s">
        <v>16</v>
      </c>
      <c r="B28" s="557"/>
      <c r="C28" s="314"/>
      <c r="D28" s="557"/>
      <c r="E28" s="557"/>
      <c r="F28" s="557"/>
    </row>
    <row r="29" spans="1:158" s="59" customFormat="1" ht="18" customHeight="1" thickBot="1" x14ac:dyDescent="0.3">
      <c r="A29" s="561" t="s">
        <v>176</v>
      </c>
      <c r="B29" s="562"/>
      <c r="C29" s="562"/>
      <c r="D29" s="562"/>
      <c r="E29" s="562"/>
      <c r="F29" s="562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</row>
    <row r="30" spans="1:158" s="59" customFormat="1" ht="21.75" customHeight="1" x14ac:dyDescent="0.25">
      <c r="A30" s="497" t="s">
        <v>280</v>
      </c>
      <c r="B30" s="628"/>
      <c r="C30" s="628"/>
      <c r="D30" s="628"/>
      <c r="E30" s="628"/>
      <c r="F30" s="628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</row>
    <row r="31" spans="1:158" s="59" customFormat="1" x14ac:dyDescent="0.25">
      <c r="A31" s="45" t="s">
        <v>7</v>
      </c>
      <c r="B31" s="592"/>
      <c r="C31" s="3"/>
      <c r="D31" s="3"/>
      <c r="E31" s="3"/>
      <c r="F31" s="3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</row>
    <row r="32" spans="1:158" s="59" customFormat="1" x14ac:dyDescent="0.25">
      <c r="A32" s="55" t="s">
        <v>77</v>
      </c>
      <c r="B32" s="592"/>
      <c r="C32" s="3"/>
      <c r="D32" s="3"/>
      <c r="E32" s="3"/>
      <c r="F32" s="3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</row>
    <row r="33" spans="1:158" s="59" customFormat="1" x14ac:dyDescent="0.25">
      <c r="A33" s="35" t="s">
        <v>37</v>
      </c>
      <c r="B33" s="2">
        <v>240</v>
      </c>
      <c r="C33" s="3">
        <v>2</v>
      </c>
      <c r="D33" s="73"/>
      <c r="E33" s="3">
        <f>ROUND(F33/B33,0)</f>
        <v>0</v>
      </c>
      <c r="F33" s="3">
        <f>ROUND(C33*D33,0)</f>
        <v>0</v>
      </c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</row>
    <row r="34" spans="1:158" s="59" customFormat="1" x14ac:dyDescent="0.25">
      <c r="A34" s="36" t="s">
        <v>147</v>
      </c>
      <c r="B34" s="2"/>
      <c r="C34" s="22">
        <f>C33</f>
        <v>2</v>
      </c>
      <c r="D34" s="106">
        <f>D33</f>
        <v>0</v>
      </c>
      <c r="E34" s="22">
        <f>E33</f>
        <v>0</v>
      </c>
      <c r="F34" s="22">
        <f>F33</f>
        <v>0</v>
      </c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</row>
    <row r="35" spans="1:158" s="59" customFormat="1" ht="15.75" thickBot="1" x14ac:dyDescent="0.3">
      <c r="A35" s="561" t="s">
        <v>176</v>
      </c>
      <c r="B35" s="562"/>
      <c r="C35" s="562"/>
      <c r="D35" s="562"/>
      <c r="E35" s="562"/>
      <c r="F35" s="562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</row>
    <row r="36" spans="1:158" s="59" customFormat="1" ht="31.5" x14ac:dyDescent="0.25">
      <c r="A36" s="463" t="s">
        <v>281</v>
      </c>
      <c r="B36" s="2"/>
      <c r="C36" s="2"/>
      <c r="D36" s="2"/>
      <c r="E36" s="2"/>
      <c r="F36" s="2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</row>
    <row r="37" spans="1:158" s="59" customFormat="1" ht="15" customHeight="1" x14ac:dyDescent="0.25">
      <c r="A37" s="805" t="s">
        <v>124</v>
      </c>
      <c r="B37" s="2"/>
      <c r="C37" s="2">
        <f>SUM(C38:C39)</f>
        <v>0</v>
      </c>
      <c r="D37" s="2"/>
      <c r="E37" s="2"/>
      <c r="F37" s="2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</row>
    <row r="38" spans="1:158" s="59" customFormat="1" ht="29.25" customHeight="1" x14ac:dyDescent="0.25">
      <c r="A38" s="48" t="s">
        <v>151</v>
      </c>
      <c r="B38" s="2"/>
      <c r="C38" s="2"/>
      <c r="D38" s="2"/>
      <c r="E38" s="2"/>
      <c r="F38" s="2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</row>
    <row r="39" spans="1:158" s="59" customFormat="1" ht="29.25" customHeight="1" x14ac:dyDescent="0.25">
      <c r="A39" s="461" t="s">
        <v>306</v>
      </c>
      <c r="B39" s="102"/>
      <c r="C39" s="102"/>
      <c r="D39" s="102"/>
      <c r="E39" s="102"/>
      <c r="F39" s="102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</row>
    <row r="40" spans="1:158" s="59" customFormat="1" x14ac:dyDescent="0.25">
      <c r="A40" s="45" t="s">
        <v>7</v>
      </c>
      <c r="B40" s="102"/>
      <c r="C40" s="102"/>
      <c r="D40" s="102"/>
      <c r="E40" s="102"/>
      <c r="F40" s="102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</row>
    <row r="41" spans="1:158" s="59" customFormat="1" x14ac:dyDescent="0.25">
      <c r="A41" s="55" t="s">
        <v>20</v>
      </c>
      <c r="B41" s="26"/>
      <c r="C41" s="111"/>
      <c r="D41" s="211"/>
      <c r="E41" s="123"/>
      <c r="F41" s="102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</row>
    <row r="42" spans="1:158" s="59" customFormat="1" x14ac:dyDescent="0.25">
      <c r="A42" s="1" t="s">
        <v>11</v>
      </c>
      <c r="B42" s="2"/>
      <c r="C42" s="58"/>
      <c r="D42" s="128"/>
      <c r="E42" s="121"/>
      <c r="F42" s="102">
        <f>ROUND(C42*D42,0)</f>
        <v>0</v>
      </c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</row>
    <row r="43" spans="1:158" s="59" customFormat="1" x14ac:dyDescent="0.25">
      <c r="A43" s="249" t="s">
        <v>147</v>
      </c>
      <c r="B43" s="102"/>
      <c r="C43" s="135">
        <f t="shared" ref="C43" si="2">C42</f>
        <v>0</v>
      </c>
      <c r="D43" s="211">
        <f t="shared" ref="D43:E43" si="3">D42</f>
        <v>0</v>
      </c>
      <c r="E43" s="135">
        <f t="shared" si="3"/>
        <v>0</v>
      </c>
      <c r="F43" s="102">
        <f>F42</f>
        <v>0</v>
      </c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</row>
    <row r="44" spans="1:158" s="59" customFormat="1" ht="17.25" customHeight="1" thickBot="1" x14ac:dyDescent="0.3">
      <c r="A44" s="38" t="s">
        <v>118</v>
      </c>
      <c r="B44" s="113"/>
      <c r="C44" s="136">
        <f>C40+C43</f>
        <v>0</v>
      </c>
      <c r="D44" s="130"/>
      <c r="E44" s="136">
        <f>E40+E43</f>
        <v>0</v>
      </c>
      <c r="F44" s="102">
        <f>F43</f>
        <v>0</v>
      </c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</row>
    <row r="45" spans="1:158" s="59" customFormat="1" ht="15" customHeight="1" thickBot="1" x14ac:dyDescent="0.3">
      <c r="A45" s="42" t="s">
        <v>10</v>
      </c>
      <c r="B45" s="280"/>
      <c r="C45" s="280"/>
      <c r="D45" s="280"/>
      <c r="E45" s="280"/>
      <c r="F45" s="280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</row>
    <row r="46" spans="1:158" s="59" customFormat="1" ht="21" customHeight="1" x14ac:dyDescent="0.25">
      <c r="A46" s="364" t="s">
        <v>282</v>
      </c>
      <c r="B46" s="249"/>
      <c r="C46" s="249"/>
      <c r="D46" s="249"/>
      <c r="E46" s="704"/>
      <c r="F46" s="806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</row>
    <row r="47" spans="1:158" s="59" customFormat="1" x14ac:dyDescent="0.25">
      <c r="A47" s="25" t="s">
        <v>163</v>
      </c>
      <c r="B47" s="557"/>
      <c r="C47" s="557"/>
      <c r="D47" s="807"/>
      <c r="E47" s="807"/>
      <c r="F47" s="249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</row>
    <row r="48" spans="1:158" s="59" customFormat="1" x14ac:dyDescent="0.25">
      <c r="A48" s="27" t="s">
        <v>123</v>
      </c>
      <c r="B48" s="557"/>
      <c r="C48" s="314">
        <f>C49/2.7</f>
        <v>0</v>
      </c>
      <c r="D48" s="797"/>
      <c r="E48" s="797"/>
      <c r="F48" s="2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</row>
    <row r="49" spans="1:158" s="59" customFormat="1" x14ac:dyDescent="0.25">
      <c r="A49" s="27" t="s">
        <v>327</v>
      </c>
      <c r="B49" s="32"/>
      <c r="C49" s="3"/>
      <c r="D49" s="32"/>
      <c r="E49" s="32"/>
      <c r="F49" s="32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</row>
    <row r="50" spans="1:158" s="59" customFormat="1" x14ac:dyDescent="0.25">
      <c r="A50" s="27" t="s">
        <v>217</v>
      </c>
      <c r="B50" s="557"/>
      <c r="C50" s="808"/>
      <c r="D50" s="797"/>
      <c r="E50" s="797"/>
      <c r="F50" s="2"/>
      <c r="G50" s="115"/>
      <c r="H50" s="115"/>
      <c r="I50" s="115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</row>
    <row r="51" spans="1:158" s="59" customFormat="1" x14ac:dyDescent="0.25">
      <c r="A51" s="28" t="s">
        <v>121</v>
      </c>
      <c r="B51" s="557"/>
      <c r="C51" s="565">
        <f>(C52+C53)/8.5</f>
        <v>0</v>
      </c>
      <c r="D51" s="797"/>
      <c r="E51" s="797"/>
      <c r="F51" s="2"/>
      <c r="G51" s="115"/>
      <c r="H51" s="115"/>
      <c r="I51" s="11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</row>
    <row r="52" spans="1:158" s="59" customFormat="1" x14ac:dyDescent="0.25">
      <c r="A52" s="56" t="s">
        <v>160</v>
      </c>
      <c r="B52" s="557"/>
      <c r="C52" s="314"/>
      <c r="D52" s="797"/>
      <c r="E52" s="797"/>
      <c r="F52" s="2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</row>
    <row r="53" spans="1:158" s="59" customFormat="1" x14ac:dyDescent="0.25">
      <c r="A53" s="450" t="s">
        <v>301</v>
      </c>
      <c r="B53" s="557"/>
      <c r="C53" s="314"/>
      <c r="D53" s="797"/>
      <c r="E53" s="797"/>
      <c r="F53" s="2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</row>
    <row r="54" spans="1:158" s="59" customFormat="1" ht="30" x14ac:dyDescent="0.25">
      <c r="A54" s="178" t="s">
        <v>122</v>
      </c>
      <c r="B54" s="557"/>
      <c r="C54" s="557"/>
      <c r="D54" s="797"/>
      <c r="E54" s="797"/>
      <c r="F54" s="2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</row>
    <row r="55" spans="1:158" s="59" customFormat="1" x14ac:dyDescent="0.25">
      <c r="A55" s="62" t="s">
        <v>162</v>
      </c>
      <c r="B55" s="557"/>
      <c r="C55" s="22">
        <f>C50+ROUND((C52+C53)/3.9,0)+C54+C48</f>
        <v>0</v>
      </c>
      <c r="D55" s="775"/>
      <c r="E55" s="775"/>
      <c r="F55" s="78"/>
      <c r="G55" s="115"/>
      <c r="H55" s="115"/>
      <c r="I55" s="115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</row>
    <row r="56" spans="1:158" s="59" customFormat="1" ht="17.25" customHeight="1" x14ac:dyDescent="0.25">
      <c r="A56" s="45" t="s">
        <v>7</v>
      </c>
      <c r="B56" s="26"/>
      <c r="C56" s="3"/>
      <c r="D56" s="3"/>
      <c r="E56" s="3"/>
      <c r="F56" s="3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</row>
    <row r="57" spans="1:158" s="59" customFormat="1" ht="17.25" customHeight="1" x14ac:dyDescent="0.25">
      <c r="A57" s="55" t="s">
        <v>77</v>
      </c>
      <c r="B57" s="26"/>
      <c r="C57" s="3"/>
      <c r="D57" s="3"/>
      <c r="E57" s="3"/>
      <c r="F57" s="3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</row>
    <row r="58" spans="1:158" s="59" customFormat="1" ht="13.5" customHeight="1" x14ac:dyDescent="0.25">
      <c r="A58" s="35" t="s">
        <v>146</v>
      </c>
      <c r="B58" s="2"/>
      <c r="C58" s="3"/>
      <c r="D58" s="3"/>
      <c r="E58" s="3"/>
      <c r="F58" s="3"/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</row>
    <row r="59" spans="1:158" s="59" customFormat="1" ht="15" customHeight="1" x14ac:dyDescent="0.25">
      <c r="A59" s="35" t="s">
        <v>11</v>
      </c>
      <c r="B59" s="2"/>
      <c r="C59" s="3"/>
      <c r="D59" s="73"/>
      <c r="E59" s="3"/>
      <c r="F59" s="3">
        <f>ROUND(C59*D59,0)</f>
        <v>0</v>
      </c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</row>
    <row r="60" spans="1:158" s="59" customFormat="1" ht="13.5" customHeight="1" x14ac:dyDescent="0.25">
      <c r="A60" s="36" t="s">
        <v>147</v>
      </c>
      <c r="B60" s="2"/>
      <c r="C60" s="551">
        <f>C59</f>
        <v>0</v>
      </c>
      <c r="D60" s="106">
        <f t="shared" ref="D60:F61" si="4">D59</f>
        <v>0</v>
      </c>
      <c r="E60" s="551">
        <f t="shared" si="4"/>
        <v>0</v>
      </c>
      <c r="F60" s="551">
        <f t="shared" si="4"/>
        <v>0</v>
      </c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</row>
    <row r="61" spans="1:158" s="59" customFormat="1" ht="19.5" customHeight="1" thickBot="1" x14ac:dyDescent="0.3">
      <c r="A61" s="586" t="s">
        <v>118</v>
      </c>
      <c r="B61" s="2"/>
      <c r="C61" s="581">
        <f>C60</f>
        <v>0</v>
      </c>
      <c r="D61" s="106">
        <f t="shared" si="4"/>
        <v>0</v>
      </c>
      <c r="E61" s="581">
        <f t="shared" si="4"/>
        <v>0</v>
      </c>
      <c r="F61" s="581">
        <f t="shared" si="4"/>
        <v>0</v>
      </c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</row>
    <row r="62" spans="1:158" s="59" customFormat="1" ht="15" customHeight="1" thickBot="1" x14ac:dyDescent="0.3">
      <c r="A62" s="138" t="s">
        <v>10</v>
      </c>
      <c r="B62" s="809"/>
      <c r="C62" s="809"/>
      <c r="D62" s="809"/>
      <c r="E62" s="809"/>
      <c r="F62" s="809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</row>
    <row r="63" spans="1:158" s="59" customFormat="1" ht="15" customHeight="1" x14ac:dyDescent="0.25">
      <c r="A63" s="655" t="s">
        <v>328</v>
      </c>
      <c r="B63" s="2"/>
      <c r="C63" s="2"/>
      <c r="D63" s="2"/>
      <c r="E63" s="2"/>
      <c r="F63" s="2"/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</row>
    <row r="64" spans="1:158" s="59" customFormat="1" ht="15" customHeight="1" x14ac:dyDescent="0.25">
      <c r="A64" s="755" t="s">
        <v>163</v>
      </c>
      <c r="B64" s="2"/>
      <c r="C64" s="2"/>
      <c r="D64" s="2"/>
      <c r="E64" s="2"/>
      <c r="F64" s="2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  <c r="EV64" s="115"/>
      <c r="EW64" s="115"/>
      <c r="EX64" s="115"/>
      <c r="EY64" s="115"/>
      <c r="EZ64" s="115"/>
      <c r="FA64" s="115"/>
      <c r="FB64" s="115"/>
    </row>
    <row r="65" spans="1:158" s="59" customFormat="1" ht="15" customHeight="1" x14ac:dyDescent="0.25">
      <c r="A65" s="61" t="s">
        <v>123</v>
      </c>
      <c r="B65" s="2"/>
      <c r="C65" s="314">
        <f>C66/2.7</f>
        <v>0</v>
      </c>
      <c r="D65" s="2"/>
      <c r="E65" s="2"/>
      <c r="F65" s="2"/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  <c r="V65" s="115"/>
      <c r="W65" s="115"/>
      <c r="X65" s="115"/>
      <c r="Y65" s="115"/>
      <c r="Z65" s="115"/>
      <c r="AA65" s="115"/>
      <c r="AB65" s="115"/>
      <c r="AC65" s="115"/>
      <c r="AD65" s="115"/>
      <c r="AE65" s="115"/>
      <c r="AF65" s="115"/>
      <c r="AG65" s="115"/>
      <c r="AH65" s="115"/>
      <c r="AI65" s="115"/>
      <c r="AJ65" s="115"/>
      <c r="AK65" s="115"/>
      <c r="AL65" s="115"/>
      <c r="AM65" s="115"/>
      <c r="AN65" s="115"/>
      <c r="AO65" s="115"/>
      <c r="AP65" s="115"/>
      <c r="AQ65" s="115"/>
      <c r="AR65" s="115"/>
      <c r="AS65" s="115"/>
      <c r="AT65" s="115"/>
      <c r="AU65" s="115"/>
      <c r="AV65" s="115"/>
      <c r="AW65" s="115"/>
      <c r="AX65" s="115"/>
      <c r="AY65" s="115"/>
      <c r="AZ65" s="115"/>
      <c r="BA65" s="115"/>
      <c r="BB65" s="115"/>
      <c r="BC65" s="115"/>
      <c r="BD65" s="115"/>
      <c r="BE65" s="115"/>
      <c r="BF65" s="115"/>
      <c r="BG65" s="115"/>
      <c r="BH65" s="115"/>
      <c r="BI65" s="115"/>
      <c r="BJ65" s="115"/>
      <c r="BK65" s="115"/>
      <c r="BL65" s="115"/>
      <c r="BM65" s="115"/>
      <c r="BN65" s="115"/>
      <c r="BO65" s="115"/>
      <c r="BP65" s="115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  <c r="EV65" s="115"/>
      <c r="EW65" s="115"/>
      <c r="EX65" s="115"/>
      <c r="EY65" s="115"/>
      <c r="EZ65" s="115"/>
      <c r="FA65" s="115"/>
      <c r="FB65" s="115"/>
    </row>
    <row r="66" spans="1:158" s="59" customFormat="1" ht="15" customHeight="1" x14ac:dyDescent="0.25">
      <c r="A66" s="27" t="s">
        <v>327</v>
      </c>
      <c r="B66" s="32"/>
      <c r="C66" s="3"/>
      <c r="D66" s="32"/>
      <c r="E66" s="32"/>
      <c r="F66" s="32"/>
      <c r="G66" s="115"/>
      <c r="H66" s="115"/>
      <c r="I66" s="115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  <c r="V66" s="115"/>
      <c r="W66" s="115"/>
      <c r="X66" s="115"/>
      <c r="Y66" s="115"/>
      <c r="Z66" s="115"/>
      <c r="AA66" s="115"/>
      <c r="AB66" s="115"/>
      <c r="AC66" s="115"/>
      <c r="AD66" s="115"/>
      <c r="AE66" s="115"/>
      <c r="AF66" s="115"/>
      <c r="AG66" s="115"/>
      <c r="AH66" s="115"/>
      <c r="AI66" s="115"/>
      <c r="AJ66" s="115"/>
      <c r="AK66" s="115"/>
      <c r="AL66" s="115"/>
      <c r="AM66" s="115"/>
      <c r="AN66" s="115"/>
      <c r="AO66" s="115"/>
      <c r="AP66" s="115"/>
      <c r="AQ66" s="115"/>
      <c r="AR66" s="115"/>
      <c r="AS66" s="115"/>
      <c r="AT66" s="115"/>
      <c r="AU66" s="115"/>
      <c r="AV66" s="115"/>
      <c r="AW66" s="115"/>
      <c r="AX66" s="115"/>
      <c r="AY66" s="115"/>
      <c r="AZ66" s="115"/>
      <c r="BA66" s="115"/>
      <c r="BB66" s="115"/>
      <c r="BC66" s="115"/>
      <c r="BD66" s="115"/>
      <c r="BE66" s="115"/>
      <c r="BF66" s="115"/>
      <c r="BG66" s="115"/>
      <c r="BH66" s="115"/>
      <c r="BI66" s="115"/>
      <c r="BJ66" s="115"/>
      <c r="BK66" s="115"/>
      <c r="BL66" s="115"/>
      <c r="BM66" s="115"/>
      <c r="BN66" s="115"/>
      <c r="BO66" s="115"/>
      <c r="BP66" s="115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  <c r="EV66" s="115"/>
      <c r="EW66" s="115"/>
      <c r="EX66" s="115"/>
      <c r="EY66" s="115"/>
      <c r="EZ66" s="115"/>
      <c r="FA66" s="115"/>
      <c r="FB66" s="115"/>
    </row>
    <row r="67" spans="1:158" s="59" customFormat="1" ht="15" customHeight="1" x14ac:dyDescent="0.25">
      <c r="A67" s="27" t="s">
        <v>217</v>
      </c>
      <c r="B67" s="2"/>
      <c r="C67" s="797"/>
      <c r="D67" s="2"/>
      <c r="E67" s="2"/>
      <c r="F67" s="2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</row>
    <row r="68" spans="1:158" s="59" customFormat="1" ht="15" customHeight="1" x14ac:dyDescent="0.25">
      <c r="A68" s="28" t="s">
        <v>121</v>
      </c>
      <c r="B68" s="2"/>
      <c r="C68" s="3">
        <f>C69/8.5</f>
        <v>0</v>
      </c>
      <c r="D68" s="2"/>
      <c r="E68" s="2"/>
      <c r="F68" s="2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</row>
    <row r="69" spans="1:158" s="59" customFormat="1" ht="15" customHeight="1" x14ac:dyDescent="0.25">
      <c r="A69" s="56" t="s">
        <v>160</v>
      </c>
      <c r="B69" s="2"/>
      <c r="C69" s="803"/>
      <c r="D69" s="2"/>
      <c r="E69" s="2"/>
      <c r="F69" s="2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</row>
    <row r="70" spans="1:158" s="59" customFormat="1" ht="15" customHeight="1" x14ac:dyDescent="0.25">
      <c r="A70" s="178" t="s">
        <v>122</v>
      </c>
      <c r="B70" s="2"/>
      <c r="C70" s="2"/>
      <c r="D70" s="2"/>
      <c r="E70" s="2"/>
      <c r="F70" s="2"/>
      <c r="G70" s="115"/>
      <c r="H70" s="115"/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</row>
    <row r="71" spans="1:158" s="59" customFormat="1" ht="15" customHeight="1" thickBot="1" x14ac:dyDescent="0.3">
      <c r="A71" s="62" t="s">
        <v>218</v>
      </c>
      <c r="B71" s="102"/>
      <c r="C71" s="22">
        <f>C67+ROUND(C69/3.9,0)+C70+C65</f>
        <v>0</v>
      </c>
      <c r="D71" s="102"/>
      <c r="E71" s="102"/>
      <c r="F71" s="102"/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</row>
    <row r="72" spans="1:158" s="59" customFormat="1" ht="15" customHeight="1" thickBot="1" x14ac:dyDescent="0.3">
      <c r="A72" s="138" t="s">
        <v>10</v>
      </c>
      <c r="B72" s="280"/>
      <c r="C72" s="280"/>
      <c r="D72" s="280"/>
      <c r="E72" s="280"/>
      <c r="F72" s="280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</row>
    <row r="73" spans="1:158" s="59" customFormat="1" ht="15" customHeight="1" x14ac:dyDescent="0.25">
      <c r="A73" s="655" t="s">
        <v>283</v>
      </c>
      <c r="B73" s="2"/>
      <c r="C73" s="2"/>
      <c r="D73" s="2"/>
      <c r="E73" s="2"/>
      <c r="F73" s="2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</row>
    <row r="74" spans="1:158" s="59" customFormat="1" ht="15" customHeight="1" x14ac:dyDescent="0.25">
      <c r="A74" s="25" t="s">
        <v>163</v>
      </c>
      <c r="B74" s="2"/>
      <c r="C74" s="2"/>
      <c r="D74" s="2"/>
      <c r="E74" s="2"/>
      <c r="F74" s="2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</row>
    <row r="75" spans="1:158" s="59" customFormat="1" ht="15" customHeight="1" x14ac:dyDescent="0.25">
      <c r="A75" s="61" t="s">
        <v>123</v>
      </c>
      <c r="B75" s="2"/>
      <c r="C75" s="314">
        <f>C76/2.7</f>
        <v>0</v>
      </c>
      <c r="D75" s="2"/>
      <c r="E75" s="2"/>
      <c r="F75" s="2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</row>
    <row r="76" spans="1:158" s="59" customFormat="1" ht="15" customHeight="1" x14ac:dyDescent="0.25">
      <c r="A76" s="27" t="s">
        <v>327</v>
      </c>
      <c r="B76" s="32"/>
      <c r="C76" s="3"/>
      <c r="D76" s="32"/>
      <c r="E76" s="32"/>
      <c r="F76" s="32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</row>
    <row r="77" spans="1:158" s="59" customFormat="1" ht="15" customHeight="1" x14ac:dyDescent="0.25">
      <c r="A77" s="27" t="s">
        <v>217</v>
      </c>
      <c r="B77" s="2"/>
      <c r="C77" s="797"/>
      <c r="D77" s="2"/>
      <c r="E77" s="2"/>
      <c r="F77" s="2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</row>
    <row r="78" spans="1:158" s="59" customFormat="1" ht="15" customHeight="1" x14ac:dyDescent="0.25">
      <c r="A78" s="28" t="s">
        <v>121</v>
      </c>
      <c r="B78" s="2"/>
      <c r="C78" s="3">
        <f>C79/8.5</f>
        <v>0</v>
      </c>
      <c r="D78" s="2"/>
      <c r="E78" s="2"/>
      <c r="F78" s="2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</row>
    <row r="79" spans="1:158" s="59" customFormat="1" ht="15" customHeight="1" x14ac:dyDescent="0.25">
      <c r="A79" s="56" t="s">
        <v>160</v>
      </c>
      <c r="B79" s="2"/>
      <c r="C79" s="803"/>
      <c r="D79" s="2"/>
      <c r="E79" s="2"/>
      <c r="F79" s="2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</row>
    <row r="80" spans="1:158" s="59" customFormat="1" ht="15" customHeight="1" x14ac:dyDescent="0.25">
      <c r="A80" s="178" t="s">
        <v>122</v>
      </c>
      <c r="B80" s="2"/>
      <c r="C80" s="2"/>
      <c r="D80" s="2"/>
      <c r="E80" s="2"/>
      <c r="F80" s="2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</row>
    <row r="81" spans="1:158" s="59" customFormat="1" ht="15" customHeight="1" thickBot="1" x14ac:dyDescent="0.3">
      <c r="A81" s="62" t="s">
        <v>218</v>
      </c>
      <c r="B81" s="102"/>
      <c r="C81" s="22">
        <f>C77+ROUND(C79/3.9,0)+C80+C75</f>
        <v>0</v>
      </c>
      <c r="D81" s="102"/>
      <c r="E81" s="102"/>
      <c r="F81" s="102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</row>
    <row r="82" spans="1:158" s="59" customFormat="1" ht="15" customHeight="1" thickBot="1" x14ac:dyDescent="0.3">
      <c r="A82" s="138" t="s">
        <v>10</v>
      </c>
      <c r="B82" s="280"/>
      <c r="C82" s="280"/>
      <c r="D82" s="280"/>
      <c r="E82" s="280"/>
      <c r="F82" s="280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</row>
    <row r="83" spans="1:158" s="59" customFormat="1" ht="15" customHeight="1" x14ac:dyDescent="0.25">
      <c r="A83" s="655" t="s">
        <v>284</v>
      </c>
      <c r="B83" s="2"/>
      <c r="C83" s="2"/>
      <c r="D83" s="2"/>
      <c r="E83" s="2"/>
      <c r="F83" s="2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</row>
    <row r="84" spans="1:158" s="59" customFormat="1" ht="15" customHeight="1" x14ac:dyDescent="0.25">
      <c r="A84" s="25" t="s">
        <v>163</v>
      </c>
      <c r="B84" s="2"/>
      <c r="C84" s="2"/>
      <c r="D84" s="2"/>
      <c r="E84" s="2"/>
      <c r="F84" s="2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115"/>
      <c r="X84" s="115"/>
      <c r="Y84" s="115"/>
      <c r="Z84" s="115"/>
      <c r="AA84" s="115"/>
      <c r="AB84" s="115"/>
      <c r="AC84" s="115"/>
      <c r="AD84" s="115"/>
      <c r="AE84" s="115"/>
      <c r="AF84" s="115"/>
      <c r="AG84" s="115"/>
      <c r="AH84" s="115"/>
      <c r="AI84" s="115"/>
      <c r="AJ84" s="115"/>
      <c r="AK84" s="115"/>
      <c r="AL84" s="115"/>
      <c r="AM84" s="115"/>
      <c r="AN84" s="115"/>
      <c r="AO84" s="115"/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  <c r="BH84" s="115"/>
      <c r="BI84" s="115"/>
      <c r="BJ84" s="115"/>
      <c r="BK84" s="115"/>
      <c r="BL84" s="115"/>
      <c r="BM84" s="115"/>
      <c r="BN84" s="115"/>
      <c r="BO84" s="115"/>
      <c r="BP84" s="115"/>
      <c r="BQ84" s="115"/>
      <c r="BR84" s="115"/>
      <c r="BS84" s="115"/>
      <c r="BT84" s="115"/>
      <c r="BU84" s="115"/>
      <c r="BV84" s="115"/>
      <c r="BW84" s="115"/>
      <c r="BX84" s="115"/>
      <c r="BY84" s="115"/>
      <c r="BZ84" s="115"/>
      <c r="CA84" s="115"/>
      <c r="CB84" s="115"/>
      <c r="CC84" s="115"/>
      <c r="CD84" s="115"/>
      <c r="CE84" s="115"/>
      <c r="CF84" s="115"/>
      <c r="CG84" s="115"/>
      <c r="CH84" s="115"/>
      <c r="CI84" s="115"/>
      <c r="CJ84" s="115"/>
      <c r="CK84" s="115"/>
      <c r="CL84" s="115"/>
      <c r="CM84" s="115"/>
      <c r="CN84" s="115"/>
      <c r="CO84" s="115"/>
      <c r="CP84" s="115"/>
      <c r="CQ84" s="115"/>
      <c r="CR84" s="115"/>
      <c r="CS84" s="115"/>
      <c r="CT84" s="115"/>
      <c r="CU84" s="115"/>
      <c r="CV84" s="115"/>
      <c r="CW84" s="115"/>
      <c r="CX84" s="115"/>
      <c r="CY84" s="115"/>
      <c r="CZ84" s="115"/>
      <c r="DA84" s="115"/>
      <c r="DB84" s="115"/>
      <c r="DC84" s="115"/>
      <c r="DD84" s="115"/>
      <c r="DE84" s="115"/>
      <c r="DF84" s="115"/>
      <c r="DG84" s="115"/>
      <c r="DH84" s="115"/>
      <c r="DI84" s="115"/>
      <c r="DJ84" s="115"/>
      <c r="DK84" s="115"/>
      <c r="DL84" s="115"/>
      <c r="DM84" s="115"/>
      <c r="DN84" s="115"/>
      <c r="DO84" s="115"/>
      <c r="DP84" s="115"/>
      <c r="DQ84" s="115"/>
      <c r="DR84" s="115"/>
      <c r="DS84" s="115"/>
      <c r="DT84" s="115"/>
      <c r="DU84" s="115"/>
      <c r="DV84" s="115"/>
      <c r="DW84" s="115"/>
      <c r="DX84" s="115"/>
      <c r="DY84" s="115"/>
      <c r="DZ84" s="115"/>
      <c r="EA84" s="115"/>
      <c r="EB84" s="115"/>
      <c r="EC84" s="115"/>
      <c r="ED84" s="115"/>
      <c r="EE84" s="115"/>
      <c r="EF84" s="115"/>
      <c r="EG84" s="115"/>
      <c r="EH84" s="115"/>
      <c r="EI84" s="115"/>
      <c r="EJ84" s="115"/>
      <c r="EK84" s="115"/>
      <c r="EL84" s="115"/>
      <c r="EM84" s="115"/>
      <c r="EN84" s="115"/>
      <c r="EO84" s="115"/>
      <c r="EP84" s="115"/>
      <c r="EQ84" s="115"/>
      <c r="ER84" s="115"/>
      <c r="ES84" s="115"/>
      <c r="ET84" s="115"/>
      <c r="EU84" s="115"/>
      <c r="EV84" s="115"/>
      <c r="EW84" s="115"/>
      <c r="EX84" s="115"/>
      <c r="EY84" s="115"/>
      <c r="EZ84" s="115"/>
      <c r="FA84" s="115"/>
      <c r="FB84" s="115"/>
    </row>
    <row r="85" spans="1:158" s="59" customFormat="1" ht="15" customHeight="1" x14ac:dyDescent="0.25">
      <c r="A85" s="61" t="s">
        <v>123</v>
      </c>
      <c r="B85" s="2"/>
      <c r="C85" s="314">
        <f>C86/2.7</f>
        <v>0</v>
      </c>
      <c r="D85" s="2"/>
      <c r="E85" s="2"/>
      <c r="F85" s="2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  <c r="DE85" s="115"/>
      <c r="DF85" s="115"/>
      <c r="DG85" s="115"/>
      <c r="DH85" s="115"/>
      <c r="DI85" s="115"/>
      <c r="DJ85" s="115"/>
      <c r="DK85" s="115"/>
      <c r="DL85" s="115"/>
      <c r="DM85" s="115"/>
      <c r="DN85" s="115"/>
      <c r="DO85" s="115"/>
      <c r="DP85" s="115"/>
      <c r="DQ85" s="115"/>
      <c r="DR85" s="115"/>
      <c r="DS85" s="115"/>
      <c r="DT85" s="115"/>
      <c r="DU85" s="115"/>
      <c r="DV85" s="115"/>
      <c r="DW85" s="115"/>
      <c r="DX85" s="115"/>
      <c r="DY85" s="115"/>
      <c r="DZ85" s="115"/>
      <c r="EA85" s="115"/>
      <c r="EB85" s="115"/>
      <c r="EC85" s="115"/>
      <c r="ED85" s="115"/>
      <c r="EE85" s="115"/>
      <c r="EF85" s="115"/>
      <c r="EG85" s="115"/>
      <c r="EH85" s="115"/>
      <c r="EI85" s="115"/>
      <c r="EJ85" s="115"/>
      <c r="EK85" s="115"/>
      <c r="EL85" s="115"/>
      <c r="EM85" s="115"/>
      <c r="EN85" s="115"/>
      <c r="EO85" s="115"/>
      <c r="EP85" s="115"/>
      <c r="EQ85" s="115"/>
      <c r="ER85" s="115"/>
      <c r="ES85" s="115"/>
      <c r="ET85" s="115"/>
      <c r="EU85" s="115"/>
      <c r="EV85" s="115"/>
      <c r="EW85" s="115"/>
      <c r="EX85" s="115"/>
      <c r="EY85" s="115"/>
      <c r="EZ85" s="115"/>
      <c r="FA85" s="115"/>
      <c r="FB85" s="115"/>
    </row>
    <row r="86" spans="1:158" s="59" customFormat="1" ht="15" customHeight="1" x14ac:dyDescent="0.25">
      <c r="A86" s="27" t="s">
        <v>327</v>
      </c>
      <c r="B86" s="32"/>
      <c r="C86" s="3"/>
      <c r="D86" s="32"/>
      <c r="E86" s="32"/>
      <c r="F86" s="32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  <c r="DE86" s="115"/>
      <c r="DF86" s="115"/>
      <c r="DG86" s="115"/>
      <c r="DH86" s="115"/>
      <c r="DI86" s="115"/>
      <c r="DJ86" s="115"/>
      <c r="DK86" s="115"/>
      <c r="DL86" s="115"/>
      <c r="DM86" s="115"/>
      <c r="DN86" s="115"/>
      <c r="DO86" s="115"/>
      <c r="DP86" s="115"/>
      <c r="DQ86" s="115"/>
      <c r="DR86" s="115"/>
      <c r="DS86" s="115"/>
      <c r="DT86" s="115"/>
      <c r="DU86" s="115"/>
      <c r="DV86" s="115"/>
      <c r="DW86" s="115"/>
      <c r="DX86" s="115"/>
      <c r="DY86" s="115"/>
      <c r="DZ86" s="115"/>
      <c r="EA86" s="115"/>
      <c r="EB86" s="115"/>
      <c r="EC86" s="115"/>
      <c r="ED86" s="115"/>
      <c r="EE86" s="115"/>
      <c r="EF86" s="115"/>
      <c r="EG86" s="115"/>
      <c r="EH86" s="115"/>
      <c r="EI86" s="115"/>
      <c r="EJ86" s="115"/>
      <c r="EK86" s="115"/>
      <c r="EL86" s="115"/>
      <c r="EM86" s="115"/>
      <c r="EN86" s="115"/>
      <c r="EO86" s="115"/>
      <c r="EP86" s="115"/>
      <c r="EQ86" s="115"/>
      <c r="ER86" s="115"/>
      <c r="ES86" s="115"/>
      <c r="ET86" s="115"/>
      <c r="EU86" s="115"/>
      <c r="EV86" s="115"/>
      <c r="EW86" s="115"/>
      <c r="EX86" s="115"/>
      <c r="EY86" s="115"/>
      <c r="EZ86" s="115"/>
      <c r="FA86" s="115"/>
      <c r="FB86" s="115"/>
    </row>
    <row r="87" spans="1:158" s="59" customFormat="1" ht="15" customHeight="1" x14ac:dyDescent="0.25">
      <c r="A87" s="27" t="s">
        <v>217</v>
      </c>
      <c r="B87" s="2"/>
      <c r="C87" s="797"/>
      <c r="D87" s="2"/>
      <c r="E87" s="2"/>
      <c r="F87" s="2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  <c r="DE87" s="115"/>
      <c r="DF87" s="115"/>
      <c r="DG87" s="115"/>
      <c r="DH87" s="115"/>
      <c r="DI87" s="115"/>
      <c r="DJ87" s="115"/>
      <c r="DK87" s="115"/>
      <c r="DL87" s="115"/>
      <c r="DM87" s="115"/>
      <c r="DN87" s="115"/>
      <c r="DO87" s="115"/>
      <c r="DP87" s="115"/>
      <c r="DQ87" s="115"/>
      <c r="DR87" s="115"/>
      <c r="DS87" s="115"/>
      <c r="DT87" s="115"/>
      <c r="DU87" s="115"/>
      <c r="DV87" s="115"/>
      <c r="DW87" s="115"/>
      <c r="DX87" s="115"/>
      <c r="DY87" s="115"/>
      <c r="DZ87" s="115"/>
      <c r="EA87" s="115"/>
      <c r="EB87" s="115"/>
      <c r="EC87" s="115"/>
      <c r="ED87" s="115"/>
      <c r="EE87" s="115"/>
      <c r="EF87" s="115"/>
      <c r="EG87" s="115"/>
      <c r="EH87" s="115"/>
      <c r="EI87" s="115"/>
      <c r="EJ87" s="115"/>
      <c r="EK87" s="115"/>
      <c r="EL87" s="115"/>
      <c r="EM87" s="115"/>
      <c r="EN87" s="115"/>
      <c r="EO87" s="115"/>
      <c r="EP87" s="115"/>
      <c r="EQ87" s="115"/>
      <c r="ER87" s="115"/>
      <c r="ES87" s="115"/>
      <c r="ET87" s="115"/>
      <c r="EU87" s="115"/>
      <c r="EV87" s="115"/>
      <c r="EW87" s="115"/>
      <c r="EX87" s="115"/>
      <c r="EY87" s="115"/>
      <c r="EZ87" s="115"/>
      <c r="FA87" s="115"/>
      <c r="FB87" s="115"/>
    </row>
    <row r="88" spans="1:158" s="59" customFormat="1" ht="15" customHeight="1" x14ac:dyDescent="0.25">
      <c r="A88" s="28" t="s">
        <v>121</v>
      </c>
      <c r="B88" s="2"/>
      <c r="C88" s="3">
        <f>C89/8.5</f>
        <v>0</v>
      </c>
      <c r="D88" s="2"/>
      <c r="E88" s="2"/>
      <c r="F88" s="2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  <c r="DE88" s="115"/>
      <c r="DF88" s="115"/>
      <c r="DG88" s="115"/>
      <c r="DH88" s="115"/>
      <c r="DI88" s="115"/>
      <c r="DJ88" s="115"/>
      <c r="DK88" s="115"/>
      <c r="DL88" s="115"/>
      <c r="DM88" s="115"/>
      <c r="DN88" s="115"/>
      <c r="DO88" s="115"/>
      <c r="DP88" s="115"/>
      <c r="DQ88" s="115"/>
      <c r="DR88" s="115"/>
      <c r="DS88" s="115"/>
      <c r="DT88" s="115"/>
      <c r="DU88" s="115"/>
      <c r="DV88" s="115"/>
      <c r="DW88" s="115"/>
      <c r="DX88" s="115"/>
      <c r="DY88" s="115"/>
      <c r="DZ88" s="115"/>
      <c r="EA88" s="115"/>
      <c r="EB88" s="115"/>
      <c r="EC88" s="115"/>
      <c r="ED88" s="115"/>
      <c r="EE88" s="115"/>
      <c r="EF88" s="115"/>
      <c r="EG88" s="115"/>
      <c r="EH88" s="115"/>
      <c r="EI88" s="115"/>
      <c r="EJ88" s="115"/>
      <c r="EK88" s="115"/>
      <c r="EL88" s="115"/>
      <c r="EM88" s="115"/>
      <c r="EN88" s="115"/>
      <c r="EO88" s="115"/>
      <c r="EP88" s="115"/>
      <c r="EQ88" s="115"/>
      <c r="ER88" s="115"/>
      <c r="ES88" s="115"/>
      <c r="ET88" s="115"/>
      <c r="EU88" s="115"/>
      <c r="EV88" s="115"/>
      <c r="EW88" s="115"/>
      <c r="EX88" s="115"/>
      <c r="EY88" s="115"/>
      <c r="EZ88" s="115"/>
      <c r="FA88" s="115"/>
      <c r="FB88" s="115"/>
    </row>
    <row r="89" spans="1:158" s="59" customFormat="1" ht="15" customHeight="1" x14ac:dyDescent="0.25">
      <c r="A89" s="56" t="s">
        <v>160</v>
      </c>
      <c r="B89" s="2"/>
      <c r="C89" s="803"/>
      <c r="D89" s="2"/>
      <c r="E89" s="2"/>
      <c r="F89" s="2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  <c r="DE89" s="115"/>
      <c r="DF89" s="115"/>
      <c r="DG89" s="115"/>
      <c r="DH89" s="115"/>
      <c r="DI89" s="115"/>
      <c r="DJ89" s="115"/>
      <c r="DK89" s="115"/>
      <c r="DL89" s="115"/>
      <c r="DM89" s="115"/>
      <c r="DN89" s="115"/>
      <c r="DO89" s="115"/>
      <c r="DP89" s="115"/>
      <c r="DQ89" s="115"/>
      <c r="DR89" s="115"/>
      <c r="DS89" s="115"/>
      <c r="DT89" s="115"/>
      <c r="DU89" s="115"/>
      <c r="DV89" s="115"/>
      <c r="DW89" s="115"/>
      <c r="DX89" s="115"/>
      <c r="DY89" s="115"/>
      <c r="DZ89" s="115"/>
      <c r="EA89" s="115"/>
      <c r="EB89" s="115"/>
      <c r="EC89" s="115"/>
      <c r="ED89" s="115"/>
      <c r="EE89" s="115"/>
      <c r="EF89" s="115"/>
      <c r="EG89" s="115"/>
      <c r="EH89" s="115"/>
      <c r="EI89" s="115"/>
      <c r="EJ89" s="115"/>
      <c r="EK89" s="115"/>
      <c r="EL89" s="115"/>
      <c r="EM89" s="115"/>
      <c r="EN89" s="115"/>
      <c r="EO89" s="115"/>
      <c r="EP89" s="115"/>
      <c r="EQ89" s="115"/>
      <c r="ER89" s="115"/>
      <c r="ES89" s="115"/>
      <c r="ET89" s="115"/>
      <c r="EU89" s="115"/>
      <c r="EV89" s="115"/>
      <c r="EW89" s="115"/>
      <c r="EX89" s="115"/>
      <c r="EY89" s="115"/>
      <c r="EZ89" s="115"/>
      <c r="FA89" s="115"/>
      <c r="FB89" s="115"/>
    </row>
    <row r="90" spans="1:158" s="59" customFormat="1" ht="15" customHeight="1" x14ac:dyDescent="0.25">
      <c r="A90" s="178" t="s">
        <v>122</v>
      </c>
      <c r="B90" s="2"/>
      <c r="C90" s="2"/>
      <c r="D90" s="2"/>
      <c r="E90" s="2"/>
      <c r="F90" s="2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5"/>
      <c r="AK90" s="115"/>
      <c r="AL90" s="115"/>
      <c r="AM90" s="115"/>
      <c r="AN90" s="115"/>
      <c r="AO90" s="115"/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5"/>
      <c r="BJ90" s="115"/>
      <c r="BK90" s="115"/>
      <c r="BL90" s="115"/>
      <c r="BM90" s="115"/>
      <c r="BN90" s="115"/>
      <c r="BO90" s="115"/>
      <c r="BP90" s="115"/>
      <c r="BQ90" s="115"/>
      <c r="BR90" s="115"/>
      <c r="BS90" s="115"/>
      <c r="BT90" s="115"/>
      <c r="BU90" s="115"/>
      <c r="BV90" s="115"/>
      <c r="BW90" s="115"/>
      <c r="BX90" s="115"/>
      <c r="BY90" s="115"/>
      <c r="BZ90" s="115"/>
      <c r="CA90" s="115"/>
      <c r="CB90" s="115"/>
      <c r="CC90" s="115"/>
      <c r="CD90" s="115"/>
      <c r="CE90" s="115"/>
      <c r="CF90" s="115"/>
      <c r="CG90" s="115"/>
      <c r="CH90" s="115"/>
      <c r="CI90" s="115"/>
      <c r="CJ90" s="115"/>
      <c r="CK90" s="115"/>
      <c r="CL90" s="115"/>
      <c r="CM90" s="115"/>
      <c r="CN90" s="115"/>
      <c r="CO90" s="115"/>
      <c r="CP90" s="115"/>
      <c r="CQ90" s="115"/>
      <c r="CR90" s="115"/>
      <c r="CS90" s="115"/>
      <c r="CT90" s="115"/>
      <c r="CU90" s="115"/>
      <c r="CV90" s="115"/>
      <c r="CW90" s="115"/>
      <c r="CX90" s="115"/>
      <c r="CY90" s="115"/>
      <c r="CZ90" s="115"/>
      <c r="DA90" s="115"/>
      <c r="DB90" s="115"/>
      <c r="DC90" s="115"/>
      <c r="DD90" s="115"/>
      <c r="DE90" s="115"/>
      <c r="DF90" s="115"/>
      <c r="DG90" s="115"/>
      <c r="DH90" s="115"/>
      <c r="DI90" s="115"/>
      <c r="DJ90" s="115"/>
      <c r="DK90" s="115"/>
      <c r="DL90" s="115"/>
      <c r="DM90" s="115"/>
      <c r="DN90" s="115"/>
      <c r="DO90" s="115"/>
      <c r="DP90" s="115"/>
      <c r="DQ90" s="115"/>
      <c r="DR90" s="115"/>
      <c r="DS90" s="115"/>
      <c r="DT90" s="115"/>
      <c r="DU90" s="115"/>
      <c r="DV90" s="115"/>
      <c r="DW90" s="115"/>
      <c r="DX90" s="115"/>
      <c r="DY90" s="115"/>
      <c r="DZ90" s="115"/>
      <c r="EA90" s="115"/>
      <c r="EB90" s="115"/>
      <c r="EC90" s="115"/>
      <c r="ED90" s="115"/>
      <c r="EE90" s="115"/>
      <c r="EF90" s="115"/>
      <c r="EG90" s="115"/>
      <c r="EH90" s="115"/>
      <c r="EI90" s="115"/>
      <c r="EJ90" s="115"/>
      <c r="EK90" s="115"/>
      <c r="EL90" s="115"/>
      <c r="EM90" s="115"/>
      <c r="EN90" s="115"/>
      <c r="EO90" s="115"/>
      <c r="EP90" s="115"/>
      <c r="EQ90" s="115"/>
      <c r="ER90" s="115"/>
      <c r="ES90" s="115"/>
      <c r="ET90" s="115"/>
      <c r="EU90" s="115"/>
      <c r="EV90" s="115"/>
      <c r="EW90" s="115"/>
      <c r="EX90" s="115"/>
      <c r="EY90" s="115"/>
      <c r="EZ90" s="115"/>
      <c r="FA90" s="115"/>
      <c r="FB90" s="115"/>
    </row>
    <row r="91" spans="1:158" s="59" customFormat="1" ht="15" customHeight="1" thickBot="1" x14ac:dyDescent="0.3">
      <c r="A91" s="62" t="s">
        <v>218</v>
      </c>
      <c r="B91" s="102"/>
      <c r="C91" s="22">
        <f>C87+ROUND(C89/3.9,0)+C90+C85</f>
        <v>0</v>
      </c>
      <c r="D91" s="102"/>
      <c r="E91" s="102"/>
      <c r="F91" s="102"/>
      <c r="G91" s="115"/>
      <c r="H91" s="115"/>
      <c r="I91" s="115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5"/>
      <c r="W91" s="115"/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5"/>
      <c r="AJ91" s="115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5"/>
      <c r="BJ91" s="115"/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5"/>
      <c r="BW91" s="115"/>
      <c r="BX91" s="115"/>
      <c r="BY91" s="115"/>
      <c r="BZ91" s="115"/>
      <c r="CA91" s="115"/>
      <c r="CB91" s="115"/>
      <c r="CC91" s="115"/>
      <c r="CD91" s="115"/>
      <c r="CE91" s="115"/>
      <c r="CF91" s="115"/>
      <c r="CG91" s="115"/>
      <c r="CH91" s="115"/>
      <c r="CI91" s="115"/>
      <c r="CJ91" s="115"/>
      <c r="CK91" s="115"/>
      <c r="CL91" s="115"/>
      <c r="CM91" s="115"/>
      <c r="CN91" s="115"/>
      <c r="CO91" s="115"/>
      <c r="CP91" s="115"/>
      <c r="CQ91" s="115"/>
      <c r="CR91" s="115"/>
      <c r="CS91" s="115"/>
      <c r="CT91" s="115"/>
      <c r="CU91" s="115"/>
      <c r="CV91" s="115"/>
      <c r="CW91" s="115"/>
      <c r="CX91" s="115"/>
      <c r="CY91" s="115"/>
      <c r="CZ91" s="115"/>
      <c r="DA91" s="115"/>
      <c r="DB91" s="115"/>
      <c r="DC91" s="115"/>
      <c r="DD91" s="115"/>
      <c r="DE91" s="115"/>
      <c r="DF91" s="115"/>
      <c r="DG91" s="115"/>
      <c r="DH91" s="115"/>
      <c r="DI91" s="115"/>
      <c r="DJ91" s="115"/>
      <c r="DK91" s="115"/>
      <c r="DL91" s="115"/>
      <c r="DM91" s="115"/>
      <c r="DN91" s="115"/>
      <c r="DO91" s="115"/>
      <c r="DP91" s="115"/>
      <c r="DQ91" s="115"/>
      <c r="DR91" s="115"/>
      <c r="DS91" s="115"/>
      <c r="DT91" s="115"/>
      <c r="DU91" s="115"/>
      <c r="DV91" s="115"/>
      <c r="DW91" s="115"/>
      <c r="DX91" s="115"/>
      <c r="DY91" s="115"/>
      <c r="DZ91" s="115"/>
      <c r="EA91" s="115"/>
      <c r="EB91" s="115"/>
      <c r="EC91" s="115"/>
      <c r="ED91" s="115"/>
      <c r="EE91" s="115"/>
      <c r="EF91" s="115"/>
      <c r="EG91" s="115"/>
      <c r="EH91" s="115"/>
      <c r="EI91" s="115"/>
      <c r="EJ91" s="115"/>
      <c r="EK91" s="115"/>
      <c r="EL91" s="115"/>
      <c r="EM91" s="115"/>
      <c r="EN91" s="115"/>
      <c r="EO91" s="115"/>
      <c r="EP91" s="115"/>
      <c r="EQ91" s="115"/>
      <c r="ER91" s="115"/>
      <c r="ES91" s="115"/>
      <c r="ET91" s="115"/>
      <c r="EU91" s="115"/>
      <c r="EV91" s="115"/>
      <c r="EW91" s="115"/>
      <c r="EX91" s="115"/>
      <c r="EY91" s="115"/>
      <c r="EZ91" s="115"/>
      <c r="FA91" s="115"/>
      <c r="FB91" s="115"/>
    </row>
    <row r="92" spans="1:158" s="59" customFormat="1" ht="15" customHeight="1" thickBot="1" x14ac:dyDescent="0.3">
      <c r="A92" s="138" t="s">
        <v>10</v>
      </c>
      <c r="B92" s="280"/>
      <c r="C92" s="280"/>
      <c r="D92" s="280"/>
      <c r="E92" s="280"/>
      <c r="F92" s="280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AZ92" s="115"/>
      <c r="BA92" s="115"/>
      <c r="BB92" s="115"/>
      <c r="BC92" s="115"/>
      <c r="BD92" s="115"/>
      <c r="BE92" s="115"/>
      <c r="BF92" s="115"/>
      <c r="BG92" s="115"/>
      <c r="BH92" s="115"/>
      <c r="BI92" s="115"/>
      <c r="BJ92" s="115"/>
      <c r="BK92" s="115"/>
      <c r="BL92" s="115"/>
      <c r="BM92" s="115"/>
      <c r="BN92" s="115"/>
      <c r="BO92" s="115"/>
      <c r="BP92" s="115"/>
      <c r="BQ92" s="115"/>
      <c r="BR92" s="115"/>
      <c r="BS92" s="115"/>
      <c r="BT92" s="115"/>
      <c r="BU92" s="115"/>
      <c r="BV92" s="115"/>
      <c r="BW92" s="115"/>
      <c r="BX92" s="115"/>
      <c r="BY92" s="115"/>
      <c r="BZ92" s="115"/>
      <c r="CA92" s="115"/>
      <c r="CB92" s="115"/>
      <c r="CC92" s="115"/>
      <c r="CD92" s="115"/>
      <c r="CE92" s="115"/>
      <c r="CF92" s="115"/>
      <c r="CG92" s="115"/>
      <c r="CH92" s="115"/>
      <c r="CI92" s="115"/>
      <c r="CJ92" s="115"/>
      <c r="CK92" s="115"/>
      <c r="CL92" s="115"/>
      <c r="CM92" s="115"/>
      <c r="CN92" s="115"/>
      <c r="CO92" s="115"/>
      <c r="CP92" s="115"/>
      <c r="CQ92" s="115"/>
      <c r="CR92" s="115"/>
      <c r="CS92" s="115"/>
      <c r="CT92" s="115"/>
      <c r="CU92" s="115"/>
      <c r="CV92" s="115"/>
      <c r="CW92" s="115"/>
      <c r="CX92" s="115"/>
      <c r="CY92" s="115"/>
      <c r="CZ92" s="115"/>
      <c r="DA92" s="115"/>
      <c r="DB92" s="115"/>
      <c r="DC92" s="115"/>
      <c r="DD92" s="115"/>
      <c r="DE92" s="115"/>
      <c r="DF92" s="115"/>
      <c r="DG92" s="115"/>
      <c r="DH92" s="115"/>
      <c r="DI92" s="115"/>
      <c r="DJ92" s="115"/>
      <c r="DK92" s="115"/>
      <c r="DL92" s="115"/>
      <c r="DM92" s="115"/>
      <c r="DN92" s="115"/>
      <c r="DO92" s="115"/>
      <c r="DP92" s="115"/>
      <c r="DQ92" s="115"/>
      <c r="DR92" s="115"/>
      <c r="DS92" s="115"/>
      <c r="DT92" s="115"/>
      <c r="DU92" s="115"/>
      <c r="DV92" s="115"/>
      <c r="DW92" s="115"/>
      <c r="DX92" s="115"/>
      <c r="DY92" s="115"/>
      <c r="DZ92" s="115"/>
      <c r="EA92" s="115"/>
      <c r="EB92" s="115"/>
      <c r="EC92" s="115"/>
      <c r="ED92" s="115"/>
      <c r="EE92" s="115"/>
      <c r="EF92" s="115"/>
      <c r="EG92" s="115"/>
      <c r="EH92" s="115"/>
      <c r="EI92" s="115"/>
      <c r="EJ92" s="115"/>
      <c r="EK92" s="115"/>
      <c r="EL92" s="115"/>
      <c r="EM92" s="115"/>
      <c r="EN92" s="115"/>
      <c r="EO92" s="115"/>
      <c r="EP92" s="115"/>
      <c r="EQ92" s="115"/>
      <c r="ER92" s="115"/>
      <c r="ES92" s="115"/>
      <c r="ET92" s="115"/>
      <c r="EU92" s="115"/>
      <c r="EV92" s="115"/>
      <c r="EW92" s="115"/>
      <c r="EX92" s="115"/>
      <c r="EY92" s="115"/>
      <c r="EZ92" s="115"/>
      <c r="FA92" s="115"/>
      <c r="FB92" s="115"/>
    </row>
    <row r="93" spans="1:158" s="59" customFormat="1" ht="15" customHeight="1" x14ac:dyDescent="0.25">
      <c r="A93" s="463" t="s">
        <v>285</v>
      </c>
      <c r="B93" s="314"/>
      <c r="C93" s="314"/>
      <c r="D93" s="314"/>
      <c r="E93" s="314"/>
      <c r="F93" s="314"/>
      <c r="G93" s="115"/>
      <c r="H93" s="115"/>
      <c r="I93" s="115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  <c r="V93" s="115"/>
      <c r="W93" s="115"/>
      <c r="X93" s="115"/>
      <c r="Y93" s="115"/>
      <c r="Z93" s="115"/>
      <c r="AA93" s="115"/>
      <c r="AB93" s="115"/>
      <c r="AC93" s="115"/>
      <c r="AD93" s="115"/>
      <c r="AE93" s="115"/>
      <c r="AF93" s="115"/>
      <c r="AG93" s="115"/>
      <c r="AH93" s="115"/>
      <c r="AI93" s="115"/>
      <c r="AJ93" s="115"/>
      <c r="AK93" s="115"/>
      <c r="AL93" s="115"/>
      <c r="AM93" s="115"/>
      <c r="AN93" s="115"/>
      <c r="AO93" s="115"/>
      <c r="AP93" s="115"/>
      <c r="AQ93" s="115"/>
      <c r="AR93" s="115"/>
      <c r="AS93" s="115"/>
      <c r="AT93" s="115"/>
      <c r="AU93" s="115"/>
      <c r="AV93" s="115"/>
      <c r="AW93" s="115"/>
      <c r="AX93" s="115"/>
      <c r="AY93" s="115"/>
      <c r="AZ93" s="115"/>
      <c r="BA93" s="115"/>
      <c r="BB93" s="115"/>
      <c r="BC93" s="115"/>
      <c r="BD93" s="115"/>
      <c r="BE93" s="115"/>
      <c r="BF93" s="115"/>
      <c r="BG93" s="115"/>
      <c r="BH93" s="115"/>
      <c r="BI93" s="115"/>
      <c r="BJ93" s="115"/>
      <c r="BK93" s="115"/>
      <c r="BL93" s="115"/>
      <c r="BM93" s="115"/>
      <c r="BN93" s="115"/>
      <c r="BO93" s="115"/>
      <c r="BP93" s="115"/>
      <c r="BQ93" s="115"/>
      <c r="BR93" s="115"/>
      <c r="BS93" s="115"/>
      <c r="BT93" s="115"/>
      <c r="BU93" s="115"/>
      <c r="BV93" s="115"/>
      <c r="BW93" s="115"/>
      <c r="BX93" s="115"/>
      <c r="BY93" s="115"/>
      <c r="BZ93" s="115"/>
      <c r="CA93" s="115"/>
      <c r="CB93" s="115"/>
      <c r="CC93" s="115"/>
      <c r="CD93" s="115"/>
      <c r="CE93" s="115"/>
      <c r="CF93" s="115"/>
      <c r="CG93" s="115"/>
      <c r="CH93" s="115"/>
      <c r="CI93" s="115"/>
      <c r="CJ93" s="115"/>
      <c r="CK93" s="115"/>
      <c r="CL93" s="115"/>
      <c r="CM93" s="115"/>
      <c r="CN93" s="115"/>
      <c r="CO93" s="115"/>
      <c r="CP93" s="115"/>
      <c r="CQ93" s="115"/>
      <c r="CR93" s="115"/>
      <c r="CS93" s="115"/>
      <c r="CT93" s="115"/>
      <c r="CU93" s="115"/>
      <c r="CV93" s="115"/>
      <c r="CW93" s="115"/>
      <c r="CX93" s="115"/>
      <c r="CY93" s="115"/>
      <c r="CZ93" s="115"/>
      <c r="DA93" s="115"/>
      <c r="DB93" s="115"/>
      <c r="DC93" s="115"/>
      <c r="DD93" s="115"/>
      <c r="DE93" s="115"/>
      <c r="DF93" s="115"/>
      <c r="DG93" s="115"/>
      <c r="DH93" s="115"/>
      <c r="DI93" s="115"/>
      <c r="DJ93" s="115"/>
      <c r="DK93" s="115"/>
      <c r="DL93" s="115"/>
      <c r="DM93" s="115"/>
      <c r="DN93" s="115"/>
      <c r="DO93" s="115"/>
      <c r="DP93" s="115"/>
      <c r="DQ93" s="115"/>
      <c r="DR93" s="115"/>
      <c r="DS93" s="115"/>
      <c r="DT93" s="115"/>
      <c r="DU93" s="115"/>
      <c r="DV93" s="115"/>
      <c r="DW93" s="115"/>
      <c r="DX93" s="115"/>
      <c r="DY93" s="115"/>
      <c r="DZ93" s="115"/>
      <c r="EA93" s="115"/>
      <c r="EB93" s="115"/>
      <c r="EC93" s="115"/>
      <c r="ED93" s="115"/>
      <c r="EE93" s="115"/>
      <c r="EF93" s="115"/>
      <c r="EG93" s="115"/>
      <c r="EH93" s="115"/>
      <c r="EI93" s="115"/>
      <c r="EJ93" s="115"/>
      <c r="EK93" s="115"/>
      <c r="EL93" s="115"/>
      <c r="EM93" s="115"/>
      <c r="EN93" s="115"/>
      <c r="EO93" s="115"/>
      <c r="EP93" s="115"/>
      <c r="EQ93" s="115"/>
      <c r="ER93" s="115"/>
      <c r="ES93" s="115"/>
      <c r="ET93" s="115"/>
      <c r="EU93" s="115"/>
      <c r="EV93" s="115"/>
      <c r="EW93" s="115"/>
      <c r="EX93" s="115"/>
      <c r="EY93" s="115"/>
      <c r="EZ93" s="115"/>
      <c r="FA93" s="115"/>
      <c r="FB93" s="115"/>
    </row>
    <row r="94" spans="1:158" s="59" customFormat="1" ht="15" customHeight="1" x14ac:dyDescent="0.25">
      <c r="A94" s="810" t="s">
        <v>163</v>
      </c>
      <c r="B94" s="2"/>
      <c r="C94" s="2"/>
      <c r="D94" s="2"/>
      <c r="E94" s="2"/>
      <c r="F94" s="2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AZ94" s="115"/>
      <c r="BA94" s="115"/>
      <c r="BB94" s="115"/>
      <c r="BC94" s="115"/>
      <c r="BD94" s="115"/>
      <c r="BE94" s="115"/>
      <c r="BF94" s="115"/>
      <c r="BG94" s="115"/>
      <c r="BH94" s="115"/>
      <c r="BI94" s="115"/>
      <c r="BJ94" s="115"/>
      <c r="BK94" s="115"/>
      <c r="BL94" s="115"/>
      <c r="BM94" s="115"/>
      <c r="BN94" s="115"/>
      <c r="BO94" s="115"/>
      <c r="BP94" s="115"/>
      <c r="BQ94" s="115"/>
      <c r="BR94" s="115"/>
      <c r="BS94" s="115"/>
      <c r="BT94" s="115"/>
      <c r="BU94" s="115"/>
      <c r="BV94" s="115"/>
      <c r="BW94" s="115"/>
      <c r="BX94" s="115"/>
      <c r="BY94" s="115"/>
      <c r="BZ94" s="115"/>
      <c r="CA94" s="115"/>
      <c r="CB94" s="115"/>
      <c r="CC94" s="115"/>
      <c r="CD94" s="115"/>
      <c r="CE94" s="115"/>
      <c r="CF94" s="115"/>
      <c r="CG94" s="115"/>
      <c r="CH94" s="115"/>
      <c r="CI94" s="115"/>
      <c r="CJ94" s="115"/>
      <c r="CK94" s="115"/>
      <c r="CL94" s="115"/>
      <c r="CM94" s="115"/>
      <c r="CN94" s="115"/>
      <c r="CO94" s="115"/>
      <c r="CP94" s="115"/>
      <c r="CQ94" s="115"/>
      <c r="CR94" s="115"/>
      <c r="CS94" s="115"/>
      <c r="CT94" s="115"/>
      <c r="CU94" s="115"/>
      <c r="CV94" s="115"/>
      <c r="CW94" s="115"/>
      <c r="CX94" s="115"/>
      <c r="CY94" s="115"/>
      <c r="CZ94" s="115"/>
      <c r="DA94" s="115"/>
      <c r="DB94" s="115"/>
      <c r="DC94" s="115"/>
      <c r="DD94" s="115"/>
      <c r="DE94" s="115"/>
      <c r="DF94" s="115"/>
      <c r="DG94" s="115"/>
      <c r="DH94" s="115"/>
      <c r="DI94" s="115"/>
      <c r="DJ94" s="115"/>
      <c r="DK94" s="115"/>
      <c r="DL94" s="115"/>
      <c r="DM94" s="115"/>
      <c r="DN94" s="115"/>
      <c r="DO94" s="115"/>
      <c r="DP94" s="115"/>
      <c r="DQ94" s="115"/>
      <c r="DR94" s="115"/>
      <c r="DS94" s="115"/>
      <c r="DT94" s="115"/>
      <c r="DU94" s="115"/>
      <c r="DV94" s="115"/>
      <c r="DW94" s="115"/>
      <c r="DX94" s="115"/>
      <c r="DY94" s="115"/>
      <c r="DZ94" s="115"/>
      <c r="EA94" s="115"/>
      <c r="EB94" s="115"/>
      <c r="EC94" s="115"/>
      <c r="ED94" s="115"/>
      <c r="EE94" s="115"/>
      <c r="EF94" s="115"/>
      <c r="EG94" s="115"/>
      <c r="EH94" s="115"/>
      <c r="EI94" s="115"/>
      <c r="EJ94" s="115"/>
      <c r="EK94" s="115"/>
      <c r="EL94" s="115"/>
      <c r="EM94" s="115"/>
      <c r="EN94" s="115"/>
      <c r="EO94" s="115"/>
      <c r="EP94" s="115"/>
      <c r="EQ94" s="115"/>
      <c r="ER94" s="115"/>
      <c r="ES94" s="115"/>
      <c r="ET94" s="115"/>
      <c r="EU94" s="115"/>
      <c r="EV94" s="115"/>
      <c r="EW94" s="115"/>
      <c r="EX94" s="115"/>
      <c r="EY94" s="115"/>
      <c r="EZ94" s="115"/>
      <c r="FA94" s="115"/>
      <c r="FB94" s="115"/>
    </row>
    <row r="95" spans="1:158" s="59" customFormat="1" x14ac:dyDescent="0.25">
      <c r="A95" s="61" t="s">
        <v>123</v>
      </c>
      <c r="B95" s="2"/>
      <c r="C95" s="2">
        <f>C96/2.7</f>
        <v>0</v>
      </c>
      <c r="D95" s="2"/>
      <c r="E95" s="2"/>
      <c r="F95" s="2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5"/>
      <c r="BR95" s="115"/>
      <c r="BS95" s="115"/>
      <c r="BT95" s="115"/>
      <c r="BU95" s="115"/>
      <c r="BV95" s="115"/>
      <c r="BW95" s="115"/>
      <c r="BX95" s="115"/>
      <c r="BY95" s="115"/>
      <c r="BZ95" s="115"/>
      <c r="CA95" s="115"/>
      <c r="CB95" s="115"/>
      <c r="CC95" s="115"/>
      <c r="CD95" s="115"/>
      <c r="CE95" s="115"/>
      <c r="CF95" s="115"/>
      <c r="CG95" s="115"/>
      <c r="CH95" s="115"/>
      <c r="CI95" s="115"/>
      <c r="CJ95" s="115"/>
      <c r="CK95" s="115"/>
      <c r="CL95" s="115"/>
      <c r="CM95" s="115"/>
      <c r="CN95" s="115"/>
      <c r="CO95" s="115"/>
      <c r="CP95" s="115"/>
      <c r="CQ95" s="115"/>
      <c r="CR95" s="115"/>
      <c r="CS95" s="115"/>
      <c r="CT95" s="115"/>
      <c r="CU95" s="115"/>
      <c r="CV95" s="115"/>
      <c r="CW95" s="115"/>
      <c r="CX95" s="115"/>
      <c r="CY95" s="115"/>
      <c r="CZ95" s="115"/>
      <c r="DA95" s="115"/>
      <c r="DB95" s="115"/>
      <c r="DC95" s="115"/>
      <c r="DD95" s="115"/>
      <c r="DE95" s="115"/>
      <c r="DF95" s="115"/>
      <c r="DG95" s="115"/>
      <c r="DH95" s="115"/>
      <c r="DI95" s="115"/>
      <c r="DJ95" s="115"/>
      <c r="DK95" s="115"/>
      <c r="DL95" s="115"/>
      <c r="DM95" s="115"/>
      <c r="DN95" s="115"/>
      <c r="DO95" s="115"/>
      <c r="DP95" s="115"/>
      <c r="DQ95" s="115"/>
      <c r="DR95" s="115"/>
      <c r="DS95" s="115"/>
      <c r="DT95" s="115"/>
      <c r="DU95" s="115"/>
      <c r="DV95" s="115"/>
      <c r="DW95" s="115"/>
      <c r="DX95" s="115"/>
      <c r="DY95" s="115"/>
      <c r="DZ95" s="115"/>
      <c r="EA95" s="115"/>
      <c r="EB95" s="115"/>
      <c r="EC95" s="115"/>
      <c r="ED95" s="115"/>
      <c r="EE95" s="115"/>
      <c r="EF95" s="115"/>
      <c r="EG95" s="115"/>
      <c r="EH95" s="115"/>
      <c r="EI95" s="115"/>
      <c r="EJ95" s="115"/>
      <c r="EK95" s="115"/>
      <c r="EL95" s="115"/>
      <c r="EM95" s="115"/>
      <c r="EN95" s="115"/>
      <c r="EO95" s="115"/>
      <c r="EP95" s="115"/>
      <c r="EQ95" s="115"/>
      <c r="ER95" s="115"/>
      <c r="ES95" s="115"/>
      <c r="ET95" s="115"/>
      <c r="EU95" s="115"/>
      <c r="EV95" s="115"/>
      <c r="EW95" s="115"/>
      <c r="EX95" s="115"/>
      <c r="EY95" s="115"/>
      <c r="EZ95" s="115"/>
      <c r="FA95" s="115"/>
      <c r="FB95" s="115"/>
    </row>
    <row r="96" spans="1:158" s="59" customFormat="1" x14ac:dyDescent="0.25">
      <c r="A96" s="27" t="s">
        <v>327</v>
      </c>
      <c r="B96" s="32"/>
      <c r="C96" s="3"/>
      <c r="D96" s="32"/>
      <c r="E96" s="32"/>
      <c r="F96" s="32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  <c r="AT96" s="115"/>
      <c r="AU96" s="115"/>
      <c r="AV96" s="115"/>
      <c r="AW96" s="115"/>
      <c r="AX96" s="115"/>
      <c r="AY96" s="115"/>
      <c r="AZ96" s="115"/>
      <c r="BA96" s="115"/>
      <c r="BB96" s="115"/>
      <c r="BC96" s="115"/>
      <c r="BD96" s="115"/>
      <c r="BE96" s="115"/>
      <c r="BF96" s="115"/>
      <c r="BG96" s="115"/>
      <c r="BH96" s="115"/>
      <c r="BI96" s="115"/>
      <c r="BJ96" s="115"/>
      <c r="BK96" s="115"/>
      <c r="BL96" s="115"/>
      <c r="BM96" s="115"/>
      <c r="BN96" s="115"/>
      <c r="BO96" s="115"/>
      <c r="BP96" s="115"/>
      <c r="BQ96" s="115"/>
      <c r="BR96" s="115"/>
      <c r="BS96" s="115"/>
      <c r="BT96" s="115"/>
      <c r="BU96" s="115"/>
      <c r="BV96" s="115"/>
      <c r="BW96" s="115"/>
      <c r="BX96" s="115"/>
      <c r="BY96" s="115"/>
      <c r="BZ96" s="115"/>
      <c r="CA96" s="115"/>
      <c r="CB96" s="115"/>
      <c r="CC96" s="115"/>
      <c r="CD96" s="115"/>
      <c r="CE96" s="115"/>
      <c r="CF96" s="115"/>
      <c r="CG96" s="115"/>
      <c r="CH96" s="115"/>
      <c r="CI96" s="115"/>
      <c r="CJ96" s="115"/>
      <c r="CK96" s="115"/>
      <c r="CL96" s="115"/>
      <c r="CM96" s="115"/>
      <c r="CN96" s="115"/>
      <c r="CO96" s="115"/>
      <c r="CP96" s="115"/>
      <c r="CQ96" s="115"/>
      <c r="CR96" s="115"/>
      <c r="CS96" s="115"/>
      <c r="CT96" s="115"/>
      <c r="CU96" s="115"/>
      <c r="CV96" s="115"/>
      <c r="CW96" s="115"/>
      <c r="CX96" s="115"/>
      <c r="CY96" s="115"/>
      <c r="CZ96" s="115"/>
      <c r="DA96" s="115"/>
      <c r="DB96" s="115"/>
      <c r="DC96" s="115"/>
      <c r="DD96" s="115"/>
      <c r="DE96" s="115"/>
      <c r="DF96" s="115"/>
      <c r="DG96" s="115"/>
      <c r="DH96" s="115"/>
      <c r="DI96" s="115"/>
      <c r="DJ96" s="115"/>
      <c r="DK96" s="115"/>
      <c r="DL96" s="115"/>
      <c r="DM96" s="115"/>
      <c r="DN96" s="115"/>
      <c r="DO96" s="115"/>
      <c r="DP96" s="115"/>
      <c r="DQ96" s="115"/>
      <c r="DR96" s="115"/>
      <c r="DS96" s="115"/>
      <c r="DT96" s="115"/>
      <c r="DU96" s="115"/>
      <c r="DV96" s="115"/>
      <c r="DW96" s="115"/>
      <c r="DX96" s="115"/>
      <c r="DY96" s="115"/>
      <c r="DZ96" s="115"/>
      <c r="EA96" s="115"/>
      <c r="EB96" s="115"/>
      <c r="EC96" s="115"/>
      <c r="ED96" s="115"/>
      <c r="EE96" s="115"/>
      <c r="EF96" s="115"/>
      <c r="EG96" s="115"/>
      <c r="EH96" s="115"/>
      <c r="EI96" s="115"/>
      <c r="EJ96" s="115"/>
      <c r="EK96" s="115"/>
      <c r="EL96" s="115"/>
      <c r="EM96" s="115"/>
      <c r="EN96" s="115"/>
      <c r="EO96" s="115"/>
      <c r="EP96" s="115"/>
      <c r="EQ96" s="115"/>
      <c r="ER96" s="115"/>
      <c r="ES96" s="115"/>
      <c r="ET96" s="115"/>
      <c r="EU96" s="115"/>
      <c r="EV96" s="115"/>
      <c r="EW96" s="115"/>
      <c r="EX96" s="115"/>
      <c r="EY96" s="115"/>
      <c r="EZ96" s="115"/>
      <c r="FA96" s="115"/>
      <c r="FB96" s="115"/>
    </row>
    <row r="97" spans="1:158" s="59" customFormat="1" x14ac:dyDescent="0.25">
      <c r="A97" s="27" t="s">
        <v>217</v>
      </c>
      <c r="B97" s="2"/>
      <c r="C97" s="2"/>
      <c r="D97" s="2"/>
      <c r="E97" s="2"/>
      <c r="F97" s="2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5"/>
      <c r="S97" s="115"/>
      <c r="T97" s="115"/>
      <c r="U97" s="115"/>
      <c r="V97" s="115"/>
      <c r="W97" s="115"/>
      <c r="X97" s="115"/>
      <c r="Y97" s="115"/>
      <c r="Z97" s="115"/>
      <c r="AA97" s="115"/>
      <c r="AB97" s="115"/>
      <c r="AC97" s="115"/>
      <c r="AD97" s="115"/>
      <c r="AE97" s="115"/>
      <c r="AF97" s="115"/>
      <c r="AG97" s="115"/>
      <c r="AH97" s="115"/>
      <c r="AI97" s="115"/>
      <c r="AJ97" s="115"/>
      <c r="AK97" s="115"/>
      <c r="AL97" s="115"/>
      <c r="AM97" s="115"/>
      <c r="AN97" s="115"/>
      <c r="AO97" s="115"/>
      <c r="AP97" s="115"/>
      <c r="AQ97" s="115"/>
      <c r="AR97" s="115"/>
      <c r="AS97" s="115"/>
      <c r="AT97" s="115"/>
      <c r="AU97" s="115"/>
      <c r="AV97" s="115"/>
      <c r="AW97" s="115"/>
      <c r="AX97" s="115"/>
      <c r="AY97" s="115"/>
      <c r="AZ97" s="115"/>
      <c r="BA97" s="115"/>
      <c r="BB97" s="115"/>
      <c r="BC97" s="115"/>
      <c r="BD97" s="115"/>
      <c r="BE97" s="115"/>
      <c r="BF97" s="115"/>
      <c r="BG97" s="115"/>
      <c r="BH97" s="115"/>
      <c r="BI97" s="115"/>
      <c r="BJ97" s="115"/>
      <c r="BK97" s="115"/>
      <c r="BL97" s="115"/>
      <c r="BM97" s="115"/>
      <c r="BN97" s="115"/>
      <c r="BO97" s="115"/>
      <c r="BP97" s="115"/>
      <c r="BQ97" s="115"/>
      <c r="BR97" s="115"/>
      <c r="BS97" s="115"/>
      <c r="BT97" s="115"/>
      <c r="BU97" s="115"/>
      <c r="BV97" s="115"/>
      <c r="BW97" s="115"/>
      <c r="BX97" s="115"/>
      <c r="BY97" s="115"/>
      <c r="BZ97" s="115"/>
      <c r="CA97" s="115"/>
      <c r="CB97" s="115"/>
      <c r="CC97" s="115"/>
      <c r="CD97" s="115"/>
      <c r="CE97" s="115"/>
      <c r="CF97" s="115"/>
      <c r="CG97" s="115"/>
      <c r="CH97" s="115"/>
      <c r="CI97" s="115"/>
      <c r="CJ97" s="115"/>
      <c r="CK97" s="115"/>
      <c r="CL97" s="115"/>
      <c r="CM97" s="115"/>
      <c r="CN97" s="115"/>
      <c r="CO97" s="115"/>
      <c r="CP97" s="115"/>
      <c r="CQ97" s="115"/>
      <c r="CR97" s="115"/>
      <c r="CS97" s="115"/>
      <c r="CT97" s="115"/>
      <c r="CU97" s="115"/>
      <c r="CV97" s="115"/>
      <c r="CW97" s="115"/>
      <c r="CX97" s="115"/>
      <c r="CY97" s="115"/>
      <c r="CZ97" s="115"/>
      <c r="DA97" s="115"/>
      <c r="DB97" s="115"/>
      <c r="DC97" s="115"/>
      <c r="DD97" s="115"/>
      <c r="DE97" s="115"/>
      <c r="DF97" s="115"/>
      <c r="DG97" s="115"/>
      <c r="DH97" s="115"/>
      <c r="DI97" s="115"/>
      <c r="DJ97" s="115"/>
      <c r="DK97" s="115"/>
      <c r="DL97" s="115"/>
      <c r="DM97" s="115"/>
      <c r="DN97" s="115"/>
      <c r="DO97" s="115"/>
      <c r="DP97" s="115"/>
      <c r="DQ97" s="115"/>
      <c r="DR97" s="115"/>
      <c r="DS97" s="115"/>
      <c r="DT97" s="115"/>
      <c r="DU97" s="115"/>
      <c r="DV97" s="115"/>
      <c r="DW97" s="115"/>
      <c r="DX97" s="115"/>
      <c r="DY97" s="115"/>
      <c r="DZ97" s="115"/>
      <c r="EA97" s="115"/>
      <c r="EB97" s="115"/>
      <c r="EC97" s="115"/>
      <c r="ED97" s="115"/>
      <c r="EE97" s="115"/>
      <c r="EF97" s="115"/>
      <c r="EG97" s="115"/>
      <c r="EH97" s="115"/>
      <c r="EI97" s="115"/>
      <c r="EJ97" s="115"/>
      <c r="EK97" s="115"/>
      <c r="EL97" s="115"/>
      <c r="EM97" s="115"/>
      <c r="EN97" s="115"/>
      <c r="EO97" s="115"/>
      <c r="EP97" s="115"/>
      <c r="EQ97" s="115"/>
      <c r="ER97" s="115"/>
      <c r="ES97" s="115"/>
      <c r="ET97" s="115"/>
      <c r="EU97" s="115"/>
      <c r="EV97" s="115"/>
      <c r="EW97" s="115"/>
      <c r="EX97" s="115"/>
      <c r="EY97" s="115"/>
      <c r="EZ97" s="115"/>
      <c r="FA97" s="115"/>
      <c r="FB97" s="115"/>
    </row>
    <row r="98" spans="1:158" s="59" customFormat="1" x14ac:dyDescent="0.25">
      <c r="A98" s="28" t="s">
        <v>121</v>
      </c>
      <c r="B98" s="2"/>
      <c r="C98" s="3">
        <f>C99/8.5</f>
        <v>0</v>
      </c>
      <c r="D98" s="2"/>
      <c r="E98" s="2"/>
      <c r="F98" s="2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115"/>
      <c r="X98" s="115"/>
      <c r="Y98" s="115"/>
      <c r="Z98" s="115"/>
      <c r="AA98" s="115"/>
      <c r="AB98" s="115"/>
      <c r="AC98" s="115"/>
      <c r="AD98" s="115"/>
      <c r="AE98" s="115"/>
      <c r="AF98" s="115"/>
      <c r="AG98" s="115"/>
      <c r="AH98" s="115"/>
      <c r="AI98" s="115"/>
      <c r="AJ98" s="115"/>
      <c r="AK98" s="115"/>
      <c r="AL98" s="115"/>
      <c r="AM98" s="115"/>
      <c r="AN98" s="115"/>
      <c r="AO98" s="115"/>
      <c r="AP98" s="115"/>
      <c r="AQ98" s="115"/>
      <c r="AR98" s="115"/>
      <c r="AS98" s="115"/>
      <c r="AT98" s="115"/>
      <c r="AU98" s="115"/>
      <c r="AV98" s="115"/>
      <c r="AW98" s="115"/>
      <c r="AX98" s="115"/>
      <c r="AY98" s="115"/>
      <c r="AZ98" s="115"/>
      <c r="BA98" s="115"/>
      <c r="BB98" s="115"/>
      <c r="BC98" s="115"/>
      <c r="BD98" s="115"/>
      <c r="BE98" s="115"/>
      <c r="BF98" s="115"/>
      <c r="BG98" s="115"/>
      <c r="BH98" s="115"/>
      <c r="BI98" s="115"/>
      <c r="BJ98" s="115"/>
      <c r="BK98" s="115"/>
      <c r="BL98" s="115"/>
      <c r="BM98" s="115"/>
      <c r="BN98" s="115"/>
      <c r="BO98" s="115"/>
      <c r="BP98" s="115"/>
      <c r="BQ98" s="115"/>
      <c r="BR98" s="115"/>
      <c r="BS98" s="115"/>
      <c r="BT98" s="115"/>
      <c r="BU98" s="115"/>
      <c r="BV98" s="115"/>
      <c r="BW98" s="115"/>
      <c r="BX98" s="115"/>
      <c r="BY98" s="115"/>
      <c r="BZ98" s="115"/>
      <c r="CA98" s="115"/>
      <c r="CB98" s="115"/>
      <c r="CC98" s="115"/>
      <c r="CD98" s="115"/>
      <c r="CE98" s="115"/>
      <c r="CF98" s="115"/>
      <c r="CG98" s="115"/>
      <c r="CH98" s="115"/>
      <c r="CI98" s="115"/>
      <c r="CJ98" s="115"/>
      <c r="CK98" s="115"/>
      <c r="CL98" s="115"/>
      <c r="CM98" s="115"/>
      <c r="CN98" s="115"/>
      <c r="CO98" s="115"/>
      <c r="CP98" s="115"/>
      <c r="CQ98" s="115"/>
      <c r="CR98" s="115"/>
      <c r="CS98" s="115"/>
      <c r="CT98" s="115"/>
      <c r="CU98" s="115"/>
      <c r="CV98" s="115"/>
      <c r="CW98" s="115"/>
      <c r="CX98" s="115"/>
      <c r="CY98" s="115"/>
      <c r="CZ98" s="115"/>
      <c r="DA98" s="115"/>
      <c r="DB98" s="115"/>
      <c r="DC98" s="115"/>
      <c r="DD98" s="115"/>
      <c r="DE98" s="115"/>
      <c r="DF98" s="115"/>
      <c r="DG98" s="115"/>
      <c r="DH98" s="115"/>
      <c r="DI98" s="115"/>
      <c r="DJ98" s="115"/>
      <c r="DK98" s="115"/>
      <c r="DL98" s="115"/>
      <c r="DM98" s="115"/>
      <c r="DN98" s="115"/>
      <c r="DO98" s="115"/>
      <c r="DP98" s="115"/>
      <c r="DQ98" s="115"/>
      <c r="DR98" s="115"/>
      <c r="DS98" s="115"/>
      <c r="DT98" s="115"/>
      <c r="DU98" s="115"/>
      <c r="DV98" s="115"/>
      <c r="DW98" s="115"/>
      <c r="DX98" s="115"/>
      <c r="DY98" s="115"/>
      <c r="DZ98" s="115"/>
      <c r="EA98" s="115"/>
      <c r="EB98" s="115"/>
      <c r="EC98" s="115"/>
      <c r="ED98" s="115"/>
      <c r="EE98" s="115"/>
      <c r="EF98" s="115"/>
      <c r="EG98" s="115"/>
      <c r="EH98" s="115"/>
      <c r="EI98" s="115"/>
      <c r="EJ98" s="115"/>
      <c r="EK98" s="115"/>
      <c r="EL98" s="115"/>
      <c r="EM98" s="115"/>
      <c r="EN98" s="115"/>
      <c r="EO98" s="115"/>
      <c r="EP98" s="115"/>
      <c r="EQ98" s="115"/>
      <c r="ER98" s="115"/>
      <c r="ES98" s="115"/>
      <c r="ET98" s="115"/>
      <c r="EU98" s="115"/>
      <c r="EV98" s="115"/>
      <c r="EW98" s="115"/>
      <c r="EX98" s="115"/>
      <c r="EY98" s="115"/>
      <c r="EZ98" s="115"/>
      <c r="FA98" s="115"/>
      <c r="FB98" s="115"/>
    </row>
    <row r="99" spans="1:158" s="59" customFormat="1" x14ac:dyDescent="0.25">
      <c r="A99" s="56" t="s">
        <v>160</v>
      </c>
      <c r="B99" s="2"/>
      <c r="C99" s="2"/>
      <c r="D99" s="2"/>
      <c r="E99" s="2"/>
      <c r="F99" s="2"/>
      <c r="G99" s="115"/>
      <c r="H99" s="115"/>
      <c r="I99" s="115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  <c r="V99" s="115"/>
      <c r="W99" s="115"/>
      <c r="X99" s="115"/>
      <c r="Y99" s="115"/>
      <c r="Z99" s="115"/>
      <c r="AA99" s="115"/>
      <c r="AB99" s="115"/>
      <c r="AC99" s="115"/>
      <c r="AD99" s="115"/>
      <c r="AE99" s="115"/>
      <c r="AF99" s="115"/>
      <c r="AG99" s="115"/>
      <c r="AH99" s="115"/>
      <c r="AI99" s="115"/>
      <c r="AJ99" s="115"/>
      <c r="AK99" s="115"/>
      <c r="AL99" s="115"/>
      <c r="AM99" s="115"/>
      <c r="AN99" s="115"/>
      <c r="AO99" s="115"/>
      <c r="AP99" s="115"/>
      <c r="AQ99" s="115"/>
      <c r="AR99" s="115"/>
      <c r="AS99" s="115"/>
      <c r="AT99" s="115"/>
      <c r="AU99" s="115"/>
      <c r="AV99" s="115"/>
      <c r="AW99" s="115"/>
      <c r="AX99" s="115"/>
      <c r="AY99" s="115"/>
      <c r="AZ99" s="115"/>
      <c r="BA99" s="115"/>
      <c r="BB99" s="115"/>
      <c r="BC99" s="115"/>
      <c r="BD99" s="115"/>
      <c r="BE99" s="115"/>
      <c r="BF99" s="115"/>
      <c r="BG99" s="115"/>
      <c r="BH99" s="115"/>
      <c r="BI99" s="115"/>
      <c r="BJ99" s="115"/>
      <c r="BK99" s="115"/>
      <c r="BL99" s="115"/>
      <c r="BM99" s="115"/>
      <c r="BN99" s="115"/>
      <c r="BO99" s="115"/>
      <c r="BP99" s="115"/>
      <c r="BQ99" s="115"/>
      <c r="BR99" s="115"/>
      <c r="BS99" s="115"/>
      <c r="BT99" s="115"/>
      <c r="BU99" s="115"/>
      <c r="BV99" s="115"/>
      <c r="BW99" s="115"/>
      <c r="BX99" s="115"/>
      <c r="BY99" s="115"/>
      <c r="BZ99" s="115"/>
      <c r="CA99" s="115"/>
      <c r="CB99" s="115"/>
      <c r="CC99" s="115"/>
      <c r="CD99" s="115"/>
      <c r="CE99" s="115"/>
      <c r="CF99" s="115"/>
      <c r="CG99" s="115"/>
      <c r="CH99" s="115"/>
      <c r="CI99" s="115"/>
      <c r="CJ99" s="115"/>
      <c r="CK99" s="115"/>
      <c r="CL99" s="115"/>
      <c r="CM99" s="115"/>
      <c r="CN99" s="115"/>
      <c r="CO99" s="115"/>
      <c r="CP99" s="115"/>
      <c r="CQ99" s="115"/>
      <c r="CR99" s="115"/>
      <c r="CS99" s="115"/>
      <c r="CT99" s="115"/>
      <c r="CU99" s="115"/>
      <c r="CV99" s="115"/>
      <c r="CW99" s="115"/>
      <c r="CX99" s="115"/>
      <c r="CY99" s="115"/>
      <c r="CZ99" s="115"/>
      <c r="DA99" s="115"/>
      <c r="DB99" s="115"/>
      <c r="DC99" s="115"/>
      <c r="DD99" s="115"/>
      <c r="DE99" s="115"/>
      <c r="DF99" s="115"/>
      <c r="DG99" s="115"/>
      <c r="DH99" s="115"/>
      <c r="DI99" s="115"/>
      <c r="DJ99" s="115"/>
      <c r="DK99" s="115"/>
      <c r="DL99" s="115"/>
      <c r="DM99" s="115"/>
      <c r="DN99" s="115"/>
      <c r="DO99" s="115"/>
      <c r="DP99" s="115"/>
      <c r="DQ99" s="115"/>
      <c r="DR99" s="115"/>
      <c r="DS99" s="115"/>
      <c r="DT99" s="115"/>
      <c r="DU99" s="115"/>
      <c r="DV99" s="115"/>
      <c r="DW99" s="115"/>
      <c r="DX99" s="115"/>
      <c r="DY99" s="115"/>
      <c r="DZ99" s="115"/>
      <c r="EA99" s="115"/>
      <c r="EB99" s="115"/>
      <c r="EC99" s="115"/>
      <c r="ED99" s="115"/>
      <c r="EE99" s="115"/>
      <c r="EF99" s="115"/>
      <c r="EG99" s="115"/>
      <c r="EH99" s="115"/>
      <c r="EI99" s="115"/>
      <c r="EJ99" s="115"/>
      <c r="EK99" s="115"/>
      <c r="EL99" s="115"/>
      <c r="EM99" s="115"/>
      <c r="EN99" s="115"/>
      <c r="EO99" s="115"/>
      <c r="EP99" s="115"/>
      <c r="EQ99" s="115"/>
      <c r="ER99" s="115"/>
      <c r="ES99" s="115"/>
      <c r="ET99" s="115"/>
      <c r="EU99" s="115"/>
      <c r="EV99" s="115"/>
      <c r="EW99" s="115"/>
      <c r="EX99" s="115"/>
      <c r="EY99" s="115"/>
      <c r="EZ99" s="115"/>
      <c r="FA99" s="115"/>
      <c r="FB99" s="115"/>
    </row>
    <row r="100" spans="1:158" s="59" customFormat="1" ht="30" x14ac:dyDescent="0.25">
      <c r="A100" s="178" t="s">
        <v>122</v>
      </c>
      <c r="B100" s="2"/>
      <c r="C100" s="2"/>
      <c r="D100" s="2"/>
      <c r="E100" s="2"/>
      <c r="F100" s="2"/>
      <c r="G100" s="115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15"/>
      <c r="AG100" s="115"/>
      <c r="AH100" s="115"/>
      <c r="AI100" s="115"/>
      <c r="AJ100" s="115"/>
      <c r="AK100" s="115"/>
      <c r="AL100" s="115"/>
      <c r="AM100" s="115"/>
      <c r="AN100" s="115"/>
      <c r="AO100" s="115"/>
      <c r="AP100" s="115"/>
      <c r="AQ100" s="115"/>
      <c r="AR100" s="115"/>
      <c r="AS100" s="115"/>
      <c r="AT100" s="115"/>
      <c r="AU100" s="115"/>
      <c r="AV100" s="115"/>
      <c r="AW100" s="115"/>
      <c r="AX100" s="115"/>
      <c r="AY100" s="115"/>
      <c r="AZ100" s="115"/>
      <c r="BA100" s="115"/>
      <c r="BB100" s="115"/>
      <c r="BC100" s="115"/>
      <c r="BD100" s="115"/>
      <c r="BE100" s="115"/>
      <c r="BF100" s="115"/>
      <c r="BG100" s="115"/>
      <c r="BH100" s="115"/>
      <c r="BI100" s="115"/>
      <c r="BJ100" s="115"/>
      <c r="BK100" s="115"/>
      <c r="BL100" s="115"/>
      <c r="BM100" s="115"/>
      <c r="BN100" s="115"/>
      <c r="BO100" s="115"/>
      <c r="BP100" s="115"/>
      <c r="BQ100" s="115"/>
      <c r="BR100" s="115"/>
      <c r="BS100" s="115"/>
      <c r="BT100" s="115"/>
      <c r="BU100" s="115"/>
      <c r="BV100" s="115"/>
      <c r="BW100" s="115"/>
      <c r="BX100" s="115"/>
      <c r="BY100" s="115"/>
      <c r="BZ100" s="115"/>
      <c r="CA100" s="115"/>
      <c r="CB100" s="115"/>
      <c r="CC100" s="115"/>
      <c r="CD100" s="115"/>
      <c r="CE100" s="115"/>
      <c r="CF100" s="115"/>
      <c r="CG100" s="115"/>
      <c r="CH100" s="115"/>
      <c r="CI100" s="115"/>
      <c r="CJ100" s="115"/>
      <c r="CK100" s="115"/>
      <c r="CL100" s="115"/>
      <c r="CM100" s="115"/>
      <c r="CN100" s="115"/>
      <c r="CO100" s="115"/>
      <c r="CP100" s="115"/>
      <c r="CQ100" s="115"/>
      <c r="CR100" s="115"/>
      <c r="CS100" s="115"/>
      <c r="CT100" s="115"/>
      <c r="CU100" s="115"/>
      <c r="CV100" s="115"/>
      <c r="CW100" s="115"/>
      <c r="CX100" s="115"/>
      <c r="CY100" s="115"/>
      <c r="CZ100" s="115"/>
      <c r="DA100" s="115"/>
      <c r="DB100" s="115"/>
      <c r="DC100" s="115"/>
      <c r="DD100" s="115"/>
      <c r="DE100" s="115"/>
      <c r="DF100" s="115"/>
      <c r="DG100" s="115"/>
      <c r="DH100" s="115"/>
      <c r="DI100" s="115"/>
      <c r="DJ100" s="115"/>
      <c r="DK100" s="115"/>
      <c r="DL100" s="115"/>
      <c r="DM100" s="115"/>
      <c r="DN100" s="115"/>
      <c r="DO100" s="115"/>
      <c r="DP100" s="115"/>
      <c r="DQ100" s="115"/>
      <c r="DR100" s="115"/>
      <c r="DS100" s="115"/>
      <c r="DT100" s="115"/>
      <c r="DU100" s="115"/>
      <c r="DV100" s="115"/>
      <c r="DW100" s="115"/>
      <c r="DX100" s="115"/>
      <c r="DY100" s="115"/>
      <c r="DZ100" s="115"/>
      <c r="EA100" s="115"/>
      <c r="EB100" s="115"/>
      <c r="EC100" s="115"/>
      <c r="ED100" s="115"/>
      <c r="EE100" s="115"/>
      <c r="EF100" s="115"/>
      <c r="EG100" s="115"/>
      <c r="EH100" s="115"/>
      <c r="EI100" s="115"/>
      <c r="EJ100" s="115"/>
      <c r="EK100" s="115"/>
      <c r="EL100" s="115"/>
      <c r="EM100" s="115"/>
      <c r="EN100" s="115"/>
      <c r="EO100" s="115"/>
      <c r="EP100" s="115"/>
      <c r="EQ100" s="115"/>
      <c r="ER100" s="115"/>
      <c r="ES100" s="115"/>
      <c r="ET100" s="115"/>
      <c r="EU100" s="115"/>
      <c r="EV100" s="115"/>
      <c r="EW100" s="115"/>
      <c r="EX100" s="115"/>
      <c r="EY100" s="115"/>
      <c r="EZ100" s="115"/>
      <c r="FA100" s="115"/>
      <c r="FB100" s="115"/>
    </row>
    <row r="101" spans="1:158" s="59" customFormat="1" ht="15.75" thickBot="1" x14ac:dyDescent="0.3">
      <c r="A101" s="62" t="s">
        <v>218</v>
      </c>
      <c r="B101" s="102"/>
      <c r="C101" s="22">
        <f>C97+ROUND(C99/3.9,0)+C100+C95</f>
        <v>0</v>
      </c>
      <c r="D101" s="102"/>
      <c r="E101" s="102"/>
      <c r="F101" s="102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15"/>
      <c r="AG101" s="115"/>
      <c r="AH101" s="115"/>
      <c r="AI101" s="115"/>
      <c r="AJ101" s="115"/>
      <c r="AK101" s="115"/>
      <c r="AL101" s="115"/>
      <c r="AM101" s="115"/>
      <c r="AN101" s="115"/>
      <c r="AO101" s="115"/>
      <c r="AP101" s="115"/>
      <c r="AQ101" s="115"/>
      <c r="AR101" s="115"/>
      <c r="AS101" s="115"/>
      <c r="AT101" s="115"/>
      <c r="AU101" s="115"/>
      <c r="AV101" s="115"/>
      <c r="AW101" s="115"/>
      <c r="AX101" s="115"/>
      <c r="AY101" s="115"/>
      <c r="AZ101" s="115"/>
      <c r="BA101" s="115"/>
      <c r="BB101" s="115"/>
      <c r="BC101" s="115"/>
      <c r="BD101" s="115"/>
      <c r="BE101" s="115"/>
      <c r="BF101" s="115"/>
      <c r="BG101" s="115"/>
      <c r="BH101" s="115"/>
      <c r="BI101" s="115"/>
      <c r="BJ101" s="115"/>
      <c r="BK101" s="115"/>
      <c r="BL101" s="115"/>
      <c r="BM101" s="115"/>
      <c r="BN101" s="115"/>
      <c r="BO101" s="115"/>
      <c r="BP101" s="115"/>
      <c r="BQ101" s="115"/>
      <c r="BR101" s="115"/>
      <c r="BS101" s="115"/>
      <c r="BT101" s="115"/>
      <c r="BU101" s="115"/>
      <c r="BV101" s="115"/>
      <c r="BW101" s="115"/>
      <c r="BX101" s="115"/>
      <c r="BY101" s="115"/>
      <c r="BZ101" s="115"/>
      <c r="CA101" s="115"/>
      <c r="CB101" s="115"/>
      <c r="CC101" s="115"/>
      <c r="CD101" s="115"/>
      <c r="CE101" s="115"/>
      <c r="CF101" s="115"/>
      <c r="CG101" s="115"/>
      <c r="CH101" s="115"/>
      <c r="CI101" s="115"/>
      <c r="CJ101" s="115"/>
      <c r="CK101" s="115"/>
      <c r="CL101" s="115"/>
      <c r="CM101" s="115"/>
      <c r="CN101" s="115"/>
      <c r="CO101" s="115"/>
      <c r="CP101" s="115"/>
      <c r="CQ101" s="115"/>
      <c r="CR101" s="115"/>
      <c r="CS101" s="115"/>
      <c r="CT101" s="115"/>
      <c r="CU101" s="115"/>
      <c r="CV101" s="115"/>
      <c r="CW101" s="115"/>
      <c r="CX101" s="115"/>
      <c r="CY101" s="115"/>
      <c r="CZ101" s="115"/>
      <c r="DA101" s="115"/>
      <c r="DB101" s="115"/>
      <c r="DC101" s="115"/>
      <c r="DD101" s="115"/>
      <c r="DE101" s="115"/>
      <c r="DF101" s="115"/>
      <c r="DG101" s="115"/>
      <c r="DH101" s="115"/>
      <c r="DI101" s="115"/>
      <c r="DJ101" s="115"/>
      <c r="DK101" s="115"/>
      <c r="DL101" s="115"/>
      <c r="DM101" s="115"/>
      <c r="DN101" s="115"/>
      <c r="DO101" s="115"/>
      <c r="DP101" s="115"/>
      <c r="DQ101" s="115"/>
      <c r="DR101" s="115"/>
      <c r="DS101" s="115"/>
      <c r="DT101" s="115"/>
      <c r="DU101" s="115"/>
      <c r="DV101" s="115"/>
      <c r="DW101" s="115"/>
      <c r="DX101" s="115"/>
      <c r="DY101" s="115"/>
      <c r="DZ101" s="115"/>
      <c r="EA101" s="115"/>
      <c r="EB101" s="115"/>
      <c r="EC101" s="115"/>
      <c r="ED101" s="115"/>
      <c r="EE101" s="115"/>
      <c r="EF101" s="115"/>
      <c r="EG101" s="115"/>
      <c r="EH101" s="115"/>
      <c r="EI101" s="115"/>
      <c r="EJ101" s="115"/>
      <c r="EK101" s="115"/>
      <c r="EL101" s="115"/>
      <c r="EM101" s="115"/>
      <c r="EN101" s="115"/>
      <c r="EO101" s="115"/>
      <c r="EP101" s="115"/>
      <c r="EQ101" s="115"/>
      <c r="ER101" s="115"/>
      <c r="ES101" s="115"/>
      <c r="ET101" s="115"/>
      <c r="EU101" s="115"/>
      <c r="EV101" s="115"/>
      <c r="EW101" s="115"/>
      <c r="EX101" s="115"/>
      <c r="EY101" s="115"/>
      <c r="EZ101" s="115"/>
      <c r="FA101" s="115"/>
      <c r="FB101" s="115"/>
    </row>
    <row r="102" spans="1:158" s="59" customFormat="1" ht="15" customHeight="1" thickBot="1" x14ac:dyDescent="0.3">
      <c r="A102" s="42" t="s">
        <v>10</v>
      </c>
      <c r="B102" s="280"/>
      <c r="C102" s="280"/>
      <c r="D102" s="280"/>
      <c r="E102" s="280"/>
      <c r="F102" s="280"/>
      <c r="G102" s="115"/>
      <c r="H102" s="115"/>
      <c r="I102" s="115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5"/>
      <c r="AO102" s="115"/>
      <c r="AP102" s="115"/>
      <c r="AQ102" s="115"/>
      <c r="AR102" s="115"/>
      <c r="AS102" s="115"/>
      <c r="AT102" s="115"/>
      <c r="AU102" s="115"/>
      <c r="AV102" s="115"/>
      <c r="AW102" s="115"/>
      <c r="AX102" s="115"/>
      <c r="AY102" s="115"/>
      <c r="AZ102" s="115"/>
      <c r="BA102" s="115"/>
      <c r="BB102" s="115"/>
      <c r="BC102" s="115"/>
      <c r="BD102" s="115"/>
      <c r="BE102" s="115"/>
      <c r="BF102" s="115"/>
      <c r="BG102" s="115"/>
      <c r="BH102" s="115"/>
      <c r="BI102" s="115"/>
      <c r="BJ102" s="115"/>
      <c r="BK102" s="115"/>
      <c r="BL102" s="115"/>
      <c r="BM102" s="115"/>
      <c r="BN102" s="115"/>
      <c r="BO102" s="115"/>
      <c r="BP102" s="115"/>
      <c r="BQ102" s="115"/>
      <c r="BR102" s="115"/>
      <c r="BS102" s="115"/>
      <c r="BT102" s="115"/>
      <c r="BU102" s="115"/>
      <c r="BV102" s="115"/>
      <c r="BW102" s="115"/>
      <c r="BX102" s="115"/>
      <c r="BY102" s="115"/>
      <c r="BZ102" s="115"/>
      <c r="CA102" s="115"/>
      <c r="CB102" s="115"/>
      <c r="CC102" s="115"/>
      <c r="CD102" s="115"/>
      <c r="CE102" s="115"/>
      <c r="CF102" s="115"/>
      <c r="CG102" s="115"/>
      <c r="CH102" s="115"/>
      <c r="CI102" s="115"/>
      <c r="CJ102" s="115"/>
      <c r="CK102" s="115"/>
      <c r="CL102" s="115"/>
      <c r="CM102" s="115"/>
      <c r="CN102" s="115"/>
      <c r="CO102" s="115"/>
      <c r="CP102" s="115"/>
      <c r="CQ102" s="115"/>
      <c r="CR102" s="115"/>
      <c r="CS102" s="115"/>
      <c r="CT102" s="115"/>
      <c r="CU102" s="115"/>
      <c r="CV102" s="115"/>
      <c r="CW102" s="115"/>
      <c r="CX102" s="115"/>
      <c r="CY102" s="115"/>
      <c r="CZ102" s="115"/>
      <c r="DA102" s="115"/>
      <c r="DB102" s="115"/>
      <c r="DC102" s="115"/>
      <c r="DD102" s="115"/>
      <c r="DE102" s="115"/>
      <c r="DF102" s="115"/>
      <c r="DG102" s="115"/>
      <c r="DH102" s="115"/>
      <c r="DI102" s="115"/>
      <c r="DJ102" s="115"/>
      <c r="DK102" s="115"/>
      <c r="DL102" s="115"/>
      <c r="DM102" s="115"/>
      <c r="DN102" s="115"/>
      <c r="DO102" s="115"/>
      <c r="DP102" s="115"/>
      <c r="DQ102" s="115"/>
      <c r="DR102" s="115"/>
      <c r="DS102" s="115"/>
      <c r="DT102" s="115"/>
      <c r="DU102" s="115"/>
      <c r="DV102" s="115"/>
      <c r="DW102" s="115"/>
      <c r="DX102" s="115"/>
      <c r="DY102" s="115"/>
      <c r="DZ102" s="115"/>
      <c r="EA102" s="115"/>
      <c r="EB102" s="115"/>
      <c r="EC102" s="115"/>
      <c r="ED102" s="115"/>
      <c r="EE102" s="115"/>
      <c r="EF102" s="115"/>
      <c r="EG102" s="115"/>
      <c r="EH102" s="115"/>
      <c r="EI102" s="115"/>
      <c r="EJ102" s="115"/>
      <c r="EK102" s="115"/>
      <c r="EL102" s="115"/>
      <c r="EM102" s="115"/>
      <c r="EN102" s="115"/>
      <c r="EO102" s="115"/>
      <c r="EP102" s="115"/>
      <c r="EQ102" s="115"/>
      <c r="ER102" s="115"/>
      <c r="ES102" s="115"/>
      <c r="ET102" s="115"/>
      <c r="EU102" s="115"/>
      <c r="EV102" s="115"/>
      <c r="EW102" s="115"/>
      <c r="EX102" s="115"/>
      <c r="EY102" s="115"/>
      <c r="EZ102" s="115"/>
      <c r="FA102" s="115"/>
      <c r="FB102" s="115"/>
    </row>
    <row r="103" spans="1:158" s="59" customFormat="1" ht="15" customHeight="1" x14ac:dyDescent="0.25">
      <c r="A103" s="463" t="s">
        <v>356</v>
      </c>
      <c r="B103" s="314"/>
      <c r="C103" s="314"/>
      <c r="D103" s="314"/>
      <c r="E103" s="314"/>
      <c r="F103" s="314"/>
      <c r="G103" s="115"/>
      <c r="H103" s="115"/>
      <c r="I103" s="115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5"/>
      <c r="AO103" s="115"/>
      <c r="AP103" s="115"/>
      <c r="AQ103" s="115"/>
      <c r="AR103" s="115"/>
      <c r="AS103" s="115"/>
      <c r="AT103" s="115"/>
      <c r="AU103" s="115"/>
      <c r="AV103" s="115"/>
      <c r="AW103" s="115"/>
      <c r="AX103" s="115"/>
      <c r="AY103" s="115"/>
      <c r="AZ103" s="115"/>
      <c r="BA103" s="115"/>
      <c r="BB103" s="115"/>
      <c r="BC103" s="115"/>
      <c r="BD103" s="115"/>
      <c r="BE103" s="115"/>
      <c r="BF103" s="115"/>
      <c r="BG103" s="115"/>
      <c r="BH103" s="115"/>
      <c r="BI103" s="115"/>
      <c r="BJ103" s="115"/>
      <c r="BK103" s="115"/>
      <c r="BL103" s="115"/>
      <c r="BM103" s="115"/>
      <c r="BN103" s="115"/>
      <c r="BO103" s="115"/>
      <c r="BP103" s="115"/>
      <c r="BQ103" s="115"/>
      <c r="BR103" s="115"/>
      <c r="BS103" s="115"/>
      <c r="BT103" s="115"/>
      <c r="BU103" s="115"/>
      <c r="BV103" s="115"/>
      <c r="BW103" s="115"/>
      <c r="BX103" s="115"/>
      <c r="BY103" s="115"/>
      <c r="BZ103" s="115"/>
      <c r="CA103" s="115"/>
      <c r="CB103" s="115"/>
      <c r="CC103" s="115"/>
      <c r="CD103" s="115"/>
      <c r="CE103" s="115"/>
      <c r="CF103" s="115"/>
      <c r="CG103" s="115"/>
      <c r="CH103" s="115"/>
      <c r="CI103" s="115"/>
      <c r="CJ103" s="115"/>
      <c r="CK103" s="115"/>
      <c r="CL103" s="115"/>
      <c r="CM103" s="115"/>
      <c r="CN103" s="115"/>
      <c r="CO103" s="115"/>
      <c r="CP103" s="115"/>
      <c r="CQ103" s="115"/>
      <c r="CR103" s="115"/>
      <c r="CS103" s="115"/>
      <c r="CT103" s="115"/>
      <c r="CU103" s="115"/>
      <c r="CV103" s="115"/>
      <c r="CW103" s="115"/>
      <c r="CX103" s="115"/>
      <c r="CY103" s="115"/>
      <c r="CZ103" s="115"/>
      <c r="DA103" s="115"/>
      <c r="DB103" s="115"/>
      <c r="DC103" s="115"/>
      <c r="DD103" s="115"/>
      <c r="DE103" s="115"/>
      <c r="DF103" s="115"/>
      <c r="DG103" s="115"/>
      <c r="DH103" s="115"/>
      <c r="DI103" s="115"/>
      <c r="DJ103" s="115"/>
      <c r="DK103" s="115"/>
      <c r="DL103" s="115"/>
      <c r="DM103" s="115"/>
      <c r="DN103" s="115"/>
      <c r="DO103" s="115"/>
      <c r="DP103" s="115"/>
      <c r="DQ103" s="115"/>
      <c r="DR103" s="115"/>
      <c r="DS103" s="115"/>
      <c r="DT103" s="115"/>
      <c r="DU103" s="115"/>
      <c r="DV103" s="115"/>
      <c r="DW103" s="115"/>
      <c r="DX103" s="115"/>
      <c r="DY103" s="115"/>
      <c r="DZ103" s="115"/>
      <c r="EA103" s="115"/>
      <c r="EB103" s="115"/>
      <c r="EC103" s="115"/>
      <c r="ED103" s="115"/>
      <c r="EE103" s="115"/>
      <c r="EF103" s="115"/>
      <c r="EG103" s="115"/>
      <c r="EH103" s="115"/>
      <c r="EI103" s="115"/>
      <c r="EJ103" s="115"/>
      <c r="EK103" s="115"/>
      <c r="EL103" s="115"/>
      <c r="EM103" s="115"/>
      <c r="EN103" s="115"/>
      <c r="EO103" s="115"/>
      <c r="EP103" s="115"/>
      <c r="EQ103" s="115"/>
      <c r="ER103" s="115"/>
      <c r="ES103" s="115"/>
      <c r="ET103" s="115"/>
      <c r="EU103" s="115"/>
      <c r="EV103" s="115"/>
      <c r="EW103" s="115"/>
      <c r="EX103" s="115"/>
      <c r="EY103" s="115"/>
      <c r="EZ103" s="115"/>
      <c r="FA103" s="115"/>
      <c r="FB103" s="115"/>
    </row>
    <row r="104" spans="1:158" s="59" customFormat="1" ht="15" customHeight="1" x14ac:dyDescent="0.25">
      <c r="A104" s="810" t="s">
        <v>163</v>
      </c>
      <c r="B104" s="2"/>
      <c r="C104" s="2"/>
      <c r="D104" s="2"/>
      <c r="E104" s="2"/>
      <c r="F104" s="2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5"/>
      <c r="AO104" s="115"/>
      <c r="AP104" s="115"/>
      <c r="AQ104" s="115"/>
      <c r="AR104" s="115"/>
      <c r="AS104" s="115"/>
      <c r="AT104" s="115"/>
      <c r="AU104" s="115"/>
      <c r="AV104" s="115"/>
      <c r="AW104" s="115"/>
      <c r="AX104" s="115"/>
      <c r="AY104" s="115"/>
      <c r="AZ104" s="115"/>
      <c r="BA104" s="115"/>
      <c r="BB104" s="115"/>
      <c r="BC104" s="115"/>
      <c r="BD104" s="115"/>
      <c r="BE104" s="115"/>
      <c r="BF104" s="115"/>
      <c r="BG104" s="115"/>
      <c r="BH104" s="115"/>
      <c r="BI104" s="115"/>
      <c r="BJ104" s="115"/>
      <c r="BK104" s="115"/>
      <c r="BL104" s="115"/>
      <c r="BM104" s="115"/>
      <c r="BN104" s="115"/>
      <c r="BO104" s="115"/>
      <c r="BP104" s="115"/>
      <c r="BQ104" s="115"/>
      <c r="BR104" s="115"/>
      <c r="BS104" s="115"/>
      <c r="BT104" s="115"/>
      <c r="BU104" s="115"/>
      <c r="BV104" s="115"/>
      <c r="BW104" s="115"/>
      <c r="BX104" s="115"/>
      <c r="BY104" s="115"/>
      <c r="BZ104" s="115"/>
      <c r="CA104" s="115"/>
      <c r="CB104" s="115"/>
      <c r="CC104" s="115"/>
      <c r="CD104" s="115"/>
      <c r="CE104" s="115"/>
      <c r="CF104" s="115"/>
      <c r="CG104" s="115"/>
      <c r="CH104" s="115"/>
      <c r="CI104" s="115"/>
      <c r="CJ104" s="115"/>
      <c r="CK104" s="115"/>
      <c r="CL104" s="115"/>
      <c r="CM104" s="115"/>
      <c r="CN104" s="115"/>
      <c r="CO104" s="115"/>
      <c r="CP104" s="115"/>
      <c r="CQ104" s="115"/>
      <c r="CR104" s="115"/>
      <c r="CS104" s="115"/>
      <c r="CT104" s="115"/>
      <c r="CU104" s="115"/>
      <c r="CV104" s="115"/>
      <c r="CW104" s="115"/>
      <c r="CX104" s="115"/>
      <c r="CY104" s="115"/>
      <c r="CZ104" s="115"/>
      <c r="DA104" s="115"/>
      <c r="DB104" s="115"/>
      <c r="DC104" s="115"/>
      <c r="DD104" s="115"/>
      <c r="DE104" s="115"/>
      <c r="DF104" s="115"/>
      <c r="DG104" s="115"/>
      <c r="DH104" s="115"/>
      <c r="DI104" s="115"/>
      <c r="DJ104" s="115"/>
      <c r="DK104" s="115"/>
      <c r="DL104" s="115"/>
      <c r="DM104" s="115"/>
      <c r="DN104" s="115"/>
      <c r="DO104" s="115"/>
      <c r="DP104" s="115"/>
      <c r="DQ104" s="115"/>
      <c r="DR104" s="115"/>
      <c r="DS104" s="115"/>
      <c r="DT104" s="115"/>
      <c r="DU104" s="115"/>
      <c r="DV104" s="115"/>
      <c r="DW104" s="115"/>
      <c r="DX104" s="115"/>
      <c r="DY104" s="115"/>
      <c r="DZ104" s="115"/>
      <c r="EA104" s="115"/>
      <c r="EB104" s="115"/>
      <c r="EC104" s="115"/>
      <c r="ED104" s="115"/>
      <c r="EE104" s="115"/>
      <c r="EF104" s="115"/>
      <c r="EG104" s="115"/>
      <c r="EH104" s="115"/>
      <c r="EI104" s="115"/>
      <c r="EJ104" s="115"/>
      <c r="EK104" s="115"/>
      <c r="EL104" s="115"/>
      <c r="EM104" s="115"/>
      <c r="EN104" s="115"/>
      <c r="EO104" s="115"/>
      <c r="EP104" s="115"/>
      <c r="EQ104" s="115"/>
      <c r="ER104" s="115"/>
      <c r="ES104" s="115"/>
      <c r="ET104" s="115"/>
      <c r="EU104" s="115"/>
      <c r="EV104" s="115"/>
      <c r="EW104" s="115"/>
      <c r="EX104" s="115"/>
      <c r="EY104" s="115"/>
      <c r="EZ104" s="115"/>
      <c r="FA104" s="115"/>
      <c r="FB104" s="115"/>
    </row>
    <row r="105" spans="1:158" s="59" customFormat="1" x14ac:dyDescent="0.25">
      <c r="A105" s="61" t="s">
        <v>123</v>
      </c>
      <c r="B105" s="2"/>
      <c r="C105" s="2">
        <f>C107</f>
        <v>0</v>
      </c>
      <c r="D105" s="2"/>
      <c r="E105" s="2"/>
      <c r="F105" s="2"/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5"/>
      <c r="AO105" s="115"/>
      <c r="AP105" s="115"/>
      <c r="AQ105" s="115"/>
      <c r="AR105" s="115"/>
      <c r="AS105" s="115"/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115"/>
      <c r="BJ105" s="115"/>
      <c r="BK105" s="115"/>
      <c r="BL105" s="115"/>
      <c r="BM105" s="115"/>
      <c r="BN105" s="115"/>
      <c r="BO105" s="115"/>
      <c r="BP105" s="115"/>
      <c r="BQ105" s="115"/>
      <c r="BR105" s="115"/>
      <c r="BS105" s="115"/>
      <c r="BT105" s="115"/>
      <c r="BU105" s="115"/>
      <c r="BV105" s="115"/>
      <c r="BW105" s="115"/>
      <c r="BX105" s="115"/>
      <c r="BY105" s="115"/>
      <c r="BZ105" s="115"/>
      <c r="CA105" s="115"/>
      <c r="CB105" s="115"/>
      <c r="CC105" s="115"/>
      <c r="CD105" s="115"/>
      <c r="CE105" s="115"/>
      <c r="CF105" s="115"/>
      <c r="CG105" s="115"/>
      <c r="CH105" s="115"/>
      <c r="CI105" s="115"/>
      <c r="CJ105" s="115"/>
      <c r="CK105" s="115"/>
      <c r="CL105" s="115"/>
      <c r="CM105" s="115"/>
      <c r="CN105" s="115"/>
      <c r="CO105" s="115"/>
      <c r="CP105" s="115"/>
      <c r="CQ105" s="115"/>
      <c r="CR105" s="115"/>
      <c r="CS105" s="115"/>
      <c r="CT105" s="115"/>
      <c r="CU105" s="115"/>
      <c r="CV105" s="115"/>
      <c r="CW105" s="115"/>
      <c r="CX105" s="115"/>
      <c r="CY105" s="115"/>
      <c r="CZ105" s="115"/>
      <c r="DA105" s="115"/>
      <c r="DB105" s="115"/>
      <c r="DC105" s="115"/>
      <c r="DD105" s="115"/>
      <c r="DE105" s="115"/>
      <c r="DF105" s="115"/>
      <c r="DG105" s="115"/>
      <c r="DH105" s="115"/>
      <c r="DI105" s="115"/>
      <c r="DJ105" s="115"/>
      <c r="DK105" s="115"/>
      <c r="DL105" s="115"/>
      <c r="DM105" s="115"/>
      <c r="DN105" s="115"/>
      <c r="DO105" s="115"/>
      <c r="DP105" s="115"/>
      <c r="DQ105" s="115"/>
      <c r="DR105" s="115"/>
      <c r="DS105" s="115"/>
      <c r="DT105" s="115"/>
      <c r="DU105" s="115"/>
      <c r="DV105" s="115"/>
      <c r="DW105" s="115"/>
      <c r="DX105" s="115"/>
      <c r="DY105" s="115"/>
      <c r="DZ105" s="115"/>
      <c r="EA105" s="115"/>
      <c r="EB105" s="115"/>
      <c r="EC105" s="115"/>
      <c r="ED105" s="115"/>
      <c r="EE105" s="115"/>
      <c r="EF105" s="115"/>
      <c r="EG105" s="115"/>
      <c r="EH105" s="115"/>
      <c r="EI105" s="115"/>
      <c r="EJ105" s="115"/>
      <c r="EK105" s="115"/>
      <c r="EL105" s="115"/>
      <c r="EM105" s="115"/>
      <c r="EN105" s="115"/>
      <c r="EO105" s="115"/>
      <c r="EP105" s="115"/>
      <c r="EQ105" s="115"/>
      <c r="ER105" s="115"/>
      <c r="ES105" s="115"/>
      <c r="ET105" s="115"/>
      <c r="EU105" s="115"/>
      <c r="EV105" s="115"/>
      <c r="EW105" s="115"/>
      <c r="EX105" s="115"/>
      <c r="EY105" s="115"/>
      <c r="EZ105" s="115"/>
      <c r="FA105" s="115"/>
      <c r="FB105" s="115"/>
    </row>
    <row r="106" spans="1:158" s="59" customFormat="1" x14ac:dyDescent="0.25">
      <c r="A106" s="27" t="s">
        <v>327</v>
      </c>
      <c r="B106" s="32"/>
      <c r="C106" s="3"/>
      <c r="D106" s="32"/>
      <c r="E106" s="32"/>
      <c r="F106" s="32"/>
      <c r="G106" s="115"/>
      <c r="H106" s="115"/>
      <c r="I106" s="115"/>
      <c r="J106" s="115"/>
      <c r="K106" s="115"/>
      <c r="L106" s="115"/>
      <c r="M106" s="115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5"/>
      <c r="AO106" s="115"/>
      <c r="AP106" s="115"/>
      <c r="AQ106" s="115"/>
      <c r="AR106" s="115"/>
      <c r="AS106" s="115"/>
      <c r="AT106" s="115"/>
      <c r="AU106" s="115"/>
      <c r="AV106" s="115"/>
      <c r="AW106" s="115"/>
      <c r="AX106" s="115"/>
      <c r="AY106" s="115"/>
      <c r="AZ106" s="115"/>
      <c r="BA106" s="115"/>
      <c r="BB106" s="115"/>
      <c r="BC106" s="115"/>
      <c r="BD106" s="115"/>
      <c r="BE106" s="115"/>
      <c r="BF106" s="115"/>
      <c r="BG106" s="115"/>
      <c r="BH106" s="115"/>
      <c r="BI106" s="115"/>
      <c r="BJ106" s="115"/>
      <c r="BK106" s="115"/>
      <c r="BL106" s="115"/>
      <c r="BM106" s="115"/>
      <c r="BN106" s="115"/>
      <c r="BO106" s="115"/>
      <c r="BP106" s="115"/>
      <c r="BQ106" s="115"/>
      <c r="BR106" s="115"/>
      <c r="BS106" s="115"/>
      <c r="BT106" s="115"/>
      <c r="BU106" s="115"/>
      <c r="BV106" s="115"/>
      <c r="BW106" s="115"/>
      <c r="BX106" s="115"/>
      <c r="BY106" s="115"/>
      <c r="BZ106" s="115"/>
      <c r="CA106" s="115"/>
      <c r="CB106" s="115"/>
      <c r="CC106" s="115"/>
      <c r="CD106" s="115"/>
      <c r="CE106" s="115"/>
      <c r="CF106" s="115"/>
      <c r="CG106" s="115"/>
      <c r="CH106" s="115"/>
      <c r="CI106" s="115"/>
      <c r="CJ106" s="115"/>
      <c r="CK106" s="115"/>
      <c r="CL106" s="115"/>
      <c r="CM106" s="115"/>
      <c r="CN106" s="115"/>
      <c r="CO106" s="115"/>
      <c r="CP106" s="115"/>
      <c r="CQ106" s="115"/>
      <c r="CR106" s="115"/>
      <c r="CS106" s="115"/>
      <c r="CT106" s="115"/>
      <c r="CU106" s="115"/>
      <c r="CV106" s="115"/>
      <c r="CW106" s="115"/>
      <c r="CX106" s="115"/>
      <c r="CY106" s="115"/>
      <c r="CZ106" s="115"/>
      <c r="DA106" s="115"/>
      <c r="DB106" s="115"/>
      <c r="DC106" s="115"/>
      <c r="DD106" s="115"/>
      <c r="DE106" s="115"/>
      <c r="DF106" s="115"/>
      <c r="DG106" s="115"/>
      <c r="DH106" s="115"/>
      <c r="DI106" s="115"/>
      <c r="DJ106" s="115"/>
      <c r="DK106" s="115"/>
      <c r="DL106" s="115"/>
      <c r="DM106" s="115"/>
      <c r="DN106" s="115"/>
      <c r="DO106" s="115"/>
      <c r="DP106" s="115"/>
      <c r="DQ106" s="115"/>
      <c r="DR106" s="115"/>
      <c r="DS106" s="115"/>
      <c r="DT106" s="115"/>
      <c r="DU106" s="115"/>
      <c r="DV106" s="115"/>
      <c r="DW106" s="115"/>
      <c r="DX106" s="115"/>
      <c r="DY106" s="115"/>
      <c r="DZ106" s="115"/>
      <c r="EA106" s="115"/>
      <c r="EB106" s="115"/>
      <c r="EC106" s="115"/>
      <c r="ED106" s="115"/>
      <c r="EE106" s="115"/>
      <c r="EF106" s="115"/>
      <c r="EG106" s="115"/>
      <c r="EH106" s="115"/>
      <c r="EI106" s="115"/>
      <c r="EJ106" s="115"/>
      <c r="EK106" s="115"/>
      <c r="EL106" s="115"/>
      <c r="EM106" s="115"/>
      <c r="EN106" s="115"/>
      <c r="EO106" s="115"/>
      <c r="EP106" s="115"/>
      <c r="EQ106" s="115"/>
      <c r="ER106" s="115"/>
      <c r="ES106" s="115"/>
      <c r="ET106" s="115"/>
      <c r="EU106" s="115"/>
      <c r="EV106" s="115"/>
      <c r="EW106" s="115"/>
      <c r="EX106" s="115"/>
      <c r="EY106" s="115"/>
      <c r="EZ106" s="115"/>
      <c r="FA106" s="115"/>
      <c r="FB106" s="115"/>
    </row>
    <row r="107" spans="1:158" s="59" customFormat="1" x14ac:dyDescent="0.25">
      <c r="A107" s="27" t="s">
        <v>217</v>
      </c>
      <c r="B107" s="2"/>
      <c r="C107" s="2"/>
      <c r="D107" s="2"/>
      <c r="E107" s="2"/>
      <c r="F107" s="2"/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5"/>
      <c r="AO107" s="115"/>
      <c r="AP107" s="115"/>
      <c r="AQ107" s="115"/>
      <c r="AR107" s="115"/>
      <c r="AS107" s="115"/>
      <c r="AT107" s="115"/>
      <c r="AU107" s="115"/>
      <c r="AV107" s="115"/>
      <c r="AW107" s="115"/>
      <c r="AX107" s="115"/>
      <c r="AY107" s="115"/>
      <c r="AZ107" s="115"/>
      <c r="BA107" s="115"/>
      <c r="BB107" s="115"/>
      <c r="BC107" s="115"/>
      <c r="BD107" s="115"/>
      <c r="BE107" s="115"/>
      <c r="BF107" s="115"/>
      <c r="BG107" s="115"/>
      <c r="BH107" s="115"/>
      <c r="BI107" s="115"/>
      <c r="BJ107" s="115"/>
      <c r="BK107" s="115"/>
      <c r="BL107" s="115"/>
      <c r="BM107" s="115"/>
      <c r="BN107" s="115"/>
      <c r="BO107" s="115"/>
      <c r="BP107" s="115"/>
      <c r="BQ107" s="115"/>
      <c r="BR107" s="115"/>
      <c r="BS107" s="115"/>
      <c r="BT107" s="115"/>
      <c r="BU107" s="115"/>
      <c r="BV107" s="115"/>
      <c r="BW107" s="115"/>
      <c r="BX107" s="115"/>
      <c r="BY107" s="115"/>
      <c r="BZ107" s="115"/>
      <c r="CA107" s="115"/>
      <c r="CB107" s="115"/>
      <c r="CC107" s="115"/>
      <c r="CD107" s="115"/>
      <c r="CE107" s="115"/>
      <c r="CF107" s="115"/>
      <c r="CG107" s="115"/>
      <c r="CH107" s="115"/>
      <c r="CI107" s="115"/>
      <c r="CJ107" s="115"/>
      <c r="CK107" s="115"/>
      <c r="CL107" s="115"/>
      <c r="CM107" s="115"/>
      <c r="CN107" s="115"/>
      <c r="CO107" s="115"/>
      <c r="CP107" s="115"/>
      <c r="CQ107" s="115"/>
      <c r="CR107" s="115"/>
      <c r="CS107" s="115"/>
      <c r="CT107" s="115"/>
      <c r="CU107" s="115"/>
      <c r="CV107" s="115"/>
      <c r="CW107" s="115"/>
      <c r="CX107" s="115"/>
      <c r="CY107" s="115"/>
      <c r="CZ107" s="115"/>
      <c r="DA107" s="115"/>
      <c r="DB107" s="115"/>
      <c r="DC107" s="115"/>
      <c r="DD107" s="115"/>
      <c r="DE107" s="115"/>
      <c r="DF107" s="115"/>
      <c r="DG107" s="115"/>
      <c r="DH107" s="115"/>
      <c r="DI107" s="115"/>
      <c r="DJ107" s="115"/>
      <c r="DK107" s="115"/>
      <c r="DL107" s="115"/>
      <c r="DM107" s="115"/>
      <c r="DN107" s="115"/>
      <c r="DO107" s="115"/>
      <c r="DP107" s="115"/>
      <c r="DQ107" s="115"/>
      <c r="DR107" s="115"/>
      <c r="DS107" s="115"/>
      <c r="DT107" s="115"/>
      <c r="DU107" s="115"/>
      <c r="DV107" s="115"/>
      <c r="DW107" s="115"/>
      <c r="DX107" s="115"/>
      <c r="DY107" s="115"/>
      <c r="DZ107" s="115"/>
      <c r="EA107" s="115"/>
      <c r="EB107" s="115"/>
      <c r="EC107" s="115"/>
      <c r="ED107" s="115"/>
      <c r="EE107" s="115"/>
      <c r="EF107" s="115"/>
      <c r="EG107" s="115"/>
      <c r="EH107" s="115"/>
      <c r="EI107" s="115"/>
      <c r="EJ107" s="115"/>
      <c r="EK107" s="115"/>
      <c r="EL107" s="115"/>
      <c r="EM107" s="115"/>
      <c r="EN107" s="115"/>
      <c r="EO107" s="115"/>
      <c r="EP107" s="115"/>
      <c r="EQ107" s="115"/>
      <c r="ER107" s="115"/>
      <c r="ES107" s="115"/>
      <c r="ET107" s="115"/>
      <c r="EU107" s="115"/>
      <c r="EV107" s="115"/>
      <c r="EW107" s="115"/>
      <c r="EX107" s="115"/>
      <c r="EY107" s="115"/>
      <c r="EZ107" s="115"/>
      <c r="FA107" s="115"/>
      <c r="FB107" s="115"/>
    </row>
    <row r="108" spans="1:158" s="59" customFormat="1" x14ac:dyDescent="0.25">
      <c r="A108" s="28" t="s">
        <v>121</v>
      </c>
      <c r="B108" s="2"/>
      <c r="C108" s="3"/>
      <c r="D108" s="2"/>
      <c r="E108" s="2"/>
      <c r="F108" s="2"/>
      <c r="G108" s="115"/>
      <c r="H108" s="115"/>
      <c r="I108" s="115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5"/>
      <c r="AO108" s="115"/>
      <c r="AP108" s="115"/>
      <c r="AQ108" s="115"/>
      <c r="AR108" s="115"/>
      <c r="AS108" s="115"/>
      <c r="AT108" s="115"/>
      <c r="AU108" s="115"/>
      <c r="AV108" s="115"/>
      <c r="AW108" s="115"/>
      <c r="AX108" s="115"/>
      <c r="AY108" s="115"/>
      <c r="AZ108" s="115"/>
      <c r="BA108" s="115"/>
      <c r="BB108" s="115"/>
      <c r="BC108" s="115"/>
      <c r="BD108" s="115"/>
      <c r="BE108" s="115"/>
      <c r="BF108" s="115"/>
      <c r="BG108" s="115"/>
      <c r="BH108" s="115"/>
      <c r="BI108" s="115"/>
      <c r="BJ108" s="115"/>
      <c r="BK108" s="115"/>
      <c r="BL108" s="115"/>
      <c r="BM108" s="115"/>
      <c r="BN108" s="115"/>
      <c r="BO108" s="115"/>
      <c r="BP108" s="115"/>
      <c r="BQ108" s="115"/>
      <c r="BR108" s="115"/>
      <c r="BS108" s="115"/>
      <c r="BT108" s="115"/>
      <c r="BU108" s="115"/>
      <c r="BV108" s="115"/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5"/>
      <c r="CM108" s="115"/>
      <c r="CN108" s="115"/>
      <c r="CO108" s="115"/>
      <c r="CP108" s="115"/>
      <c r="CQ108" s="115"/>
      <c r="CR108" s="115"/>
      <c r="CS108" s="115"/>
      <c r="CT108" s="115"/>
      <c r="CU108" s="115"/>
      <c r="CV108" s="115"/>
      <c r="CW108" s="115"/>
      <c r="CX108" s="115"/>
      <c r="CY108" s="115"/>
      <c r="CZ108" s="115"/>
      <c r="DA108" s="115"/>
      <c r="DB108" s="115"/>
      <c r="DC108" s="115"/>
      <c r="DD108" s="115"/>
      <c r="DE108" s="115"/>
      <c r="DF108" s="115"/>
      <c r="DG108" s="115"/>
      <c r="DH108" s="115"/>
      <c r="DI108" s="115"/>
      <c r="DJ108" s="115"/>
      <c r="DK108" s="115"/>
      <c r="DL108" s="115"/>
      <c r="DM108" s="115"/>
      <c r="DN108" s="115"/>
      <c r="DO108" s="115"/>
      <c r="DP108" s="115"/>
      <c r="DQ108" s="115"/>
      <c r="DR108" s="115"/>
      <c r="DS108" s="115"/>
      <c r="DT108" s="115"/>
      <c r="DU108" s="115"/>
      <c r="DV108" s="115"/>
      <c r="DW108" s="115"/>
      <c r="DX108" s="115"/>
      <c r="DY108" s="115"/>
      <c r="DZ108" s="115"/>
      <c r="EA108" s="115"/>
      <c r="EB108" s="115"/>
      <c r="EC108" s="115"/>
      <c r="ED108" s="115"/>
      <c r="EE108" s="115"/>
      <c r="EF108" s="115"/>
      <c r="EG108" s="115"/>
      <c r="EH108" s="115"/>
      <c r="EI108" s="115"/>
      <c r="EJ108" s="115"/>
      <c r="EK108" s="115"/>
      <c r="EL108" s="115"/>
      <c r="EM108" s="115"/>
      <c r="EN108" s="115"/>
      <c r="EO108" s="115"/>
      <c r="EP108" s="115"/>
      <c r="EQ108" s="115"/>
      <c r="ER108" s="115"/>
      <c r="ES108" s="115"/>
      <c r="ET108" s="115"/>
      <c r="EU108" s="115"/>
      <c r="EV108" s="115"/>
      <c r="EW108" s="115"/>
      <c r="EX108" s="115"/>
      <c r="EY108" s="115"/>
      <c r="EZ108" s="115"/>
      <c r="FA108" s="115"/>
      <c r="FB108" s="115"/>
    </row>
    <row r="109" spans="1:158" s="59" customFormat="1" x14ac:dyDescent="0.25">
      <c r="A109" s="56" t="s">
        <v>160</v>
      </c>
      <c r="B109" s="2"/>
      <c r="C109" s="2"/>
      <c r="D109" s="2"/>
      <c r="E109" s="2"/>
      <c r="F109" s="2"/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5"/>
      <c r="AO109" s="115"/>
      <c r="AP109" s="115"/>
      <c r="AQ109" s="115"/>
      <c r="AR109" s="115"/>
      <c r="AS109" s="115"/>
      <c r="AT109" s="115"/>
      <c r="AU109" s="115"/>
      <c r="AV109" s="115"/>
      <c r="AW109" s="115"/>
      <c r="AX109" s="115"/>
      <c r="AY109" s="115"/>
      <c r="AZ109" s="115"/>
      <c r="BA109" s="115"/>
      <c r="BB109" s="115"/>
      <c r="BC109" s="115"/>
      <c r="BD109" s="115"/>
      <c r="BE109" s="115"/>
      <c r="BF109" s="115"/>
      <c r="BG109" s="115"/>
      <c r="BH109" s="115"/>
      <c r="BI109" s="115"/>
      <c r="BJ109" s="115"/>
      <c r="BK109" s="115"/>
      <c r="BL109" s="115"/>
      <c r="BM109" s="115"/>
      <c r="BN109" s="115"/>
      <c r="BO109" s="115"/>
      <c r="BP109" s="115"/>
      <c r="BQ109" s="115"/>
      <c r="BR109" s="115"/>
      <c r="BS109" s="115"/>
      <c r="BT109" s="115"/>
      <c r="BU109" s="115"/>
      <c r="BV109" s="115"/>
      <c r="BW109" s="115"/>
      <c r="BX109" s="115"/>
      <c r="BY109" s="115"/>
      <c r="BZ109" s="115"/>
      <c r="CA109" s="115"/>
      <c r="CB109" s="115"/>
      <c r="CC109" s="115"/>
      <c r="CD109" s="115"/>
      <c r="CE109" s="115"/>
      <c r="CF109" s="115"/>
      <c r="CG109" s="115"/>
      <c r="CH109" s="115"/>
      <c r="CI109" s="115"/>
      <c r="CJ109" s="115"/>
      <c r="CK109" s="115"/>
      <c r="CL109" s="115"/>
      <c r="CM109" s="115"/>
      <c r="CN109" s="115"/>
      <c r="CO109" s="115"/>
      <c r="CP109" s="115"/>
      <c r="CQ109" s="115"/>
      <c r="CR109" s="115"/>
      <c r="CS109" s="115"/>
      <c r="CT109" s="115"/>
      <c r="CU109" s="115"/>
      <c r="CV109" s="115"/>
      <c r="CW109" s="115"/>
      <c r="CX109" s="115"/>
      <c r="CY109" s="115"/>
      <c r="CZ109" s="115"/>
      <c r="DA109" s="115"/>
      <c r="DB109" s="115"/>
      <c r="DC109" s="115"/>
      <c r="DD109" s="115"/>
      <c r="DE109" s="115"/>
      <c r="DF109" s="115"/>
      <c r="DG109" s="115"/>
      <c r="DH109" s="115"/>
      <c r="DI109" s="115"/>
      <c r="DJ109" s="115"/>
      <c r="DK109" s="115"/>
      <c r="DL109" s="115"/>
      <c r="DM109" s="115"/>
      <c r="DN109" s="115"/>
      <c r="DO109" s="115"/>
      <c r="DP109" s="115"/>
      <c r="DQ109" s="115"/>
      <c r="DR109" s="115"/>
      <c r="DS109" s="115"/>
      <c r="DT109" s="115"/>
      <c r="DU109" s="115"/>
      <c r="DV109" s="115"/>
      <c r="DW109" s="115"/>
      <c r="DX109" s="115"/>
      <c r="DY109" s="115"/>
      <c r="DZ109" s="115"/>
      <c r="EA109" s="115"/>
      <c r="EB109" s="115"/>
      <c r="EC109" s="115"/>
      <c r="ED109" s="115"/>
      <c r="EE109" s="115"/>
      <c r="EF109" s="115"/>
      <c r="EG109" s="115"/>
      <c r="EH109" s="115"/>
      <c r="EI109" s="115"/>
      <c r="EJ109" s="115"/>
      <c r="EK109" s="115"/>
      <c r="EL109" s="115"/>
      <c r="EM109" s="115"/>
      <c r="EN109" s="115"/>
      <c r="EO109" s="115"/>
      <c r="EP109" s="115"/>
      <c r="EQ109" s="115"/>
      <c r="ER109" s="115"/>
      <c r="ES109" s="115"/>
      <c r="ET109" s="115"/>
      <c r="EU109" s="115"/>
      <c r="EV109" s="115"/>
      <c r="EW109" s="115"/>
      <c r="EX109" s="115"/>
      <c r="EY109" s="115"/>
      <c r="EZ109" s="115"/>
      <c r="FA109" s="115"/>
      <c r="FB109" s="115"/>
    </row>
    <row r="110" spans="1:158" s="59" customFormat="1" ht="30" x14ac:dyDescent="0.25">
      <c r="A110" s="178" t="s">
        <v>122</v>
      </c>
      <c r="B110" s="2"/>
      <c r="C110" s="2"/>
      <c r="D110" s="2"/>
      <c r="E110" s="2"/>
      <c r="F110" s="2"/>
      <c r="G110" s="115"/>
      <c r="H110" s="115"/>
      <c r="I110" s="115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5"/>
      <c r="AO110" s="115"/>
      <c r="AP110" s="115"/>
      <c r="AQ110" s="115"/>
      <c r="AR110" s="115"/>
      <c r="AS110" s="115"/>
      <c r="AT110" s="115"/>
      <c r="AU110" s="115"/>
      <c r="AV110" s="115"/>
      <c r="AW110" s="115"/>
      <c r="AX110" s="115"/>
      <c r="AY110" s="115"/>
      <c r="AZ110" s="115"/>
      <c r="BA110" s="115"/>
      <c r="BB110" s="115"/>
      <c r="BC110" s="115"/>
      <c r="BD110" s="115"/>
      <c r="BE110" s="115"/>
      <c r="BF110" s="115"/>
      <c r="BG110" s="115"/>
      <c r="BH110" s="115"/>
      <c r="BI110" s="115"/>
      <c r="BJ110" s="115"/>
      <c r="BK110" s="115"/>
      <c r="BL110" s="115"/>
      <c r="BM110" s="115"/>
      <c r="BN110" s="115"/>
      <c r="BO110" s="115"/>
      <c r="BP110" s="115"/>
      <c r="BQ110" s="115"/>
      <c r="BR110" s="115"/>
      <c r="BS110" s="115"/>
      <c r="BT110" s="115"/>
      <c r="BU110" s="115"/>
      <c r="BV110" s="115"/>
      <c r="BW110" s="115"/>
      <c r="BX110" s="115"/>
      <c r="BY110" s="115"/>
      <c r="BZ110" s="115"/>
      <c r="CA110" s="115"/>
      <c r="CB110" s="115"/>
      <c r="CC110" s="115"/>
      <c r="CD110" s="115"/>
      <c r="CE110" s="115"/>
      <c r="CF110" s="115"/>
      <c r="CG110" s="115"/>
      <c r="CH110" s="115"/>
      <c r="CI110" s="115"/>
      <c r="CJ110" s="115"/>
      <c r="CK110" s="115"/>
      <c r="CL110" s="115"/>
      <c r="CM110" s="115"/>
      <c r="CN110" s="115"/>
      <c r="CO110" s="115"/>
      <c r="CP110" s="115"/>
      <c r="CQ110" s="115"/>
      <c r="CR110" s="115"/>
      <c r="CS110" s="115"/>
      <c r="CT110" s="115"/>
      <c r="CU110" s="115"/>
      <c r="CV110" s="115"/>
      <c r="CW110" s="115"/>
      <c r="CX110" s="115"/>
      <c r="CY110" s="115"/>
      <c r="CZ110" s="115"/>
      <c r="DA110" s="115"/>
      <c r="DB110" s="115"/>
      <c r="DC110" s="115"/>
      <c r="DD110" s="115"/>
      <c r="DE110" s="115"/>
      <c r="DF110" s="115"/>
      <c r="DG110" s="115"/>
      <c r="DH110" s="115"/>
      <c r="DI110" s="115"/>
      <c r="DJ110" s="115"/>
      <c r="DK110" s="115"/>
      <c r="DL110" s="115"/>
      <c r="DM110" s="115"/>
      <c r="DN110" s="115"/>
      <c r="DO110" s="115"/>
      <c r="DP110" s="115"/>
      <c r="DQ110" s="115"/>
      <c r="DR110" s="115"/>
      <c r="DS110" s="115"/>
      <c r="DT110" s="115"/>
      <c r="DU110" s="115"/>
      <c r="DV110" s="115"/>
      <c r="DW110" s="115"/>
      <c r="DX110" s="115"/>
      <c r="DY110" s="115"/>
      <c r="DZ110" s="115"/>
      <c r="EA110" s="115"/>
      <c r="EB110" s="115"/>
      <c r="EC110" s="115"/>
      <c r="ED110" s="115"/>
      <c r="EE110" s="115"/>
      <c r="EF110" s="115"/>
      <c r="EG110" s="115"/>
      <c r="EH110" s="115"/>
      <c r="EI110" s="115"/>
      <c r="EJ110" s="115"/>
      <c r="EK110" s="115"/>
      <c r="EL110" s="115"/>
      <c r="EM110" s="115"/>
      <c r="EN110" s="115"/>
      <c r="EO110" s="115"/>
      <c r="EP110" s="115"/>
      <c r="EQ110" s="115"/>
      <c r="ER110" s="115"/>
      <c r="ES110" s="115"/>
      <c r="ET110" s="115"/>
      <c r="EU110" s="115"/>
      <c r="EV110" s="115"/>
      <c r="EW110" s="115"/>
      <c r="EX110" s="115"/>
      <c r="EY110" s="115"/>
      <c r="EZ110" s="115"/>
      <c r="FA110" s="115"/>
      <c r="FB110" s="115"/>
    </row>
    <row r="111" spans="1:158" s="59" customFormat="1" ht="15.75" thickBot="1" x14ac:dyDescent="0.3">
      <c r="A111" s="62" t="s">
        <v>218</v>
      </c>
      <c r="B111" s="102"/>
      <c r="C111" s="22">
        <f>C105+C108*3.2</f>
        <v>0</v>
      </c>
      <c r="D111" s="102"/>
      <c r="E111" s="102"/>
      <c r="F111" s="102"/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5"/>
      <c r="AO111" s="115"/>
      <c r="AP111" s="115"/>
      <c r="AQ111" s="115"/>
      <c r="AR111" s="115"/>
      <c r="AS111" s="115"/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5"/>
      <c r="BJ111" s="115"/>
      <c r="BK111" s="115"/>
      <c r="BL111" s="115"/>
      <c r="BM111" s="115"/>
      <c r="BN111" s="115"/>
      <c r="BO111" s="115"/>
      <c r="BP111" s="115"/>
      <c r="BQ111" s="115"/>
      <c r="BR111" s="115"/>
      <c r="BS111" s="115"/>
      <c r="BT111" s="115"/>
      <c r="BU111" s="115"/>
      <c r="BV111" s="115"/>
      <c r="BW111" s="115"/>
      <c r="BX111" s="115"/>
      <c r="BY111" s="115"/>
      <c r="BZ111" s="115"/>
      <c r="CA111" s="115"/>
      <c r="CB111" s="115"/>
      <c r="CC111" s="115"/>
      <c r="CD111" s="115"/>
      <c r="CE111" s="115"/>
      <c r="CF111" s="115"/>
      <c r="CG111" s="115"/>
      <c r="CH111" s="115"/>
      <c r="CI111" s="115"/>
      <c r="CJ111" s="115"/>
      <c r="CK111" s="115"/>
      <c r="CL111" s="115"/>
      <c r="CM111" s="115"/>
      <c r="CN111" s="115"/>
      <c r="CO111" s="115"/>
      <c r="CP111" s="115"/>
      <c r="CQ111" s="115"/>
      <c r="CR111" s="115"/>
      <c r="CS111" s="115"/>
      <c r="CT111" s="115"/>
      <c r="CU111" s="115"/>
      <c r="CV111" s="115"/>
      <c r="CW111" s="115"/>
      <c r="CX111" s="115"/>
      <c r="CY111" s="115"/>
      <c r="CZ111" s="115"/>
      <c r="DA111" s="115"/>
      <c r="DB111" s="115"/>
      <c r="DC111" s="115"/>
      <c r="DD111" s="115"/>
      <c r="DE111" s="115"/>
      <c r="DF111" s="115"/>
      <c r="DG111" s="115"/>
      <c r="DH111" s="115"/>
      <c r="DI111" s="115"/>
      <c r="DJ111" s="115"/>
      <c r="DK111" s="115"/>
      <c r="DL111" s="115"/>
      <c r="DM111" s="115"/>
      <c r="DN111" s="115"/>
      <c r="DO111" s="115"/>
      <c r="DP111" s="115"/>
      <c r="DQ111" s="115"/>
      <c r="DR111" s="115"/>
      <c r="DS111" s="115"/>
      <c r="DT111" s="115"/>
      <c r="DU111" s="115"/>
      <c r="DV111" s="115"/>
      <c r="DW111" s="115"/>
      <c r="DX111" s="115"/>
      <c r="DY111" s="115"/>
      <c r="DZ111" s="115"/>
      <c r="EA111" s="115"/>
      <c r="EB111" s="115"/>
      <c r="EC111" s="115"/>
      <c r="ED111" s="115"/>
      <c r="EE111" s="115"/>
      <c r="EF111" s="115"/>
      <c r="EG111" s="115"/>
      <c r="EH111" s="115"/>
      <c r="EI111" s="115"/>
      <c r="EJ111" s="115"/>
      <c r="EK111" s="115"/>
      <c r="EL111" s="115"/>
      <c r="EM111" s="115"/>
      <c r="EN111" s="115"/>
      <c r="EO111" s="115"/>
      <c r="EP111" s="115"/>
      <c r="EQ111" s="115"/>
      <c r="ER111" s="115"/>
      <c r="ES111" s="115"/>
      <c r="ET111" s="115"/>
      <c r="EU111" s="115"/>
      <c r="EV111" s="115"/>
      <c r="EW111" s="115"/>
      <c r="EX111" s="115"/>
      <c r="EY111" s="115"/>
      <c r="EZ111" s="115"/>
      <c r="FA111" s="115"/>
      <c r="FB111" s="115"/>
    </row>
    <row r="112" spans="1:158" s="59" customFormat="1" ht="15" customHeight="1" thickBot="1" x14ac:dyDescent="0.3">
      <c r="A112" s="42" t="s">
        <v>10</v>
      </c>
      <c r="B112" s="280"/>
      <c r="C112" s="280"/>
      <c r="D112" s="280"/>
      <c r="E112" s="280"/>
      <c r="F112" s="280"/>
      <c r="G112" s="115"/>
      <c r="H112" s="115"/>
      <c r="I112" s="115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5"/>
      <c r="AO112" s="115"/>
      <c r="AP112" s="115"/>
      <c r="AQ112" s="115"/>
      <c r="AR112" s="115"/>
      <c r="AS112" s="115"/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5"/>
      <c r="BJ112" s="115"/>
      <c r="BK112" s="115"/>
      <c r="BL112" s="115"/>
      <c r="BM112" s="115"/>
      <c r="BN112" s="115"/>
      <c r="BO112" s="115"/>
      <c r="BP112" s="115"/>
      <c r="BQ112" s="115"/>
      <c r="BR112" s="115"/>
      <c r="BS112" s="115"/>
      <c r="BT112" s="115"/>
      <c r="BU112" s="115"/>
      <c r="BV112" s="115"/>
      <c r="BW112" s="115"/>
      <c r="BX112" s="115"/>
      <c r="BY112" s="115"/>
      <c r="BZ112" s="115"/>
      <c r="CA112" s="115"/>
      <c r="CB112" s="115"/>
      <c r="CC112" s="115"/>
      <c r="CD112" s="115"/>
      <c r="CE112" s="115"/>
      <c r="CF112" s="115"/>
      <c r="CG112" s="115"/>
      <c r="CH112" s="115"/>
      <c r="CI112" s="115"/>
      <c r="CJ112" s="115"/>
      <c r="CK112" s="115"/>
      <c r="CL112" s="115"/>
      <c r="CM112" s="115"/>
      <c r="CN112" s="115"/>
      <c r="CO112" s="115"/>
      <c r="CP112" s="115"/>
      <c r="CQ112" s="115"/>
      <c r="CR112" s="115"/>
      <c r="CS112" s="115"/>
      <c r="CT112" s="115"/>
      <c r="CU112" s="115"/>
      <c r="CV112" s="115"/>
      <c r="CW112" s="115"/>
      <c r="CX112" s="115"/>
      <c r="CY112" s="115"/>
      <c r="CZ112" s="115"/>
      <c r="DA112" s="115"/>
      <c r="DB112" s="115"/>
      <c r="DC112" s="115"/>
      <c r="DD112" s="115"/>
      <c r="DE112" s="115"/>
      <c r="DF112" s="115"/>
      <c r="DG112" s="115"/>
      <c r="DH112" s="115"/>
      <c r="DI112" s="115"/>
      <c r="DJ112" s="115"/>
      <c r="DK112" s="115"/>
      <c r="DL112" s="115"/>
      <c r="DM112" s="115"/>
      <c r="DN112" s="115"/>
      <c r="DO112" s="115"/>
      <c r="DP112" s="115"/>
      <c r="DQ112" s="115"/>
      <c r="DR112" s="115"/>
      <c r="DS112" s="115"/>
      <c r="DT112" s="115"/>
      <c r="DU112" s="115"/>
      <c r="DV112" s="115"/>
      <c r="DW112" s="115"/>
      <c r="DX112" s="115"/>
      <c r="DY112" s="115"/>
      <c r="DZ112" s="115"/>
      <c r="EA112" s="115"/>
      <c r="EB112" s="115"/>
      <c r="EC112" s="115"/>
      <c r="ED112" s="115"/>
      <c r="EE112" s="115"/>
      <c r="EF112" s="115"/>
      <c r="EG112" s="115"/>
      <c r="EH112" s="115"/>
      <c r="EI112" s="115"/>
      <c r="EJ112" s="115"/>
      <c r="EK112" s="115"/>
      <c r="EL112" s="115"/>
      <c r="EM112" s="115"/>
      <c r="EN112" s="115"/>
      <c r="EO112" s="115"/>
      <c r="EP112" s="115"/>
      <c r="EQ112" s="115"/>
      <c r="ER112" s="115"/>
      <c r="ES112" s="115"/>
      <c r="ET112" s="115"/>
      <c r="EU112" s="115"/>
      <c r="EV112" s="115"/>
      <c r="EW112" s="115"/>
      <c r="EX112" s="115"/>
      <c r="EY112" s="115"/>
      <c r="EZ112" s="115"/>
      <c r="FA112" s="115"/>
      <c r="FB112" s="115"/>
    </row>
    <row r="113" spans="1:158" s="59" customFormat="1" ht="15" customHeight="1" x14ac:dyDescent="0.25">
      <c r="A113" s="401" t="s">
        <v>351</v>
      </c>
      <c r="B113" s="2"/>
      <c r="C113" s="2"/>
      <c r="D113" s="2"/>
      <c r="E113" s="2"/>
      <c r="F113" s="2"/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5"/>
      <c r="AO113" s="115"/>
      <c r="AP113" s="115"/>
      <c r="AQ113" s="115"/>
      <c r="AR113" s="115"/>
      <c r="AS113" s="115"/>
      <c r="AT113" s="115"/>
      <c r="AU113" s="115"/>
      <c r="AV113" s="115"/>
      <c r="AW113" s="115"/>
      <c r="AX113" s="115"/>
      <c r="AY113" s="115"/>
      <c r="AZ113" s="115"/>
      <c r="BA113" s="115"/>
      <c r="BB113" s="115"/>
      <c r="BC113" s="115"/>
      <c r="BD113" s="115"/>
      <c r="BE113" s="115"/>
      <c r="BF113" s="115"/>
      <c r="BG113" s="115"/>
      <c r="BH113" s="115"/>
      <c r="BI113" s="115"/>
      <c r="BJ113" s="115"/>
      <c r="BK113" s="115"/>
      <c r="BL113" s="115"/>
      <c r="BM113" s="115"/>
      <c r="BN113" s="115"/>
      <c r="BO113" s="115"/>
      <c r="BP113" s="115"/>
      <c r="BQ113" s="115"/>
      <c r="BR113" s="115"/>
      <c r="BS113" s="115"/>
      <c r="BT113" s="115"/>
      <c r="BU113" s="115"/>
      <c r="BV113" s="115"/>
      <c r="BW113" s="115"/>
      <c r="BX113" s="115"/>
      <c r="BY113" s="115"/>
      <c r="BZ113" s="115"/>
      <c r="CA113" s="115"/>
      <c r="CB113" s="115"/>
      <c r="CC113" s="115"/>
      <c r="CD113" s="115"/>
      <c r="CE113" s="115"/>
      <c r="CF113" s="115"/>
      <c r="CG113" s="115"/>
      <c r="CH113" s="115"/>
      <c r="CI113" s="115"/>
      <c r="CJ113" s="115"/>
      <c r="CK113" s="115"/>
      <c r="CL113" s="115"/>
      <c r="CM113" s="115"/>
      <c r="CN113" s="115"/>
      <c r="CO113" s="115"/>
      <c r="CP113" s="115"/>
      <c r="CQ113" s="115"/>
      <c r="CR113" s="115"/>
      <c r="CS113" s="115"/>
      <c r="CT113" s="115"/>
      <c r="CU113" s="115"/>
      <c r="CV113" s="115"/>
      <c r="CW113" s="115"/>
      <c r="CX113" s="115"/>
      <c r="CY113" s="115"/>
      <c r="CZ113" s="115"/>
      <c r="DA113" s="115"/>
      <c r="DB113" s="115"/>
      <c r="DC113" s="115"/>
      <c r="DD113" s="115"/>
      <c r="DE113" s="115"/>
      <c r="DF113" s="115"/>
      <c r="DG113" s="115"/>
      <c r="DH113" s="115"/>
      <c r="DI113" s="115"/>
      <c r="DJ113" s="115"/>
      <c r="DK113" s="115"/>
      <c r="DL113" s="115"/>
      <c r="DM113" s="115"/>
      <c r="DN113" s="115"/>
      <c r="DO113" s="115"/>
      <c r="DP113" s="115"/>
      <c r="DQ113" s="115"/>
      <c r="DR113" s="115"/>
      <c r="DS113" s="115"/>
      <c r="DT113" s="115"/>
      <c r="DU113" s="115"/>
      <c r="DV113" s="115"/>
      <c r="DW113" s="115"/>
      <c r="DX113" s="115"/>
      <c r="DY113" s="115"/>
      <c r="DZ113" s="115"/>
      <c r="EA113" s="115"/>
      <c r="EB113" s="115"/>
      <c r="EC113" s="115"/>
      <c r="ED113" s="115"/>
      <c r="EE113" s="115"/>
      <c r="EF113" s="115"/>
      <c r="EG113" s="115"/>
      <c r="EH113" s="115"/>
      <c r="EI113" s="115"/>
      <c r="EJ113" s="115"/>
      <c r="EK113" s="115"/>
      <c r="EL113" s="115"/>
      <c r="EM113" s="115"/>
      <c r="EN113" s="115"/>
      <c r="EO113" s="115"/>
      <c r="EP113" s="115"/>
      <c r="EQ113" s="115"/>
      <c r="ER113" s="115"/>
      <c r="ES113" s="115"/>
      <c r="ET113" s="115"/>
      <c r="EU113" s="115"/>
      <c r="EV113" s="115"/>
      <c r="EW113" s="115"/>
      <c r="EX113" s="115"/>
      <c r="EY113" s="115"/>
      <c r="EZ113" s="115"/>
      <c r="FA113" s="115"/>
      <c r="FB113" s="115"/>
    </row>
    <row r="114" spans="1:158" s="59" customFormat="1" ht="15" customHeight="1" x14ac:dyDescent="0.25">
      <c r="A114" s="773" t="s">
        <v>124</v>
      </c>
      <c r="B114" s="2"/>
      <c r="C114" s="97">
        <f>SUM(C115:C116)</f>
        <v>0</v>
      </c>
      <c r="D114" s="2"/>
      <c r="E114" s="2"/>
      <c r="F114" s="2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5"/>
      <c r="AO114" s="115"/>
      <c r="AP114" s="115"/>
      <c r="AQ114" s="115"/>
      <c r="AR114" s="115"/>
      <c r="AS114" s="115"/>
      <c r="AT114" s="115"/>
      <c r="AU114" s="115"/>
      <c r="AV114" s="115"/>
      <c r="AW114" s="115"/>
      <c r="AX114" s="115"/>
      <c r="AY114" s="115"/>
      <c r="AZ114" s="115"/>
      <c r="BA114" s="115"/>
      <c r="BB114" s="115"/>
      <c r="BC114" s="115"/>
      <c r="BD114" s="115"/>
      <c r="BE114" s="115"/>
      <c r="BF114" s="115"/>
      <c r="BG114" s="115"/>
      <c r="BH114" s="115"/>
      <c r="BI114" s="115"/>
      <c r="BJ114" s="115"/>
      <c r="BK114" s="115"/>
      <c r="BL114" s="115"/>
      <c r="BM114" s="115"/>
      <c r="BN114" s="115"/>
      <c r="BO114" s="115"/>
      <c r="BP114" s="115"/>
      <c r="BQ114" s="115"/>
      <c r="BR114" s="115"/>
      <c r="BS114" s="115"/>
      <c r="BT114" s="115"/>
      <c r="BU114" s="115"/>
      <c r="BV114" s="115"/>
      <c r="BW114" s="115"/>
      <c r="BX114" s="115"/>
      <c r="BY114" s="115"/>
      <c r="BZ114" s="115"/>
      <c r="CA114" s="115"/>
      <c r="CB114" s="115"/>
      <c r="CC114" s="115"/>
      <c r="CD114" s="115"/>
      <c r="CE114" s="115"/>
      <c r="CF114" s="115"/>
      <c r="CG114" s="115"/>
      <c r="CH114" s="115"/>
      <c r="CI114" s="115"/>
      <c r="CJ114" s="115"/>
      <c r="CK114" s="115"/>
      <c r="CL114" s="115"/>
      <c r="CM114" s="115"/>
      <c r="CN114" s="115"/>
      <c r="CO114" s="115"/>
      <c r="CP114" s="115"/>
      <c r="CQ114" s="115"/>
      <c r="CR114" s="115"/>
      <c r="CS114" s="115"/>
      <c r="CT114" s="115"/>
      <c r="CU114" s="115"/>
      <c r="CV114" s="115"/>
      <c r="CW114" s="115"/>
      <c r="CX114" s="115"/>
      <c r="CY114" s="115"/>
      <c r="CZ114" s="115"/>
      <c r="DA114" s="115"/>
      <c r="DB114" s="115"/>
      <c r="DC114" s="115"/>
      <c r="DD114" s="115"/>
      <c r="DE114" s="115"/>
      <c r="DF114" s="115"/>
      <c r="DG114" s="115"/>
      <c r="DH114" s="115"/>
      <c r="DI114" s="115"/>
      <c r="DJ114" s="115"/>
      <c r="DK114" s="115"/>
      <c r="DL114" s="115"/>
      <c r="DM114" s="115"/>
      <c r="DN114" s="115"/>
      <c r="DO114" s="115"/>
      <c r="DP114" s="115"/>
      <c r="DQ114" s="115"/>
      <c r="DR114" s="115"/>
      <c r="DS114" s="115"/>
      <c r="DT114" s="115"/>
      <c r="DU114" s="115"/>
      <c r="DV114" s="115"/>
      <c r="DW114" s="115"/>
      <c r="DX114" s="115"/>
      <c r="DY114" s="115"/>
      <c r="DZ114" s="115"/>
      <c r="EA114" s="115"/>
      <c r="EB114" s="115"/>
      <c r="EC114" s="115"/>
      <c r="ED114" s="115"/>
      <c r="EE114" s="115"/>
      <c r="EF114" s="115"/>
      <c r="EG114" s="115"/>
      <c r="EH114" s="115"/>
      <c r="EI114" s="115"/>
      <c r="EJ114" s="115"/>
      <c r="EK114" s="115"/>
      <c r="EL114" s="115"/>
      <c r="EM114" s="115"/>
      <c r="EN114" s="115"/>
      <c r="EO114" s="115"/>
      <c r="EP114" s="115"/>
      <c r="EQ114" s="115"/>
      <c r="ER114" s="115"/>
      <c r="ES114" s="115"/>
      <c r="ET114" s="115"/>
      <c r="EU114" s="115"/>
      <c r="EV114" s="115"/>
      <c r="EW114" s="115"/>
      <c r="EX114" s="115"/>
      <c r="EY114" s="115"/>
      <c r="EZ114" s="115"/>
      <c r="FA114" s="115"/>
      <c r="FB114" s="115"/>
    </row>
    <row r="115" spans="1:158" s="59" customFormat="1" x14ac:dyDescent="0.25">
      <c r="A115" s="811" t="s">
        <v>32</v>
      </c>
      <c r="B115" s="2"/>
      <c r="C115" s="2"/>
      <c r="D115" s="2"/>
      <c r="E115" s="2"/>
      <c r="F115" s="2"/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  <c r="V115" s="115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5"/>
      <c r="AO115" s="115"/>
      <c r="AP115" s="115"/>
      <c r="AQ115" s="115"/>
      <c r="AR115" s="115"/>
      <c r="AS115" s="115"/>
      <c r="AT115" s="115"/>
      <c r="AU115" s="115"/>
      <c r="AV115" s="115"/>
      <c r="AW115" s="115"/>
      <c r="AX115" s="115"/>
      <c r="AY115" s="115"/>
      <c r="AZ115" s="115"/>
      <c r="BA115" s="115"/>
      <c r="BB115" s="115"/>
      <c r="BC115" s="115"/>
      <c r="BD115" s="115"/>
      <c r="BE115" s="115"/>
      <c r="BF115" s="115"/>
      <c r="BG115" s="115"/>
      <c r="BH115" s="115"/>
      <c r="BI115" s="115"/>
      <c r="BJ115" s="115"/>
      <c r="BK115" s="115"/>
      <c r="BL115" s="115"/>
      <c r="BM115" s="115"/>
      <c r="BN115" s="115"/>
      <c r="BO115" s="115"/>
      <c r="BP115" s="115"/>
      <c r="BQ115" s="115"/>
      <c r="BR115" s="115"/>
      <c r="BS115" s="115"/>
      <c r="BT115" s="115"/>
      <c r="BU115" s="115"/>
      <c r="BV115" s="115"/>
      <c r="BW115" s="115"/>
      <c r="BX115" s="115"/>
      <c r="BY115" s="115"/>
      <c r="BZ115" s="115"/>
      <c r="CA115" s="115"/>
      <c r="CB115" s="115"/>
      <c r="CC115" s="115"/>
      <c r="CD115" s="115"/>
      <c r="CE115" s="115"/>
      <c r="CF115" s="115"/>
      <c r="CG115" s="115"/>
      <c r="CH115" s="115"/>
      <c r="CI115" s="115"/>
      <c r="CJ115" s="115"/>
      <c r="CK115" s="115"/>
      <c r="CL115" s="115"/>
      <c r="CM115" s="115"/>
      <c r="CN115" s="115"/>
      <c r="CO115" s="115"/>
      <c r="CP115" s="115"/>
      <c r="CQ115" s="115"/>
      <c r="CR115" s="115"/>
      <c r="CS115" s="115"/>
      <c r="CT115" s="115"/>
      <c r="CU115" s="115"/>
      <c r="CV115" s="115"/>
      <c r="CW115" s="115"/>
      <c r="CX115" s="115"/>
      <c r="CY115" s="115"/>
      <c r="CZ115" s="115"/>
      <c r="DA115" s="115"/>
      <c r="DB115" s="115"/>
      <c r="DC115" s="115"/>
      <c r="DD115" s="115"/>
      <c r="DE115" s="115"/>
      <c r="DF115" s="115"/>
      <c r="DG115" s="115"/>
      <c r="DH115" s="115"/>
      <c r="DI115" s="115"/>
      <c r="DJ115" s="115"/>
      <c r="DK115" s="115"/>
      <c r="DL115" s="115"/>
      <c r="DM115" s="115"/>
      <c r="DN115" s="115"/>
      <c r="DO115" s="115"/>
      <c r="DP115" s="115"/>
      <c r="DQ115" s="115"/>
      <c r="DR115" s="115"/>
      <c r="DS115" s="115"/>
      <c r="DT115" s="115"/>
      <c r="DU115" s="115"/>
      <c r="DV115" s="115"/>
      <c r="DW115" s="115"/>
      <c r="DX115" s="115"/>
      <c r="DY115" s="115"/>
      <c r="DZ115" s="115"/>
      <c r="EA115" s="115"/>
      <c r="EB115" s="115"/>
      <c r="EC115" s="115"/>
      <c r="ED115" s="115"/>
      <c r="EE115" s="115"/>
      <c r="EF115" s="115"/>
      <c r="EG115" s="115"/>
      <c r="EH115" s="115"/>
      <c r="EI115" s="115"/>
      <c r="EJ115" s="115"/>
      <c r="EK115" s="115"/>
      <c r="EL115" s="115"/>
      <c r="EM115" s="115"/>
      <c r="EN115" s="115"/>
      <c r="EO115" s="115"/>
      <c r="EP115" s="115"/>
      <c r="EQ115" s="115"/>
      <c r="ER115" s="115"/>
      <c r="ES115" s="115"/>
      <c r="ET115" s="115"/>
      <c r="EU115" s="115"/>
      <c r="EV115" s="115"/>
      <c r="EW115" s="115"/>
      <c r="EX115" s="115"/>
      <c r="EY115" s="115"/>
      <c r="EZ115" s="115"/>
      <c r="FA115" s="115"/>
      <c r="FB115" s="115"/>
    </row>
    <row r="116" spans="1:158" s="59" customFormat="1" ht="15" customHeight="1" thickBot="1" x14ac:dyDescent="0.3">
      <c r="A116" s="811" t="s">
        <v>125</v>
      </c>
      <c r="B116" s="32"/>
      <c r="C116" s="3"/>
      <c r="D116" s="32"/>
      <c r="E116" s="32"/>
      <c r="F116" s="32"/>
      <c r="G116" s="115"/>
      <c r="H116" s="115"/>
      <c r="I116" s="115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5"/>
      <c r="AO116" s="115"/>
      <c r="AP116" s="115"/>
      <c r="AQ116" s="115"/>
      <c r="AR116" s="115"/>
      <c r="AS116" s="115"/>
      <c r="AT116" s="115"/>
      <c r="AU116" s="115"/>
      <c r="AV116" s="115"/>
      <c r="AW116" s="115"/>
      <c r="AX116" s="115"/>
      <c r="AY116" s="115"/>
      <c r="AZ116" s="115"/>
      <c r="BA116" s="115"/>
      <c r="BB116" s="115"/>
      <c r="BC116" s="115"/>
      <c r="BD116" s="115"/>
      <c r="BE116" s="115"/>
      <c r="BF116" s="115"/>
      <c r="BG116" s="115"/>
      <c r="BH116" s="115"/>
      <c r="BI116" s="115"/>
      <c r="BJ116" s="115"/>
      <c r="BK116" s="115"/>
      <c r="BL116" s="115"/>
      <c r="BM116" s="115"/>
      <c r="BN116" s="115"/>
      <c r="BO116" s="115"/>
      <c r="BP116" s="115"/>
      <c r="BQ116" s="115"/>
      <c r="BR116" s="115"/>
      <c r="BS116" s="115"/>
      <c r="BT116" s="115"/>
      <c r="BU116" s="115"/>
      <c r="BV116" s="115"/>
      <c r="BW116" s="115"/>
      <c r="BX116" s="115"/>
      <c r="BY116" s="115"/>
      <c r="BZ116" s="115"/>
      <c r="CA116" s="115"/>
      <c r="CB116" s="115"/>
      <c r="CC116" s="115"/>
      <c r="CD116" s="115"/>
      <c r="CE116" s="115"/>
      <c r="CF116" s="115"/>
      <c r="CG116" s="115"/>
      <c r="CH116" s="115"/>
      <c r="CI116" s="115"/>
      <c r="CJ116" s="115"/>
      <c r="CK116" s="115"/>
      <c r="CL116" s="115"/>
      <c r="CM116" s="115"/>
      <c r="CN116" s="115"/>
      <c r="CO116" s="115"/>
      <c r="CP116" s="115"/>
      <c r="CQ116" s="115"/>
      <c r="CR116" s="115"/>
      <c r="CS116" s="115"/>
      <c r="CT116" s="115"/>
      <c r="CU116" s="115"/>
      <c r="CV116" s="115"/>
      <c r="CW116" s="115"/>
      <c r="CX116" s="115"/>
      <c r="CY116" s="115"/>
      <c r="CZ116" s="115"/>
      <c r="DA116" s="115"/>
      <c r="DB116" s="115"/>
      <c r="DC116" s="115"/>
      <c r="DD116" s="115"/>
      <c r="DE116" s="115"/>
      <c r="DF116" s="115"/>
      <c r="DG116" s="115"/>
      <c r="DH116" s="115"/>
      <c r="DI116" s="115"/>
      <c r="DJ116" s="115"/>
      <c r="DK116" s="115"/>
      <c r="DL116" s="115"/>
      <c r="DM116" s="115"/>
      <c r="DN116" s="115"/>
      <c r="DO116" s="115"/>
      <c r="DP116" s="115"/>
      <c r="DQ116" s="115"/>
      <c r="DR116" s="115"/>
      <c r="DS116" s="115"/>
      <c r="DT116" s="115"/>
      <c r="DU116" s="115"/>
      <c r="DV116" s="115"/>
      <c r="DW116" s="115"/>
      <c r="DX116" s="115"/>
      <c r="DY116" s="115"/>
      <c r="DZ116" s="115"/>
      <c r="EA116" s="115"/>
      <c r="EB116" s="115"/>
      <c r="EC116" s="115"/>
      <c r="ED116" s="115"/>
      <c r="EE116" s="115"/>
      <c r="EF116" s="115"/>
      <c r="EG116" s="115"/>
      <c r="EH116" s="115"/>
      <c r="EI116" s="115"/>
      <c r="EJ116" s="115"/>
      <c r="EK116" s="115"/>
      <c r="EL116" s="115"/>
      <c r="EM116" s="115"/>
      <c r="EN116" s="115"/>
      <c r="EO116" s="115"/>
      <c r="EP116" s="115"/>
      <c r="EQ116" s="115"/>
      <c r="ER116" s="115"/>
      <c r="ES116" s="115"/>
      <c r="ET116" s="115"/>
      <c r="EU116" s="115"/>
      <c r="EV116" s="115"/>
      <c r="EW116" s="115"/>
      <c r="EX116" s="115"/>
      <c r="EY116" s="115"/>
      <c r="EZ116" s="115"/>
      <c r="FA116" s="115"/>
      <c r="FB116" s="115"/>
    </row>
    <row r="117" spans="1:158" s="59" customFormat="1" ht="15" customHeight="1" thickBot="1" x14ac:dyDescent="0.3">
      <c r="A117" s="42" t="s">
        <v>10</v>
      </c>
      <c r="B117" s="280"/>
      <c r="C117" s="280"/>
      <c r="D117" s="280"/>
      <c r="E117" s="280"/>
      <c r="F117" s="280"/>
      <c r="G117" s="115"/>
      <c r="H117" s="115"/>
      <c r="I117" s="115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  <c r="V117" s="115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5"/>
      <c r="AO117" s="115"/>
      <c r="AP117" s="115"/>
      <c r="AQ117" s="115"/>
      <c r="AR117" s="115"/>
      <c r="AS117" s="115"/>
      <c r="AT117" s="115"/>
      <c r="AU117" s="115"/>
      <c r="AV117" s="115"/>
      <c r="AW117" s="115"/>
      <c r="AX117" s="115"/>
      <c r="AY117" s="115"/>
      <c r="AZ117" s="115"/>
      <c r="BA117" s="115"/>
      <c r="BB117" s="115"/>
      <c r="BC117" s="115"/>
      <c r="BD117" s="115"/>
      <c r="BE117" s="115"/>
      <c r="BF117" s="115"/>
      <c r="BG117" s="115"/>
      <c r="BH117" s="115"/>
      <c r="BI117" s="115"/>
      <c r="BJ117" s="115"/>
      <c r="BK117" s="115"/>
      <c r="BL117" s="115"/>
      <c r="BM117" s="115"/>
      <c r="BN117" s="115"/>
      <c r="BO117" s="115"/>
      <c r="BP117" s="115"/>
      <c r="BQ117" s="115"/>
      <c r="BR117" s="115"/>
      <c r="BS117" s="115"/>
      <c r="BT117" s="115"/>
      <c r="BU117" s="115"/>
      <c r="BV117" s="115"/>
      <c r="BW117" s="115"/>
      <c r="BX117" s="115"/>
      <c r="BY117" s="115"/>
      <c r="BZ117" s="115"/>
      <c r="CA117" s="115"/>
      <c r="CB117" s="115"/>
      <c r="CC117" s="115"/>
      <c r="CD117" s="115"/>
      <c r="CE117" s="115"/>
      <c r="CF117" s="115"/>
      <c r="CG117" s="115"/>
      <c r="CH117" s="115"/>
      <c r="CI117" s="115"/>
      <c r="CJ117" s="115"/>
      <c r="CK117" s="115"/>
      <c r="CL117" s="115"/>
      <c r="CM117" s="115"/>
      <c r="CN117" s="115"/>
      <c r="CO117" s="115"/>
      <c r="CP117" s="115"/>
      <c r="CQ117" s="115"/>
      <c r="CR117" s="115"/>
      <c r="CS117" s="115"/>
      <c r="CT117" s="115"/>
      <c r="CU117" s="115"/>
      <c r="CV117" s="115"/>
      <c r="CW117" s="115"/>
      <c r="CX117" s="115"/>
      <c r="CY117" s="115"/>
      <c r="CZ117" s="115"/>
      <c r="DA117" s="115"/>
      <c r="DB117" s="115"/>
      <c r="DC117" s="115"/>
      <c r="DD117" s="115"/>
      <c r="DE117" s="115"/>
      <c r="DF117" s="115"/>
      <c r="DG117" s="115"/>
      <c r="DH117" s="115"/>
      <c r="DI117" s="115"/>
      <c r="DJ117" s="115"/>
      <c r="DK117" s="115"/>
      <c r="DL117" s="115"/>
      <c r="DM117" s="115"/>
      <c r="DN117" s="115"/>
      <c r="DO117" s="115"/>
      <c r="DP117" s="115"/>
      <c r="DQ117" s="115"/>
      <c r="DR117" s="115"/>
      <c r="DS117" s="115"/>
      <c r="DT117" s="115"/>
      <c r="DU117" s="115"/>
      <c r="DV117" s="115"/>
      <c r="DW117" s="115"/>
      <c r="DX117" s="115"/>
      <c r="DY117" s="115"/>
      <c r="DZ117" s="115"/>
      <c r="EA117" s="115"/>
      <c r="EB117" s="115"/>
      <c r="EC117" s="115"/>
      <c r="ED117" s="115"/>
      <c r="EE117" s="115"/>
      <c r="EF117" s="115"/>
      <c r="EG117" s="115"/>
      <c r="EH117" s="115"/>
      <c r="EI117" s="115"/>
      <c r="EJ117" s="115"/>
      <c r="EK117" s="115"/>
      <c r="EL117" s="115"/>
      <c r="EM117" s="115"/>
      <c r="EN117" s="115"/>
      <c r="EO117" s="115"/>
      <c r="EP117" s="115"/>
      <c r="EQ117" s="115"/>
      <c r="ER117" s="115"/>
      <c r="ES117" s="115"/>
      <c r="ET117" s="115"/>
      <c r="EU117" s="115"/>
      <c r="EV117" s="115"/>
      <c r="EW117" s="115"/>
      <c r="EX117" s="115"/>
      <c r="EY117" s="115"/>
      <c r="EZ117" s="115"/>
      <c r="FA117" s="115"/>
      <c r="FB117" s="115"/>
    </row>
    <row r="118" spans="1:158" s="59" customFormat="1" ht="15" customHeight="1" x14ac:dyDescent="0.25">
      <c r="A118" s="401" t="s">
        <v>352</v>
      </c>
      <c r="B118" s="2"/>
      <c r="C118" s="2"/>
      <c r="D118" s="2"/>
      <c r="E118" s="2"/>
      <c r="F118" s="2"/>
      <c r="G118" s="115"/>
      <c r="H118" s="115"/>
      <c r="I118" s="115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  <c r="V118" s="115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5"/>
      <c r="AO118" s="115"/>
      <c r="AP118" s="115"/>
      <c r="AQ118" s="115"/>
      <c r="AR118" s="115"/>
      <c r="AS118" s="115"/>
      <c r="AT118" s="115"/>
      <c r="AU118" s="115"/>
      <c r="AV118" s="115"/>
      <c r="AW118" s="115"/>
      <c r="AX118" s="115"/>
      <c r="AY118" s="115"/>
      <c r="AZ118" s="115"/>
      <c r="BA118" s="115"/>
      <c r="BB118" s="115"/>
      <c r="BC118" s="115"/>
      <c r="BD118" s="115"/>
      <c r="BE118" s="115"/>
      <c r="BF118" s="115"/>
      <c r="BG118" s="115"/>
      <c r="BH118" s="115"/>
      <c r="BI118" s="115"/>
      <c r="BJ118" s="115"/>
      <c r="BK118" s="115"/>
      <c r="BL118" s="115"/>
      <c r="BM118" s="115"/>
      <c r="BN118" s="115"/>
      <c r="BO118" s="115"/>
      <c r="BP118" s="115"/>
      <c r="BQ118" s="115"/>
      <c r="BR118" s="115"/>
      <c r="BS118" s="115"/>
      <c r="BT118" s="115"/>
      <c r="BU118" s="115"/>
      <c r="BV118" s="115"/>
      <c r="BW118" s="115"/>
      <c r="BX118" s="115"/>
      <c r="BY118" s="115"/>
      <c r="BZ118" s="115"/>
      <c r="CA118" s="115"/>
      <c r="CB118" s="115"/>
      <c r="CC118" s="115"/>
      <c r="CD118" s="115"/>
      <c r="CE118" s="115"/>
      <c r="CF118" s="115"/>
      <c r="CG118" s="115"/>
      <c r="CH118" s="115"/>
      <c r="CI118" s="115"/>
      <c r="CJ118" s="115"/>
      <c r="CK118" s="115"/>
      <c r="CL118" s="115"/>
      <c r="CM118" s="115"/>
      <c r="CN118" s="115"/>
      <c r="CO118" s="115"/>
      <c r="CP118" s="115"/>
      <c r="CQ118" s="115"/>
      <c r="CR118" s="115"/>
      <c r="CS118" s="115"/>
      <c r="CT118" s="115"/>
      <c r="CU118" s="115"/>
      <c r="CV118" s="115"/>
      <c r="CW118" s="115"/>
      <c r="CX118" s="115"/>
      <c r="CY118" s="115"/>
      <c r="CZ118" s="115"/>
      <c r="DA118" s="115"/>
      <c r="DB118" s="115"/>
      <c r="DC118" s="115"/>
      <c r="DD118" s="115"/>
      <c r="DE118" s="115"/>
      <c r="DF118" s="115"/>
      <c r="DG118" s="115"/>
      <c r="DH118" s="115"/>
      <c r="DI118" s="115"/>
      <c r="DJ118" s="115"/>
      <c r="DK118" s="115"/>
      <c r="DL118" s="115"/>
      <c r="DM118" s="115"/>
      <c r="DN118" s="115"/>
      <c r="DO118" s="115"/>
      <c r="DP118" s="115"/>
      <c r="DQ118" s="115"/>
      <c r="DR118" s="115"/>
      <c r="DS118" s="115"/>
      <c r="DT118" s="115"/>
      <c r="DU118" s="115"/>
      <c r="DV118" s="115"/>
      <c r="DW118" s="115"/>
      <c r="DX118" s="115"/>
      <c r="DY118" s="115"/>
      <c r="DZ118" s="115"/>
      <c r="EA118" s="115"/>
      <c r="EB118" s="115"/>
      <c r="EC118" s="115"/>
      <c r="ED118" s="115"/>
      <c r="EE118" s="115"/>
      <c r="EF118" s="115"/>
      <c r="EG118" s="115"/>
      <c r="EH118" s="115"/>
      <c r="EI118" s="115"/>
      <c r="EJ118" s="115"/>
      <c r="EK118" s="115"/>
      <c r="EL118" s="115"/>
      <c r="EM118" s="115"/>
      <c r="EN118" s="115"/>
      <c r="EO118" s="115"/>
      <c r="EP118" s="115"/>
      <c r="EQ118" s="115"/>
      <c r="ER118" s="115"/>
      <c r="ES118" s="115"/>
      <c r="ET118" s="115"/>
      <c r="EU118" s="115"/>
      <c r="EV118" s="115"/>
      <c r="EW118" s="115"/>
      <c r="EX118" s="115"/>
      <c r="EY118" s="115"/>
      <c r="EZ118" s="115"/>
      <c r="FA118" s="115"/>
      <c r="FB118" s="115"/>
    </row>
    <row r="119" spans="1:158" s="59" customFormat="1" ht="15" customHeight="1" x14ac:dyDescent="0.25">
      <c r="A119" s="55" t="s">
        <v>145</v>
      </c>
      <c r="B119" s="57"/>
      <c r="C119" s="58"/>
      <c r="D119" s="121"/>
      <c r="E119" s="121"/>
      <c r="F119" s="121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  <c r="CQ119" s="115"/>
      <c r="CR119" s="115"/>
      <c r="CS119" s="115"/>
      <c r="CT119" s="115"/>
      <c r="CU119" s="115"/>
      <c r="CV119" s="115"/>
      <c r="CW119" s="115"/>
      <c r="CX119" s="115"/>
      <c r="CY119" s="115"/>
      <c r="CZ119" s="115"/>
      <c r="DA119" s="115"/>
      <c r="DB119" s="115"/>
      <c r="DC119" s="115"/>
      <c r="DD119" s="115"/>
      <c r="DE119" s="115"/>
      <c r="DF119" s="115"/>
      <c r="DG119" s="115"/>
      <c r="DH119" s="115"/>
      <c r="DI119" s="115"/>
      <c r="DJ119" s="115"/>
      <c r="DK119" s="115"/>
      <c r="DL119" s="115"/>
      <c r="DM119" s="115"/>
      <c r="DN119" s="115"/>
      <c r="DO119" s="115"/>
      <c r="DP119" s="115"/>
      <c r="DQ119" s="115"/>
      <c r="DR119" s="115"/>
      <c r="DS119" s="115"/>
      <c r="DT119" s="115"/>
      <c r="DU119" s="115"/>
      <c r="DV119" s="115"/>
      <c r="DW119" s="115"/>
      <c r="DX119" s="115"/>
      <c r="DY119" s="115"/>
      <c r="DZ119" s="115"/>
      <c r="EA119" s="115"/>
      <c r="EB119" s="115"/>
      <c r="EC119" s="115"/>
      <c r="ED119" s="115"/>
      <c r="EE119" s="115"/>
      <c r="EF119" s="115"/>
      <c r="EG119" s="115"/>
      <c r="EH119" s="115"/>
      <c r="EI119" s="115"/>
      <c r="EJ119" s="115"/>
      <c r="EK119" s="115"/>
      <c r="EL119" s="115"/>
      <c r="EM119" s="115"/>
      <c r="EN119" s="115"/>
      <c r="EO119" s="115"/>
      <c r="EP119" s="115"/>
      <c r="EQ119" s="115"/>
      <c r="ER119" s="115"/>
      <c r="ES119" s="115"/>
      <c r="ET119" s="115"/>
      <c r="EU119" s="115"/>
      <c r="EV119" s="115"/>
      <c r="EW119" s="115"/>
      <c r="EX119" s="115"/>
      <c r="EY119" s="115"/>
      <c r="EZ119" s="115"/>
      <c r="FA119" s="115"/>
      <c r="FB119" s="115"/>
    </row>
    <row r="120" spans="1:158" s="59" customFormat="1" ht="15" customHeight="1" x14ac:dyDescent="0.25">
      <c r="A120" s="34" t="s">
        <v>11</v>
      </c>
      <c r="B120" s="2"/>
      <c r="C120" s="58"/>
      <c r="D120" s="128"/>
      <c r="E120" s="121"/>
      <c r="F120" s="3">
        <f>ROUND(C120*D120,0)</f>
        <v>0</v>
      </c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  <c r="CQ120" s="115"/>
      <c r="CR120" s="115"/>
      <c r="CS120" s="115"/>
      <c r="CT120" s="115"/>
      <c r="CU120" s="115"/>
      <c r="CV120" s="115"/>
      <c r="CW120" s="115"/>
      <c r="CX120" s="115"/>
      <c r="CY120" s="115"/>
      <c r="CZ120" s="115"/>
      <c r="DA120" s="115"/>
      <c r="DB120" s="115"/>
      <c r="DC120" s="115"/>
      <c r="DD120" s="115"/>
      <c r="DE120" s="115"/>
      <c r="DF120" s="115"/>
      <c r="DG120" s="115"/>
      <c r="DH120" s="115"/>
      <c r="DI120" s="115"/>
      <c r="DJ120" s="115"/>
      <c r="DK120" s="115"/>
      <c r="DL120" s="115"/>
      <c r="DM120" s="115"/>
      <c r="DN120" s="115"/>
      <c r="DO120" s="115"/>
      <c r="DP120" s="115"/>
      <c r="DQ120" s="115"/>
      <c r="DR120" s="115"/>
      <c r="DS120" s="115"/>
      <c r="DT120" s="115"/>
      <c r="DU120" s="115"/>
      <c r="DV120" s="115"/>
      <c r="DW120" s="115"/>
      <c r="DX120" s="115"/>
      <c r="DY120" s="115"/>
      <c r="DZ120" s="115"/>
      <c r="EA120" s="115"/>
      <c r="EB120" s="115"/>
      <c r="EC120" s="115"/>
      <c r="ED120" s="115"/>
      <c r="EE120" s="115"/>
      <c r="EF120" s="115"/>
      <c r="EG120" s="115"/>
      <c r="EH120" s="115"/>
      <c r="EI120" s="115"/>
      <c r="EJ120" s="115"/>
      <c r="EK120" s="115"/>
      <c r="EL120" s="115"/>
      <c r="EM120" s="115"/>
      <c r="EN120" s="115"/>
      <c r="EO120" s="115"/>
      <c r="EP120" s="115"/>
      <c r="EQ120" s="115"/>
      <c r="ER120" s="115"/>
      <c r="ES120" s="115"/>
      <c r="ET120" s="115"/>
      <c r="EU120" s="115"/>
      <c r="EV120" s="115"/>
      <c r="EW120" s="115"/>
      <c r="EX120" s="115"/>
      <c r="EY120" s="115"/>
      <c r="EZ120" s="115"/>
      <c r="FA120" s="115"/>
      <c r="FB120" s="115"/>
    </row>
    <row r="121" spans="1:158" s="59" customFormat="1" ht="15" customHeight="1" x14ac:dyDescent="0.25">
      <c r="A121" s="45" t="s">
        <v>9</v>
      </c>
      <c r="B121" s="57"/>
      <c r="C121" s="111">
        <f t="shared" ref="C121" si="5">C120</f>
        <v>0</v>
      </c>
      <c r="D121" s="211"/>
      <c r="E121" s="123">
        <f t="shared" ref="E121:F121" si="6">E120</f>
        <v>0</v>
      </c>
      <c r="F121" s="111">
        <f t="shared" si="6"/>
        <v>0</v>
      </c>
      <c r="G121" s="115"/>
      <c r="H121" s="115"/>
      <c r="I121" s="115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  <c r="V121" s="115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15"/>
      <c r="AG121" s="115"/>
      <c r="AH121" s="115"/>
      <c r="AI121" s="115"/>
      <c r="AJ121" s="115"/>
      <c r="AK121" s="115"/>
      <c r="AL121" s="115"/>
      <c r="AM121" s="115"/>
      <c r="AN121" s="115"/>
      <c r="AO121" s="115"/>
      <c r="AP121" s="115"/>
      <c r="AQ121" s="115"/>
      <c r="AR121" s="115"/>
      <c r="AS121" s="115"/>
      <c r="AT121" s="115"/>
      <c r="AU121" s="115"/>
      <c r="AV121" s="115"/>
      <c r="AW121" s="115"/>
      <c r="AX121" s="115"/>
      <c r="AY121" s="115"/>
      <c r="AZ121" s="115"/>
      <c r="BA121" s="115"/>
      <c r="BB121" s="115"/>
      <c r="BC121" s="115"/>
      <c r="BD121" s="115"/>
      <c r="BE121" s="115"/>
      <c r="BF121" s="115"/>
      <c r="BG121" s="115"/>
      <c r="BH121" s="115"/>
      <c r="BI121" s="115"/>
      <c r="BJ121" s="115"/>
      <c r="BK121" s="115"/>
      <c r="BL121" s="115"/>
      <c r="BM121" s="115"/>
      <c r="BN121" s="115"/>
      <c r="BO121" s="115"/>
      <c r="BP121" s="115"/>
      <c r="BQ121" s="115"/>
      <c r="BR121" s="115"/>
      <c r="BS121" s="115"/>
      <c r="BT121" s="115"/>
      <c r="BU121" s="115"/>
      <c r="BV121" s="115"/>
      <c r="BW121" s="115"/>
      <c r="BX121" s="115"/>
      <c r="BY121" s="115"/>
      <c r="BZ121" s="115"/>
      <c r="CA121" s="115"/>
      <c r="CB121" s="115"/>
      <c r="CC121" s="115"/>
      <c r="CD121" s="115"/>
      <c r="CE121" s="115"/>
      <c r="CF121" s="115"/>
      <c r="CG121" s="115"/>
      <c r="CH121" s="115"/>
      <c r="CI121" s="115"/>
      <c r="CJ121" s="115"/>
      <c r="CK121" s="115"/>
      <c r="CL121" s="115"/>
      <c r="CM121" s="115"/>
      <c r="CN121" s="115"/>
      <c r="CO121" s="115"/>
      <c r="CP121" s="115"/>
      <c r="CQ121" s="115"/>
      <c r="CR121" s="115"/>
      <c r="CS121" s="115"/>
      <c r="CT121" s="115"/>
      <c r="CU121" s="115"/>
      <c r="CV121" s="115"/>
      <c r="CW121" s="115"/>
      <c r="CX121" s="115"/>
      <c r="CY121" s="115"/>
      <c r="CZ121" s="115"/>
      <c r="DA121" s="115"/>
      <c r="DB121" s="115"/>
      <c r="DC121" s="115"/>
      <c r="DD121" s="115"/>
      <c r="DE121" s="115"/>
      <c r="DF121" s="115"/>
      <c r="DG121" s="115"/>
      <c r="DH121" s="115"/>
      <c r="DI121" s="115"/>
      <c r="DJ121" s="115"/>
      <c r="DK121" s="115"/>
      <c r="DL121" s="115"/>
      <c r="DM121" s="115"/>
      <c r="DN121" s="115"/>
      <c r="DO121" s="115"/>
      <c r="DP121" s="115"/>
      <c r="DQ121" s="115"/>
      <c r="DR121" s="115"/>
      <c r="DS121" s="115"/>
      <c r="DT121" s="115"/>
      <c r="DU121" s="115"/>
      <c r="DV121" s="115"/>
      <c r="DW121" s="115"/>
      <c r="DX121" s="115"/>
      <c r="DY121" s="115"/>
      <c r="DZ121" s="115"/>
      <c r="EA121" s="115"/>
      <c r="EB121" s="115"/>
      <c r="EC121" s="115"/>
      <c r="ED121" s="115"/>
      <c r="EE121" s="115"/>
      <c r="EF121" s="115"/>
      <c r="EG121" s="115"/>
      <c r="EH121" s="115"/>
      <c r="EI121" s="115"/>
      <c r="EJ121" s="115"/>
      <c r="EK121" s="115"/>
      <c r="EL121" s="115"/>
      <c r="EM121" s="115"/>
      <c r="EN121" s="115"/>
      <c r="EO121" s="115"/>
      <c r="EP121" s="115"/>
      <c r="EQ121" s="115"/>
      <c r="ER121" s="115"/>
      <c r="ES121" s="115"/>
      <c r="ET121" s="115"/>
      <c r="EU121" s="115"/>
      <c r="EV121" s="115"/>
      <c r="EW121" s="115"/>
      <c r="EX121" s="115"/>
      <c r="EY121" s="115"/>
      <c r="EZ121" s="115"/>
      <c r="FA121" s="115"/>
      <c r="FB121" s="115"/>
    </row>
    <row r="122" spans="1:158" s="59" customFormat="1" ht="15" customHeight="1" x14ac:dyDescent="0.25">
      <c r="A122" s="55" t="s">
        <v>20</v>
      </c>
      <c r="B122" s="57"/>
      <c r="C122" s="111"/>
      <c r="D122" s="211"/>
      <c r="E122" s="123"/>
      <c r="F122" s="123"/>
      <c r="G122" s="115"/>
      <c r="H122" s="115"/>
      <c r="I122" s="115"/>
      <c r="J122" s="115"/>
      <c r="K122" s="115"/>
      <c r="L122" s="115"/>
      <c r="M122" s="115"/>
      <c r="N122" s="115"/>
      <c r="O122" s="115"/>
      <c r="P122" s="115"/>
      <c r="Q122" s="115"/>
      <c r="R122" s="115"/>
      <c r="S122" s="115"/>
      <c r="T122" s="115"/>
      <c r="U122" s="115"/>
      <c r="V122" s="115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5"/>
      <c r="AO122" s="115"/>
      <c r="AP122" s="115"/>
      <c r="AQ122" s="115"/>
      <c r="AR122" s="115"/>
      <c r="AS122" s="115"/>
      <c r="AT122" s="115"/>
      <c r="AU122" s="115"/>
      <c r="AV122" s="115"/>
      <c r="AW122" s="115"/>
      <c r="AX122" s="115"/>
      <c r="AY122" s="115"/>
      <c r="AZ122" s="115"/>
      <c r="BA122" s="115"/>
      <c r="BB122" s="115"/>
      <c r="BC122" s="115"/>
      <c r="BD122" s="115"/>
      <c r="BE122" s="115"/>
      <c r="BF122" s="115"/>
      <c r="BG122" s="115"/>
      <c r="BH122" s="115"/>
      <c r="BI122" s="115"/>
      <c r="BJ122" s="115"/>
      <c r="BK122" s="115"/>
      <c r="BL122" s="115"/>
      <c r="BM122" s="115"/>
      <c r="BN122" s="115"/>
      <c r="BO122" s="115"/>
      <c r="BP122" s="115"/>
      <c r="BQ122" s="115"/>
      <c r="BR122" s="115"/>
      <c r="BS122" s="115"/>
      <c r="BT122" s="115"/>
      <c r="BU122" s="115"/>
      <c r="BV122" s="115"/>
      <c r="BW122" s="115"/>
      <c r="BX122" s="115"/>
      <c r="BY122" s="115"/>
      <c r="BZ122" s="115"/>
      <c r="CA122" s="115"/>
      <c r="CB122" s="115"/>
      <c r="CC122" s="115"/>
      <c r="CD122" s="115"/>
      <c r="CE122" s="115"/>
      <c r="CF122" s="115"/>
      <c r="CG122" s="115"/>
      <c r="CH122" s="115"/>
      <c r="CI122" s="115"/>
      <c r="CJ122" s="115"/>
      <c r="CK122" s="115"/>
      <c r="CL122" s="115"/>
      <c r="CM122" s="115"/>
      <c r="CN122" s="115"/>
      <c r="CO122" s="115"/>
      <c r="CP122" s="115"/>
      <c r="CQ122" s="115"/>
      <c r="CR122" s="115"/>
      <c r="CS122" s="115"/>
      <c r="CT122" s="115"/>
      <c r="CU122" s="115"/>
      <c r="CV122" s="115"/>
      <c r="CW122" s="115"/>
      <c r="CX122" s="115"/>
      <c r="CY122" s="115"/>
      <c r="CZ122" s="115"/>
      <c r="DA122" s="115"/>
      <c r="DB122" s="115"/>
      <c r="DC122" s="115"/>
      <c r="DD122" s="115"/>
      <c r="DE122" s="115"/>
      <c r="DF122" s="115"/>
      <c r="DG122" s="115"/>
      <c r="DH122" s="115"/>
      <c r="DI122" s="115"/>
      <c r="DJ122" s="115"/>
      <c r="DK122" s="115"/>
      <c r="DL122" s="115"/>
      <c r="DM122" s="115"/>
      <c r="DN122" s="115"/>
      <c r="DO122" s="115"/>
      <c r="DP122" s="115"/>
      <c r="DQ122" s="115"/>
      <c r="DR122" s="115"/>
      <c r="DS122" s="115"/>
      <c r="DT122" s="115"/>
      <c r="DU122" s="115"/>
      <c r="DV122" s="115"/>
      <c r="DW122" s="115"/>
      <c r="DX122" s="115"/>
      <c r="DY122" s="115"/>
      <c r="DZ122" s="115"/>
      <c r="EA122" s="115"/>
      <c r="EB122" s="115"/>
      <c r="EC122" s="115"/>
      <c r="ED122" s="115"/>
      <c r="EE122" s="115"/>
      <c r="EF122" s="115"/>
      <c r="EG122" s="115"/>
      <c r="EH122" s="115"/>
      <c r="EI122" s="115"/>
      <c r="EJ122" s="115"/>
      <c r="EK122" s="115"/>
      <c r="EL122" s="115"/>
      <c r="EM122" s="115"/>
      <c r="EN122" s="115"/>
      <c r="EO122" s="115"/>
      <c r="EP122" s="115"/>
      <c r="EQ122" s="115"/>
      <c r="ER122" s="115"/>
      <c r="ES122" s="115"/>
      <c r="ET122" s="115"/>
      <c r="EU122" s="115"/>
      <c r="EV122" s="115"/>
      <c r="EW122" s="115"/>
      <c r="EX122" s="115"/>
      <c r="EY122" s="115"/>
      <c r="EZ122" s="115"/>
      <c r="FA122" s="115"/>
      <c r="FB122" s="115"/>
    </row>
    <row r="123" spans="1:158" s="59" customFormat="1" ht="15" customHeight="1" x14ac:dyDescent="0.25">
      <c r="A123" s="1" t="s">
        <v>108</v>
      </c>
      <c r="B123" s="2"/>
      <c r="C123" s="58"/>
      <c r="D123" s="128"/>
      <c r="E123" s="121"/>
      <c r="F123" s="3">
        <f>ROUND(C123*D123,0)</f>
        <v>0</v>
      </c>
      <c r="G123" s="115"/>
      <c r="H123" s="115"/>
      <c r="I123" s="115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5"/>
      <c r="AO123" s="115"/>
      <c r="AP123" s="115"/>
      <c r="AQ123" s="115"/>
      <c r="AR123" s="115"/>
      <c r="AS123" s="115"/>
      <c r="AT123" s="115"/>
      <c r="AU123" s="115"/>
      <c r="AV123" s="115"/>
      <c r="AW123" s="115"/>
      <c r="AX123" s="115"/>
      <c r="AY123" s="115"/>
      <c r="AZ123" s="115"/>
      <c r="BA123" s="115"/>
      <c r="BB123" s="115"/>
      <c r="BC123" s="115"/>
      <c r="BD123" s="115"/>
      <c r="BE123" s="115"/>
      <c r="BF123" s="115"/>
      <c r="BG123" s="115"/>
      <c r="BH123" s="115"/>
      <c r="BI123" s="115"/>
      <c r="BJ123" s="115"/>
      <c r="BK123" s="115"/>
      <c r="BL123" s="115"/>
      <c r="BM123" s="115"/>
      <c r="BN123" s="115"/>
      <c r="BO123" s="115"/>
      <c r="BP123" s="115"/>
      <c r="BQ123" s="115"/>
      <c r="BR123" s="115"/>
      <c r="BS123" s="115"/>
      <c r="BT123" s="115"/>
      <c r="BU123" s="115"/>
      <c r="BV123" s="115"/>
      <c r="BW123" s="115"/>
      <c r="BX123" s="115"/>
      <c r="BY123" s="115"/>
      <c r="BZ123" s="115"/>
      <c r="CA123" s="115"/>
      <c r="CB123" s="115"/>
      <c r="CC123" s="115"/>
      <c r="CD123" s="115"/>
      <c r="CE123" s="115"/>
      <c r="CF123" s="115"/>
      <c r="CG123" s="115"/>
      <c r="CH123" s="115"/>
      <c r="CI123" s="115"/>
      <c r="CJ123" s="115"/>
      <c r="CK123" s="115"/>
      <c r="CL123" s="115"/>
      <c r="CM123" s="115"/>
      <c r="CN123" s="115"/>
      <c r="CO123" s="115"/>
      <c r="CP123" s="115"/>
      <c r="CQ123" s="115"/>
      <c r="CR123" s="115"/>
      <c r="CS123" s="115"/>
      <c r="CT123" s="115"/>
      <c r="CU123" s="115"/>
      <c r="CV123" s="115"/>
      <c r="CW123" s="115"/>
      <c r="CX123" s="115"/>
      <c r="CY123" s="115"/>
      <c r="CZ123" s="115"/>
      <c r="DA123" s="115"/>
      <c r="DB123" s="115"/>
      <c r="DC123" s="115"/>
      <c r="DD123" s="115"/>
      <c r="DE123" s="115"/>
      <c r="DF123" s="115"/>
      <c r="DG123" s="115"/>
      <c r="DH123" s="115"/>
      <c r="DI123" s="115"/>
      <c r="DJ123" s="115"/>
      <c r="DK123" s="115"/>
      <c r="DL123" s="115"/>
      <c r="DM123" s="115"/>
      <c r="DN123" s="115"/>
      <c r="DO123" s="115"/>
      <c r="DP123" s="115"/>
      <c r="DQ123" s="115"/>
      <c r="DR123" s="115"/>
      <c r="DS123" s="115"/>
      <c r="DT123" s="115"/>
      <c r="DU123" s="115"/>
      <c r="DV123" s="115"/>
      <c r="DW123" s="115"/>
      <c r="DX123" s="115"/>
      <c r="DY123" s="115"/>
      <c r="DZ123" s="115"/>
      <c r="EA123" s="115"/>
      <c r="EB123" s="115"/>
      <c r="EC123" s="115"/>
      <c r="ED123" s="115"/>
      <c r="EE123" s="115"/>
      <c r="EF123" s="115"/>
      <c r="EG123" s="115"/>
      <c r="EH123" s="115"/>
      <c r="EI123" s="115"/>
      <c r="EJ123" s="115"/>
      <c r="EK123" s="115"/>
      <c r="EL123" s="115"/>
      <c r="EM123" s="115"/>
      <c r="EN123" s="115"/>
      <c r="EO123" s="115"/>
      <c r="EP123" s="115"/>
      <c r="EQ123" s="115"/>
      <c r="ER123" s="115"/>
      <c r="ES123" s="115"/>
      <c r="ET123" s="115"/>
      <c r="EU123" s="115"/>
      <c r="EV123" s="115"/>
      <c r="EW123" s="115"/>
      <c r="EX123" s="115"/>
      <c r="EY123" s="115"/>
      <c r="EZ123" s="115"/>
      <c r="FA123" s="115"/>
      <c r="FB123" s="115"/>
    </row>
    <row r="124" spans="1:158" s="59" customFormat="1" ht="15" customHeight="1" x14ac:dyDescent="0.25">
      <c r="A124" s="249" t="s">
        <v>147</v>
      </c>
      <c r="B124" s="102"/>
      <c r="C124" s="135">
        <f>SUM(C123:C123)</f>
        <v>0</v>
      </c>
      <c r="D124" s="211"/>
      <c r="E124" s="135">
        <f>SUM(E123:E123)</f>
        <v>0</v>
      </c>
      <c r="F124" s="135">
        <f>SUM(F123:F123)</f>
        <v>0</v>
      </c>
      <c r="G124" s="115"/>
      <c r="H124" s="115"/>
      <c r="I124" s="115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  <c r="V124" s="115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5"/>
      <c r="AO124" s="115"/>
      <c r="AP124" s="115"/>
      <c r="AQ124" s="115"/>
      <c r="AR124" s="115"/>
      <c r="AS124" s="115"/>
      <c r="AT124" s="115"/>
      <c r="AU124" s="115"/>
      <c r="AV124" s="115"/>
      <c r="AW124" s="115"/>
      <c r="AX124" s="115"/>
      <c r="AY124" s="115"/>
      <c r="AZ124" s="115"/>
      <c r="BA124" s="115"/>
      <c r="BB124" s="115"/>
      <c r="BC124" s="115"/>
      <c r="BD124" s="115"/>
      <c r="BE124" s="115"/>
      <c r="BF124" s="115"/>
      <c r="BG124" s="115"/>
      <c r="BH124" s="115"/>
      <c r="BI124" s="115"/>
      <c r="BJ124" s="115"/>
      <c r="BK124" s="115"/>
      <c r="BL124" s="115"/>
      <c r="BM124" s="115"/>
      <c r="BN124" s="115"/>
      <c r="BO124" s="115"/>
      <c r="BP124" s="115"/>
      <c r="BQ124" s="115"/>
      <c r="BR124" s="115"/>
      <c r="BS124" s="115"/>
      <c r="BT124" s="115"/>
      <c r="BU124" s="115"/>
      <c r="BV124" s="115"/>
      <c r="BW124" s="115"/>
      <c r="BX124" s="115"/>
      <c r="BY124" s="115"/>
      <c r="BZ124" s="115"/>
      <c r="CA124" s="115"/>
      <c r="CB124" s="115"/>
      <c r="CC124" s="115"/>
      <c r="CD124" s="115"/>
      <c r="CE124" s="115"/>
      <c r="CF124" s="115"/>
      <c r="CG124" s="115"/>
      <c r="CH124" s="115"/>
      <c r="CI124" s="115"/>
      <c r="CJ124" s="115"/>
      <c r="CK124" s="115"/>
      <c r="CL124" s="115"/>
      <c r="CM124" s="115"/>
      <c r="CN124" s="115"/>
      <c r="CO124" s="115"/>
      <c r="CP124" s="115"/>
      <c r="CQ124" s="115"/>
      <c r="CR124" s="115"/>
      <c r="CS124" s="115"/>
      <c r="CT124" s="115"/>
      <c r="CU124" s="115"/>
      <c r="CV124" s="115"/>
      <c r="CW124" s="115"/>
      <c r="CX124" s="115"/>
      <c r="CY124" s="115"/>
      <c r="CZ124" s="115"/>
      <c r="DA124" s="115"/>
      <c r="DB124" s="115"/>
      <c r="DC124" s="115"/>
      <c r="DD124" s="115"/>
      <c r="DE124" s="115"/>
      <c r="DF124" s="115"/>
      <c r="DG124" s="115"/>
      <c r="DH124" s="115"/>
      <c r="DI124" s="115"/>
      <c r="DJ124" s="115"/>
      <c r="DK124" s="115"/>
      <c r="DL124" s="115"/>
      <c r="DM124" s="115"/>
      <c r="DN124" s="115"/>
      <c r="DO124" s="115"/>
      <c r="DP124" s="115"/>
      <c r="DQ124" s="115"/>
      <c r="DR124" s="115"/>
      <c r="DS124" s="115"/>
      <c r="DT124" s="115"/>
      <c r="DU124" s="115"/>
      <c r="DV124" s="115"/>
      <c r="DW124" s="115"/>
      <c r="DX124" s="115"/>
      <c r="DY124" s="115"/>
      <c r="DZ124" s="115"/>
      <c r="EA124" s="115"/>
      <c r="EB124" s="115"/>
      <c r="EC124" s="115"/>
      <c r="ED124" s="115"/>
      <c r="EE124" s="115"/>
      <c r="EF124" s="115"/>
      <c r="EG124" s="115"/>
      <c r="EH124" s="115"/>
      <c r="EI124" s="115"/>
      <c r="EJ124" s="115"/>
      <c r="EK124" s="115"/>
      <c r="EL124" s="115"/>
      <c r="EM124" s="115"/>
      <c r="EN124" s="115"/>
      <c r="EO124" s="115"/>
      <c r="EP124" s="115"/>
      <c r="EQ124" s="115"/>
      <c r="ER124" s="115"/>
      <c r="ES124" s="115"/>
      <c r="ET124" s="115"/>
      <c r="EU124" s="115"/>
      <c r="EV124" s="115"/>
      <c r="EW124" s="115"/>
      <c r="EX124" s="115"/>
      <c r="EY124" s="115"/>
      <c r="EZ124" s="115"/>
      <c r="FA124" s="115"/>
      <c r="FB124" s="115"/>
    </row>
    <row r="125" spans="1:158" s="59" customFormat="1" ht="15" customHeight="1" x14ac:dyDescent="0.25">
      <c r="A125" s="38" t="s">
        <v>118</v>
      </c>
      <c r="B125" s="113"/>
      <c r="C125" s="136">
        <f>C121+C124</f>
        <v>0</v>
      </c>
      <c r="D125" s="130"/>
      <c r="E125" s="136">
        <f>E121+E124</f>
        <v>0</v>
      </c>
      <c r="F125" s="136">
        <f>F121+F124</f>
        <v>0</v>
      </c>
      <c r="G125" s="115"/>
      <c r="H125" s="115"/>
      <c r="I125" s="115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  <c r="V125" s="115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5"/>
      <c r="AO125" s="115"/>
      <c r="AP125" s="115"/>
      <c r="AQ125" s="115"/>
      <c r="AR125" s="115"/>
      <c r="AS125" s="115"/>
      <c r="AT125" s="115"/>
      <c r="AU125" s="115"/>
      <c r="AV125" s="115"/>
      <c r="AW125" s="115"/>
      <c r="AX125" s="115"/>
      <c r="AY125" s="115"/>
      <c r="AZ125" s="115"/>
      <c r="BA125" s="115"/>
      <c r="BB125" s="115"/>
      <c r="BC125" s="115"/>
      <c r="BD125" s="115"/>
      <c r="BE125" s="115"/>
      <c r="BF125" s="115"/>
      <c r="BG125" s="115"/>
      <c r="BH125" s="115"/>
      <c r="BI125" s="115"/>
      <c r="BJ125" s="115"/>
      <c r="BK125" s="115"/>
      <c r="BL125" s="115"/>
      <c r="BM125" s="115"/>
      <c r="BN125" s="115"/>
      <c r="BO125" s="115"/>
      <c r="BP125" s="115"/>
      <c r="BQ125" s="115"/>
      <c r="BR125" s="115"/>
      <c r="BS125" s="115"/>
      <c r="BT125" s="115"/>
      <c r="BU125" s="115"/>
      <c r="BV125" s="115"/>
      <c r="BW125" s="115"/>
      <c r="BX125" s="115"/>
      <c r="BY125" s="115"/>
      <c r="BZ125" s="115"/>
      <c r="CA125" s="115"/>
      <c r="CB125" s="115"/>
      <c r="CC125" s="115"/>
      <c r="CD125" s="115"/>
      <c r="CE125" s="115"/>
      <c r="CF125" s="115"/>
      <c r="CG125" s="115"/>
      <c r="CH125" s="115"/>
      <c r="CI125" s="115"/>
      <c r="CJ125" s="115"/>
      <c r="CK125" s="115"/>
      <c r="CL125" s="115"/>
      <c r="CM125" s="115"/>
      <c r="CN125" s="115"/>
      <c r="CO125" s="115"/>
      <c r="CP125" s="115"/>
      <c r="CQ125" s="115"/>
      <c r="CR125" s="115"/>
      <c r="CS125" s="115"/>
      <c r="CT125" s="115"/>
      <c r="CU125" s="115"/>
      <c r="CV125" s="115"/>
      <c r="CW125" s="115"/>
      <c r="CX125" s="115"/>
      <c r="CY125" s="115"/>
      <c r="CZ125" s="115"/>
      <c r="DA125" s="115"/>
      <c r="DB125" s="115"/>
      <c r="DC125" s="115"/>
      <c r="DD125" s="115"/>
      <c r="DE125" s="115"/>
      <c r="DF125" s="115"/>
      <c r="DG125" s="115"/>
      <c r="DH125" s="115"/>
      <c r="DI125" s="115"/>
      <c r="DJ125" s="115"/>
      <c r="DK125" s="115"/>
      <c r="DL125" s="115"/>
      <c r="DM125" s="115"/>
      <c r="DN125" s="115"/>
      <c r="DO125" s="115"/>
      <c r="DP125" s="115"/>
      <c r="DQ125" s="115"/>
      <c r="DR125" s="115"/>
      <c r="DS125" s="115"/>
      <c r="DT125" s="115"/>
      <c r="DU125" s="115"/>
      <c r="DV125" s="115"/>
      <c r="DW125" s="115"/>
      <c r="DX125" s="115"/>
      <c r="DY125" s="115"/>
      <c r="DZ125" s="115"/>
      <c r="EA125" s="115"/>
      <c r="EB125" s="115"/>
      <c r="EC125" s="115"/>
      <c r="ED125" s="115"/>
      <c r="EE125" s="115"/>
      <c r="EF125" s="115"/>
      <c r="EG125" s="115"/>
      <c r="EH125" s="115"/>
      <c r="EI125" s="115"/>
      <c r="EJ125" s="115"/>
      <c r="EK125" s="115"/>
      <c r="EL125" s="115"/>
      <c r="EM125" s="115"/>
      <c r="EN125" s="115"/>
      <c r="EO125" s="115"/>
      <c r="EP125" s="115"/>
      <c r="EQ125" s="115"/>
      <c r="ER125" s="115"/>
      <c r="ES125" s="115"/>
      <c r="ET125" s="115"/>
      <c r="EU125" s="115"/>
      <c r="EV125" s="115"/>
      <c r="EW125" s="115"/>
      <c r="EX125" s="115"/>
      <c r="EY125" s="115"/>
      <c r="EZ125" s="115"/>
      <c r="FA125" s="115"/>
      <c r="FB125" s="115"/>
    </row>
    <row r="126" spans="1:158" s="59" customFormat="1" ht="15" customHeight="1" x14ac:dyDescent="0.25">
      <c r="A126" s="773" t="s">
        <v>124</v>
      </c>
      <c r="B126" s="2"/>
      <c r="C126" s="97">
        <f>SUM(C127:C129)</f>
        <v>0</v>
      </c>
      <c r="D126" s="2"/>
      <c r="E126" s="2"/>
      <c r="F126" s="2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115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5"/>
      <c r="AO126" s="115"/>
      <c r="AP126" s="115"/>
      <c r="AQ126" s="115"/>
      <c r="AR126" s="115"/>
      <c r="AS126" s="115"/>
      <c r="AT126" s="115"/>
      <c r="AU126" s="115"/>
      <c r="AV126" s="115"/>
      <c r="AW126" s="115"/>
      <c r="AX126" s="115"/>
      <c r="AY126" s="115"/>
      <c r="AZ126" s="115"/>
      <c r="BA126" s="115"/>
      <c r="BB126" s="115"/>
      <c r="BC126" s="115"/>
      <c r="BD126" s="115"/>
      <c r="BE126" s="115"/>
      <c r="BF126" s="115"/>
      <c r="BG126" s="115"/>
      <c r="BH126" s="115"/>
      <c r="BI126" s="115"/>
      <c r="BJ126" s="115"/>
      <c r="BK126" s="115"/>
      <c r="BL126" s="115"/>
      <c r="BM126" s="115"/>
      <c r="BN126" s="115"/>
      <c r="BO126" s="115"/>
      <c r="BP126" s="115"/>
      <c r="BQ126" s="115"/>
      <c r="BR126" s="115"/>
      <c r="BS126" s="115"/>
      <c r="BT126" s="115"/>
      <c r="BU126" s="115"/>
      <c r="BV126" s="115"/>
      <c r="BW126" s="115"/>
      <c r="BX126" s="115"/>
      <c r="BY126" s="115"/>
      <c r="BZ126" s="115"/>
      <c r="CA126" s="115"/>
      <c r="CB126" s="115"/>
      <c r="CC126" s="115"/>
      <c r="CD126" s="115"/>
      <c r="CE126" s="115"/>
      <c r="CF126" s="115"/>
      <c r="CG126" s="115"/>
      <c r="CH126" s="115"/>
      <c r="CI126" s="115"/>
      <c r="CJ126" s="115"/>
      <c r="CK126" s="115"/>
      <c r="CL126" s="115"/>
      <c r="CM126" s="115"/>
      <c r="CN126" s="115"/>
      <c r="CO126" s="115"/>
      <c r="CP126" s="115"/>
      <c r="CQ126" s="115"/>
      <c r="CR126" s="115"/>
      <c r="CS126" s="115"/>
      <c r="CT126" s="115"/>
      <c r="CU126" s="115"/>
      <c r="CV126" s="115"/>
      <c r="CW126" s="115"/>
      <c r="CX126" s="115"/>
      <c r="CY126" s="115"/>
      <c r="CZ126" s="115"/>
      <c r="DA126" s="115"/>
      <c r="DB126" s="115"/>
      <c r="DC126" s="115"/>
      <c r="DD126" s="115"/>
      <c r="DE126" s="115"/>
      <c r="DF126" s="115"/>
      <c r="DG126" s="115"/>
      <c r="DH126" s="115"/>
      <c r="DI126" s="115"/>
      <c r="DJ126" s="115"/>
      <c r="DK126" s="115"/>
      <c r="DL126" s="115"/>
      <c r="DM126" s="115"/>
      <c r="DN126" s="115"/>
      <c r="DO126" s="115"/>
      <c r="DP126" s="115"/>
      <c r="DQ126" s="115"/>
      <c r="DR126" s="115"/>
      <c r="DS126" s="115"/>
      <c r="DT126" s="115"/>
      <c r="DU126" s="115"/>
      <c r="DV126" s="115"/>
      <c r="DW126" s="115"/>
      <c r="DX126" s="115"/>
      <c r="DY126" s="115"/>
      <c r="DZ126" s="115"/>
      <c r="EA126" s="115"/>
      <c r="EB126" s="115"/>
      <c r="EC126" s="115"/>
      <c r="ED126" s="115"/>
      <c r="EE126" s="115"/>
      <c r="EF126" s="115"/>
      <c r="EG126" s="115"/>
      <c r="EH126" s="115"/>
      <c r="EI126" s="115"/>
      <c r="EJ126" s="115"/>
      <c r="EK126" s="115"/>
      <c r="EL126" s="115"/>
      <c r="EM126" s="115"/>
      <c r="EN126" s="115"/>
      <c r="EO126" s="115"/>
      <c r="EP126" s="115"/>
      <c r="EQ126" s="115"/>
      <c r="ER126" s="115"/>
      <c r="ES126" s="115"/>
      <c r="ET126" s="115"/>
      <c r="EU126" s="115"/>
      <c r="EV126" s="115"/>
      <c r="EW126" s="115"/>
      <c r="EX126" s="115"/>
      <c r="EY126" s="115"/>
      <c r="EZ126" s="115"/>
      <c r="FA126" s="115"/>
      <c r="FB126" s="115"/>
    </row>
    <row r="127" spans="1:158" s="59" customFormat="1" x14ac:dyDescent="0.25">
      <c r="A127" s="811" t="s">
        <v>19</v>
      </c>
      <c r="B127" s="2"/>
      <c r="C127" s="2"/>
      <c r="D127" s="2"/>
      <c r="E127" s="2"/>
      <c r="F127" s="2"/>
      <c r="G127" s="115"/>
      <c r="H127" s="115"/>
      <c r="I127" s="115"/>
      <c r="J127" s="115"/>
      <c r="K127" s="115"/>
      <c r="L127" s="115"/>
      <c r="M127" s="115"/>
      <c r="N127" s="115"/>
      <c r="O127" s="115"/>
      <c r="P127" s="115"/>
      <c r="Q127" s="115"/>
      <c r="R127" s="115"/>
      <c r="S127" s="115"/>
      <c r="T127" s="115"/>
      <c r="U127" s="115"/>
      <c r="V127" s="115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5"/>
      <c r="AO127" s="115"/>
      <c r="AP127" s="115"/>
      <c r="AQ127" s="115"/>
      <c r="AR127" s="115"/>
      <c r="AS127" s="115"/>
      <c r="AT127" s="115"/>
      <c r="AU127" s="115"/>
      <c r="AV127" s="115"/>
      <c r="AW127" s="115"/>
      <c r="AX127" s="115"/>
      <c r="AY127" s="115"/>
      <c r="AZ127" s="115"/>
      <c r="BA127" s="115"/>
      <c r="BB127" s="115"/>
      <c r="BC127" s="115"/>
      <c r="BD127" s="115"/>
      <c r="BE127" s="115"/>
      <c r="BF127" s="115"/>
      <c r="BG127" s="115"/>
      <c r="BH127" s="115"/>
      <c r="BI127" s="115"/>
      <c r="BJ127" s="115"/>
      <c r="BK127" s="115"/>
      <c r="BL127" s="115"/>
      <c r="BM127" s="115"/>
      <c r="BN127" s="115"/>
      <c r="BO127" s="115"/>
      <c r="BP127" s="115"/>
      <c r="BQ127" s="115"/>
      <c r="BR127" s="115"/>
      <c r="BS127" s="115"/>
      <c r="BT127" s="115"/>
      <c r="BU127" s="115"/>
      <c r="BV127" s="115"/>
      <c r="BW127" s="115"/>
      <c r="BX127" s="115"/>
      <c r="BY127" s="115"/>
      <c r="BZ127" s="115"/>
      <c r="CA127" s="115"/>
      <c r="CB127" s="115"/>
      <c r="CC127" s="115"/>
      <c r="CD127" s="115"/>
      <c r="CE127" s="115"/>
      <c r="CF127" s="115"/>
      <c r="CG127" s="115"/>
      <c r="CH127" s="115"/>
      <c r="CI127" s="115"/>
      <c r="CJ127" s="115"/>
      <c r="CK127" s="115"/>
      <c r="CL127" s="115"/>
      <c r="CM127" s="115"/>
      <c r="CN127" s="115"/>
      <c r="CO127" s="115"/>
      <c r="CP127" s="115"/>
      <c r="CQ127" s="115"/>
      <c r="CR127" s="115"/>
      <c r="CS127" s="115"/>
      <c r="CT127" s="115"/>
      <c r="CU127" s="115"/>
      <c r="CV127" s="115"/>
      <c r="CW127" s="115"/>
      <c r="CX127" s="115"/>
      <c r="CY127" s="115"/>
      <c r="CZ127" s="115"/>
      <c r="DA127" s="115"/>
      <c r="DB127" s="115"/>
      <c r="DC127" s="115"/>
      <c r="DD127" s="115"/>
      <c r="DE127" s="115"/>
      <c r="DF127" s="115"/>
      <c r="DG127" s="115"/>
      <c r="DH127" s="115"/>
      <c r="DI127" s="115"/>
      <c r="DJ127" s="115"/>
      <c r="DK127" s="115"/>
      <c r="DL127" s="115"/>
      <c r="DM127" s="115"/>
      <c r="DN127" s="115"/>
      <c r="DO127" s="115"/>
      <c r="DP127" s="115"/>
      <c r="DQ127" s="115"/>
      <c r="DR127" s="115"/>
      <c r="DS127" s="115"/>
      <c r="DT127" s="115"/>
      <c r="DU127" s="115"/>
      <c r="DV127" s="115"/>
      <c r="DW127" s="115"/>
      <c r="DX127" s="115"/>
      <c r="DY127" s="115"/>
      <c r="DZ127" s="115"/>
      <c r="EA127" s="115"/>
      <c r="EB127" s="115"/>
      <c r="EC127" s="115"/>
      <c r="ED127" s="115"/>
      <c r="EE127" s="115"/>
      <c r="EF127" s="115"/>
      <c r="EG127" s="115"/>
      <c r="EH127" s="115"/>
      <c r="EI127" s="115"/>
      <c r="EJ127" s="115"/>
      <c r="EK127" s="115"/>
      <c r="EL127" s="115"/>
      <c r="EM127" s="115"/>
      <c r="EN127" s="115"/>
      <c r="EO127" s="115"/>
      <c r="EP127" s="115"/>
      <c r="EQ127" s="115"/>
      <c r="ER127" s="115"/>
      <c r="ES127" s="115"/>
      <c r="ET127" s="115"/>
      <c r="EU127" s="115"/>
      <c r="EV127" s="115"/>
      <c r="EW127" s="115"/>
      <c r="EX127" s="115"/>
      <c r="EY127" s="115"/>
      <c r="EZ127" s="115"/>
      <c r="FA127" s="115"/>
      <c r="FB127" s="115"/>
    </row>
    <row r="128" spans="1:158" s="59" customFormat="1" ht="30" x14ac:dyDescent="0.25">
      <c r="A128" s="812" t="s">
        <v>30</v>
      </c>
      <c r="B128" s="32"/>
      <c r="C128" s="3"/>
      <c r="D128" s="32"/>
      <c r="E128" s="32"/>
      <c r="F128" s="32"/>
      <c r="G128" s="115"/>
      <c r="H128" s="115"/>
      <c r="I128" s="115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  <c r="V128" s="115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5"/>
      <c r="AO128" s="115"/>
      <c r="AP128" s="115"/>
      <c r="AQ128" s="115"/>
      <c r="AR128" s="115"/>
      <c r="AS128" s="115"/>
      <c r="AT128" s="115"/>
      <c r="AU128" s="115"/>
      <c r="AV128" s="115"/>
      <c r="AW128" s="115"/>
      <c r="AX128" s="115"/>
      <c r="AY128" s="115"/>
      <c r="AZ128" s="115"/>
      <c r="BA128" s="115"/>
      <c r="BB128" s="115"/>
      <c r="BC128" s="115"/>
      <c r="BD128" s="115"/>
      <c r="BE128" s="115"/>
      <c r="BF128" s="115"/>
      <c r="BG128" s="115"/>
      <c r="BH128" s="115"/>
      <c r="BI128" s="115"/>
      <c r="BJ128" s="115"/>
      <c r="BK128" s="115"/>
      <c r="BL128" s="115"/>
      <c r="BM128" s="115"/>
      <c r="BN128" s="115"/>
      <c r="BO128" s="115"/>
      <c r="BP128" s="115"/>
      <c r="BQ128" s="115"/>
      <c r="BR128" s="115"/>
      <c r="BS128" s="115"/>
      <c r="BT128" s="115"/>
      <c r="BU128" s="115"/>
      <c r="BV128" s="115"/>
      <c r="BW128" s="115"/>
      <c r="BX128" s="115"/>
      <c r="BY128" s="115"/>
      <c r="BZ128" s="115"/>
      <c r="CA128" s="115"/>
      <c r="CB128" s="115"/>
      <c r="CC128" s="115"/>
      <c r="CD128" s="115"/>
      <c r="CE128" s="115"/>
      <c r="CF128" s="115"/>
      <c r="CG128" s="115"/>
      <c r="CH128" s="115"/>
      <c r="CI128" s="115"/>
      <c r="CJ128" s="115"/>
      <c r="CK128" s="115"/>
      <c r="CL128" s="115"/>
      <c r="CM128" s="115"/>
      <c r="CN128" s="115"/>
      <c r="CO128" s="115"/>
      <c r="CP128" s="115"/>
      <c r="CQ128" s="115"/>
      <c r="CR128" s="115"/>
      <c r="CS128" s="115"/>
      <c r="CT128" s="115"/>
      <c r="CU128" s="115"/>
      <c r="CV128" s="115"/>
      <c r="CW128" s="115"/>
      <c r="CX128" s="115"/>
      <c r="CY128" s="115"/>
      <c r="CZ128" s="115"/>
      <c r="DA128" s="115"/>
      <c r="DB128" s="115"/>
      <c r="DC128" s="115"/>
      <c r="DD128" s="115"/>
      <c r="DE128" s="115"/>
      <c r="DF128" s="115"/>
      <c r="DG128" s="115"/>
      <c r="DH128" s="115"/>
      <c r="DI128" s="115"/>
      <c r="DJ128" s="115"/>
      <c r="DK128" s="115"/>
      <c r="DL128" s="115"/>
      <c r="DM128" s="115"/>
      <c r="DN128" s="115"/>
      <c r="DO128" s="115"/>
      <c r="DP128" s="115"/>
      <c r="DQ128" s="115"/>
      <c r="DR128" s="115"/>
      <c r="DS128" s="115"/>
      <c r="DT128" s="115"/>
      <c r="DU128" s="115"/>
      <c r="DV128" s="115"/>
      <c r="DW128" s="115"/>
      <c r="DX128" s="115"/>
      <c r="DY128" s="115"/>
      <c r="DZ128" s="115"/>
      <c r="EA128" s="115"/>
      <c r="EB128" s="115"/>
      <c r="EC128" s="115"/>
      <c r="ED128" s="115"/>
      <c r="EE128" s="115"/>
      <c r="EF128" s="115"/>
      <c r="EG128" s="115"/>
      <c r="EH128" s="115"/>
      <c r="EI128" s="115"/>
      <c r="EJ128" s="115"/>
      <c r="EK128" s="115"/>
      <c r="EL128" s="115"/>
      <c r="EM128" s="115"/>
      <c r="EN128" s="115"/>
      <c r="EO128" s="115"/>
      <c r="EP128" s="115"/>
      <c r="EQ128" s="115"/>
      <c r="ER128" s="115"/>
      <c r="ES128" s="115"/>
      <c r="ET128" s="115"/>
      <c r="EU128" s="115"/>
      <c r="EV128" s="115"/>
      <c r="EW128" s="115"/>
      <c r="EX128" s="115"/>
      <c r="EY128" s="115"/>
      <c r="EZ128" s="115"/>
      <c r="FA128" s="115"/>
      <c r="FB128" s="115"/>
    </row>
    <row r="129" spans="1:158" s="59" customFormat="1" ht="15.75" thickBot="1" x14ac:dyDescent="0.3">
      <c r="A129" s="811" t="s">
        <v>353</v>
      </c>
      <c r="B129" s="2"/>
      <c r="C129" s="2"/>
      <c r="D129" s="2"/>
      <c r="E129" s="2"/>
      <c r="F129" s="2"/>
      <c r="G129" s="115"/>
      <c r="H129" s="115"/>
      <c r="I129" s="115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  <c r="V129" s="115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5"/>
      <c r="AO129" s="115"/>
      <c r="AP129" s="115"/>
      <c r="AQ129" s="115"/>
      <c r="AR129" s="115"/>
      <c r="AS129" s="115"/>
      <c r="AT129" s="115"/>
      <c r="AU129" s="115"/>
      <c r="AV129" s="115"/>
      <c r="AW129" s="115"/>
      <c r="AX129" s="115"/>
      <c r="AY129" s="115"/>
      <c r="AZ129" s="115"/>
      <c r="BA129" s="115"/>
      <c r="BB129" s="115"/>
      <c r="BC129" s="115"/>
      <c r="BD129" s="115"/>
      <c r="BE129" s="115"/>
      <c r="BF129" s="115"/>
      <c r="BG129" s="115"/>
      <c r="BH129" s="115"/>
      <c r="BI129" s="115"/>
      <c r="BJ129" s="115"/>
      <c r="BK129" s="115"/>
      <c r="BL129" s="115"/>
      <c r="BM129" s="115"/>
      <c r="BN129" s="115"/>
      <c r="BO129" s="115"/>
      <c r="BP129" s="115"/>
      <c r="BQ129" s="115"/>
      <c r="BR129" s="115"/>
      <c r="BS129" s="115"/>
      <c r="BT129" s="115"/>
      <c r="BU129" s="115"/>
      <c r="BV129" s="115"/>
      <c r="BW129" s="115"/>
      <c r="BX129" s="115"/>
      <c r="BY129" s="115"/>
      <c r="BZ129" s="115"/>
      <c r="CA129" s="115"/>
      <c r="CB129" s="115"/>
      <c r="CC129" s="115"/>
      <c r="CD129" s="115"/>
      <c r="CE129" s="115"/>
      <c r="CF129" s="115"/>
      <c r="CG129" s="115"/>
      <c r="CH129" s="115"/>
      <c r="CI129" s="115"/>
      <c r="CJ129" s="115"/>
      <c r="CK129" s="115"/>
      <c r="CL129" s="115"/>
      <c r="CM129" s="115"/>
      <c r="CN129" s="115"/>
      <c r="CO129" s="115"/>
      <c r="CP129" s="115"/>
      <c r="CQ129" s="115"/>
      <c r="CR129" s="115"/>
      <c r="CS129" s="115"/>
      <c r="CT129" s="115"/>
      <c r="CU129" s="115"/>
      <c r="CV129" s="115"/>
      <c r="CW129" s="115"/>
      <c r="CX129" s="115"/>
      <c r="CY129" s="115"/>
      <c r="CZ129" s="115"/>
      <c r="DA129" s="115"/>
      <c r="DB129" s="115"/>
      <c r="DC129" s="115"/>
      <c r="DD129" s="115"/>
      <c r="DE129" s="115"/>
      <c r="DF129" s="115"/>
      <c r="DG129" s="115"/>
      <c r="DH129" s="115"/>
      <c r="DI129" s="115"/>
      <c r="DJ129" s="115"/>
      <c r="DK129" s="115"/>
      <c r="DL129" s="115"/>
      <c r="DM129" s="115"/>
      <c r="DN129" s="115"/>
      <c r="DO129" s="115"/>
      <c r="DP129" s="115"/>
      <c r="DQ129" s="115"/>
      <c r="DR129" s="115"/>
      <c r="DS129" s="115"/>
      <c r="DT129" s="115"/>
      <c r="DU129" s="115"/>
      <c r="DV129" s="115"/>
      <c r="DW129" s="115"/>
      <c r="DX129" s="115"/>
      <c r="DY129" s="115"/>
      <c r="DZ129" s="115"/>
      <c r="EA129" s="115"/>
      <c r="EB129" s="115"/>
      <c r="EC129" s="115"/>
      <c r="ED129" s="115"/>
      <c r="EE129" s="115"/>
      <c r="EF129" s="115"/>
      <c r="EG129" s="115"/>
      <c r="EH129" s="115"/>
      <c r="EI129" s="115"/>
      <c r="EJ129" s="115"/>
      <c r="EK129" s="115"/>
      <c r="EL129" s="115"/>
      <c r="EM129" s="115"/>
      <c r="EN129" s="115"/>
      <c r="EO129" s="115"/>
      <c r="EP129" s="115"/>
      <c r="EQ129" s="115"/>
      <c r="ER129" s="115"/>
      <c r="ES129" s="115"/>
      <c r="ET129" s="115"/>
      <c r="EU129" s="115"/>
      <c r="EV129" s="115"/>
      <c r="EW129" s="115"/>
      <c r="EX129" s="115"/>
      <c r="EY129" s="115"/>
      <c r="EZ129" s="115"/>
      <c r="FA129" s="115"/>
      <c r="FB129" s="115"/>
    </row>
    <row r="130" spans="1:158" s="59" customFormat="1" ht="15" customHeight="1" thickBot="1" x14ac:dyDescent="0.3">
      <c r="A130" s="42" t="s">
        <v>10</v>
      </c>
      <c r="B130" s="280"/>
      <c r="C130" s="280"/>
      <c r="D130" s="280"/>
      <c r="E130" s="280"/>
      <c r="F130" s="280"/>
      <c r="G130" s="115"/>
      <c r="H130" s="115"/>
      <c r="I130" s="115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  <c r="V130" s="115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5"/>
      <c r="AO130" s="115"/>
      <c r="AP130" s="115"/>
      <c r="AQ130" s="115"/>
      <c r="AR130" s="115"/>
      <c r="AS130" s="115"/>
      <c r="AT130" s="115"/>
      <c r="AU130" s="115"/>
      <c r="AV130" s="115"/>
      <c r="AW130" s="115"/>
      <c r="AX130" s="115"/>
      <c r="AY130" s="115"/>
      <c r="AZ130" s="115"/>
      <c r="BA130" s="115"/>
      <c r="BB130" s="115"/>
      <c r="BC130" s="115"/>
      <c r="BD130" s="115"/>
      <c r="BE130" s="115"/>
      <c r="BF130" s="115"/>
      <c r="BG130" s="115"/>
      <c r="BH130" s="115"/>
      <c r="BI130" s="115"/>
      <c r="BJ130" s="115"/>
      <c r="BK130" s="115"/>
      <c r="BL130" s="115"/>
      <c r="BM130" s="115"/>
      <c r="BN130" s="115"/>
      <c r="BO130" s="115"/>
      <c r="BP130" s="115"/>
      <c r="BQ130" s="115"/>
      <c r="BR130" s="115"/>
      <c r="BS130" s="115"/>
      <c r="BT130" s="115"/>
      <c r="BU130" s="115"/>
      <c r="BV130" s="115"/>
      <c r="BW130" s="115"/>
      <c r="BX130" s="115"/>
      <c r="BY130" s="115"/>
      <c r="BZ130" s="115"/>
      <c r="CA130" s="115"/>
      <c r="CB130" s="115"/>
      <c r="CC130" s="115"/>
      <c r="CD130" s="115"/>
      <c r="CE130" s="115"/>
      <c r="CF130" s="115"/>
      <c r="CG130" s="115"/>
      <c r="CH130" s="115"/>
      <c r="CI130" s="115"/>
      <c r="CJ130" s="115"/>
      <c r="CK130" s="115"/>
      <c r="CL130" s="115"/>
      <c r="CM130" s="115"/>
      <c r="CN130" s="115"/>
      <c r="CO130" s="115"/>
      <c r="CP130" s="115"/>
      <c r="CQ130" s="115"/>
      <c r="CR130" s="115"/>
      <c r="CS130" s="115"/>
      <c r="CT130" s="115"/>
      <c r="CU130" s="115"/>
      <c r="CV130" s="115"/>
      <c r="CW130" s="115"/>
      <c r="CX130" s="115"/>
      <c r="CY130" s="115"/>
      <c r="CZ130" s="115"/>
      <c r="DA130" s="115"/>
      <c r="DB130" s="115"/>
      <c r="DC130" s="115"/>
      <c r="DD130" s="115"/>
      <c r="DE130" s="115"/>
      <c r="DF130" s="115"/>
      <c r="DG130" s="115"/>
      <c r="DH130" s="115"/>
      <c r="DI130" s="115"/>
      <c r="DJ130" s="115"/>
      <c r="DK130" s="115"/>
      <c r="DL130" s="115"/>
      <c r="DM130" s="115"/>
      <c r="DN130" s="115"/>
      <c r="DO130" s="115"/>
      <c r="DP130" s="115"/>
      <c r="DQ130" s="115"/>
      <c r="DR130" s="115"/>
      <c r="DS130" s="115"/>
      <c r="DT130" s="115"/>
      <c r="DU130" s="115"/>
      <c r="DV130" s="115"/>
      <c r="DW130" s="115"/>
      <c r="DX130" s="115"/>
      <c r="DY130" s="115"/>
      <c r="DZ130" s="115"/>
      <c r="EA130" s="115"/>
      <c r="EB130" s="115"/>
      <c r="EC130" s="115"/>
      <c r="ED130" s="115"/>
      <c r="EE130" s="115"/>
      <c r="EF130" s="115"/>
      <c r="EG130" s="115"/>
      <c r="EH130" s="115"/>
      <c r="EI130" s="115"/>
      <c r="EJ130" s="115"/>
      <c r="EK130" s="115"/>
      <c r="EL130" s="115"/>
      <c r="EM130" s="115"/>
      <c r="EN130" s="115"/>
      <c r="EO130" s="115"/>
      <c r="EP130" s="115"/>
      <c r="EQ130" s="115"/>
      <c r="ER130" s="115"/>
      <c r="ES130" s="115"/>
      <c r="ET130" s="115"/>
      <c r="EU130" s="115"/>
      <c r="EV130" s="115"/>
      <c r="EW130" s="115"/>
      <c r="EX130" s="115"/>
      <c r="EY130" s="115"/>
      <c r="EZ130" s="115"/>
      <c r="FA130" s="115"/>
      <c r="FB130" s="115"/>
    </row>
    <row r="131" spans="1:158" s="59" customFormat="1" ht="15" customHeight="1" x14ac:dyDescent="0.25">
      <c r="A131" s="463" t="s">
        <v>342</v>
      </c>
      <c r="B131" s="2"/>
      <c r="C131" s="2"/>
      <c r="D131" s="2"/>
      <c r="E131" s="2"/>
      <c r="F131" s="2"/>
      <c r="G131" s="115"/>
      <c r="H131" s="115"/>
      <c r="I131" s="115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  <c r="V131" s="115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5"/>
      <c r="AO131" s="115"/>
      <c r="AP131" s="115"/>
      <c r="AQ131" s="115"/>
      <c r="AR131" s="115"/>
      <c r="AS131" s="115"/>
      <c r="AT131" s="115"/>
      <c r="AU131" s="115"/>
      <c r="AV131" s="115"/>
      <c r="AW131" s="115"/>
      <c r="AX131" s="115"/>
      <c r="AY131" s="115"/>
      <c r="AZ131" s="115"/>
      <c r="BA131" s="115"/>
      <c r="BB131" s="115"/>
      <c r="BC131" s="115"/>
      <c r="BD131" s="115"/>
      <c r="BE131" s="115"/>
      <c r="BF131" s="115"/>
      <c r="BG131" s="115"/>
      <c r="BH131" s="115"/>
      <c r="BI131" s="115"/>
      <c r="BJ131" s="115"/>
      <c r="BK131" s="115"/>
      <c r="BL131" s="115"/>
      <c r="BM131" s="115"/>
      <c r="BN131" s="115"/>
      <c r="BO131" s="115"/>
      <c r="BP131" s="115"/>
      <c r="BQ131" s="115"/>
      <c r="BR131" s="115"/>
      <c r="BS131" s="115"/>
      <c r="BT131" s="115"/>
      <c r="BU131" s="115"/>
      <c r="BV131" s="115"/>
      <c r="BW131" s="115"/>
      <c r="BX131" s="115"/>
      <c r="BY131" s="115"/>
      <c r="BZ131" s="115"/>
      <c r="CA131" s="115"/>
      <c r="CB131" s="115"/>
      <c r="CC131" s="115"/>
      <c r="CD131" s="115"/>
      <c r="CE131" s="115"/>
      <c r="CF131" s="115"/>
      <c r="CG131" s="115"/>
      <c r="CH131" s="115"/>
      <c r="CI131" s="115"/>
      <c r="CJ131" s="115"/>
      <c r="CK131" s="115"/>
      <c r="CL131" s="115"/>
      <c r="CM131" s="115"/>
      <c r="CN131" s="115"/>
      <c r="CO131" s="115"/>
      <c r="CP131" s="115"/>
      <c r="CQ131" s="115"/>
      <c r="CR131" s="115"/>
      <c r="CS131" s="115"/>
      <c r="CT131" s="115"/>
      <c r="CU131" s="115"/>
      <c r="CV131" s="115"/>
      <c r="CW131" s="115"/>
      <c r="CX131" s="115"/>
      <c r="CY131" s="115"/>
      <c r="CZ131" s="115"/>
      <c r="DA131" s="115"/>
      <c r="DB131" s="115"/>
      <c r="DC131" s="115"/>
      <c r="DD131" s="115"/>
      <c r="DE131" s="115"/>
      <c r="DF131" s="115"/>
      <c r="DG131" s="115"/>
      <c r="DH131" s="115"/>
      <c r="DI131" s="115"/>
      <c r="DJ131" s="115"/>
      <c r="DK131" s="115"/>
      <c r="DL131" s="115"/>
      <c r="DM131" s="115"/>
      <c r="DN131" s="115"/>
      <c r="DO131" s="115"/>
      <c r="DP131" s="115"/>
      <c r="DQ131" s="115"/>
      <c r="DR131" s="115"/>
      <c r="DS131" s="115"/>
      <c r="DT131" s="115"/>
      <c r="DU131" s="115"/>
      <c r="DV131" s="115"/>
      <c r="DW131" s="115"/>
      <c r="DX131" s="115"/>
      <c r="DY131" s="115"/>
      <c r="DZ131" s="115"/>
      <c r="EA131" s="115"/>
      <c r="EB131" s="115"/>
      <c r="EC131" s="115"/>
      <c r="ED131" s="115"/>
      <c r="EE131" s="115"/>
      <c r="EF131" s="115"/>
      <c r="EG131" s="115"/>
      <c r="EH131" s="115"/>
      <c r="EI131" s="115"/>
      <c r="EJ131" s="115"/>
      <c r="EK131" s="115"/>
      <c r="EL131" s="115"/>
      <c r="EM131" s="115"/>
      <c r="EN131" s="115"/>
      <c r="EO131" s="115"/>
      <c r="EP131" s="115"/>
      <c r="EQ131" s="115"/>
      <c r="ER131" s="115"/>
      <c r="ES131" s="115"/>
      <c r="ET131" s="115"/>
      <c r="EU131" s="115"/>
      <c r="EV131" s="115"/>
      <c r="EW131" s="115"/>
      <c r="EX131" s="115"/>
      <c r="EY131" s="115"/>
      <c r="EZ131" s="115"/>
      <c r="FA131" s="115"/>
      <c r="FB131" s="115"/>
    </row>
    <row r="132" spans="1:158" s="59" customFormat="1" ht="15" customHeight="1" x14ac:dyDescent="0.25">
      <c r="A132" s="810" t="s">
        <v>163</v>
      </c>
      <c r="B132" s="2"/>
      <c r="C132" s="2"/>
      <c r="D132" s="2"/>
      <c r="E132" s="2"/>
      <c r="F132" s="2"/>
      <c r="G132" s="115"/>
      <c r="H132" s="115"/>
      <c r="I132" s="115"/>
      <c r="J132" s="115"/>
      <c r="K132" s="115"/>
      <c r="L132" s="115"/>
      <c r="M132" s="115"/>
      <c r="N132" s="115"/>
      <c r="O132" s="115"/>
      <c r="P132" s="115"/>
      <c r="Q132" s="115"/>
      <c r="R132" s="115"/>
      <c r="S132" s="115"/>
      <c r="T132" s="115"/>
      <c r="U132" s="115"/>
      <c r="V132" s="115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5"/>
      <c r="AO132" s="115"/>
      <c r="AP132" s="115"/>
      <c r="AQ132" s="115"/>
      <c r="AR132" s="115"/>
      <c r="AS132" s="115"/>
      <c r="AT132" s="115"/>
      <c r="AU132" s="115"/>
      <c r="AV132" s="115"/>
      <c r="AW132" s="115"/>
      <c r="AX132" s="115"/>
      <c r="AY132" s="115"/>
      <c r="AZ132" s="115"/>
      <c r="BA132" s="115"/>
      <c r="BB132" s="115"/>
      <c r="BC132" s="115"/>
      <c r="BD132" s="115"/>
      <c r="BE132" s="115"/>
      <c r="BF132" s="115"/>
      <c r="BG132" s="115"/>
      <c r="BH132" s="115"/>
      <c r="BI132" s="115"/>
      <c r="BJ132" s="115"/>
      <c r="BK132" s="115"/>
      <c r="BL132" s="115"/>
      <c r="BM132" s="115"/>
      <c r="BN132" s="115"/>
      <c r="BO132" s="115"/>
      <c r="BP132" s="115"/>
      <c r="BQ132" s="115"/>
      <c r="BR132" s="115"/>
      <c r="BS132" s="115"/>
      <c r="BT132" s="115"/>
      <c r="BU132" s="115"/>
      <c r="BV132" s="115"/>
      <c r="BW132" s="115"/>
      <c r="BX132" s="115"/>
      <c r="BY132" s="115"/>
      <c r="BZ132" s="115"/>
      <c r="CA132" s="115"/>
      <c r="CB132" s="115"/>
      <c r="CC132" s="115"/>
      <c r="CD132" s="115"/>
      <c r="CE132" s="115"/>
      <c r="CF132" s="115"/>
      <c r="CG132" s="115"/>
      <c r="CH132" s="115"/>
      <c r="CI132" s="115"/>
      <c r="CJ132" s="115"/>
      <c r="CK132" s="115"/>
      <c r="CL132" s="115"/>
      <c r="CM132" s="115"/>
      <c r="CN132" s="115"/>
      <c r="CO132" s="115"/>
      <c r="CP132" s="115"/>
      <c r="CQ132" s="115"/>
      <c r="CR132" s="115"/>
      <c r="CS132" s="115"/>
      <c r="CT132" s="115"/>
      <c r="CU132" s="115"/>
      <c r="CV132" s="115"/>
      <c r="CW132" s="115"/>
      <c r="CX132" s="115"/>
      <c r="CY132" s="115"/>
      <c r="CZ132" s="115"/>
      <c r="DA132" s="115"/>
      <c r="DB132" s="115"/>
      <c r="DC132" s="115"/>
      <c r="DD132" s="115"/>
      <c r="DE132" s="115"/>
      <c r="DF132" s="115"/>
      <c r="DG132" s="115"/>
      <c r="DH132" s="115"/>
      <c r="DI132" s="115"/>
      <c r="DJ132" s="115"/>
      <c r="DK132" s="115"/>
      <c r="DL132" s="115"/>
      <c r="DM132" s="115"/>
      <c r="DN132" s="115"/>
      <c r="DO132" s="115"/>
      <c r="DP132" s="115"/>
      <c r="DQ132" s="115"/>
      <c r="DR132" s="115"/>
      <c r="DS132" s="115"/>
      <c r="DT132" s="115"/>
      <c r="DU132" s="115"/>
      <c r="DV132" s="115"/>
      <c r="DW132" s="115"/>
      <c r="DX132" s="115"/>
      <c r="DY132" s="115"/>
      <c r="DZ132" s="115"/>
      <c r="EA132" s="115"/>
      <c r="EB132" s="115"/>
      <c r="EC132" s="115"/>
      <c r="ED132" s="115"/>
      <c r="EE132" s="115"/>
      <c r="EF132" s="115"/>
      <c r="EG132" s="115"/>
      <c r="EH132" s="115"/>
      <c r="EI132" s="115"/>
      <c r="EJ132" s="115"/>
      <c r="EK132" s="115"/>
      <c r="EL132" s="115"/>
      <c r="EM132" s="115"/>
      <c r="EN132" s="115"/>
      <c r="EO132" s="115"/>
      <c r="EP132" s="115"/>
      <c r="EQ132" s="115"/>
      <c r="ER132" s="115"/>
      <c r="ES132" s="115"/>
      <c r="ET132" s="115"/>
      <c r="EU132" s="115"/>
      <c r="EV132" s="115"/>
      <c r="EW132" s="115"/>
      <c r="EX132" s="115"/>
      <c r="EY132" s="115"/>
      <c r="EZ132" s="115"/>
      <c r="FA132" s="115"/>
      <c r="FB132" s="115"/>
    </row>
    <row r="133" spans="1:158" s="59" customFormat="1" ht="15" customHeight="1" x14ac:dyDescent="0.25">
      <c r="A133" s="430" t="s">
        <v>124</v>
      </c>
      <c r="B133" s="2"/>
      <c r="C133" s="2">
        <f>SUM(C134:C139)</f>
        <v>1900</v>
      </c>
      <c r="D133" s="2"/>
      <c r="E133" s="2"/>
      <c r="F133" s="2"/>
      <c r="G133" s="115"/>
      <c r="H133" s="115"/>
      <c r="I133" s="115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  <c r="V133" s="115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5"/>
      <c r="AO133" s="115"/>
      <c r="AP133" s="115"/>
      <c r="AQ133" s="115"/>
      <c r="AR133" s="115"/>
      <c r="AS133" s="115"/>
      <c r="AT133" s="115"/>
      <c r="AU133" s="115"/>
      <c r="AV133" s="115"/>
      <c r="AW133" s="115"/>
      <c r="AX133" s="115"/>
      <c r="AY133" s="115"/>
      <c r="AZ133" s="115"/>
      <c r="BA133" s="115"/>
      <c r="BB133" s="115"/>
      <c r="BC133" s="115"/>
      <c r="BD133" s="115"/>
      <c r="BE133" s="115"/>
      <c r="BF133" s="115"/>
      <c r="BG133" s="115"/>
      <c r="BH133" s="115"/>
      <c r="BI133" s="115"/>
      <c r="BJ133" s="115"/>
      <c r="BK133" s="115"/>
      <c r="BL133" s="115"/>
      <c r="BM133" s="115"/>
      <c r="BN133" s="115"/>
      <c r="BO133" s="115"/>
      <c r="BP133" s="115"/>
      <c r="BQ133" s="115"/>
      <c r="BR133" s="115"/>
      <c r="BS133" s="115"/>
      <c r="BT133" s="115"/>
      <c r="BU133" s="115"/>
      <c r="BV133" s="115"/>
      <c r="BW133" s="115"/>
      <c r="BX133" s="115"/>
      <c r="BY133" s="115"/>
      <c r="BZ133" s="115"/>
      <c r="CA133" s="115"/>
      <c r="CB133" s="115"/>
      <c r="CC133" s="115"/>
      <c r="CD133" s="115"/>
      <c r="CE133" s="115"/>
      <c r="CF133" s="115"/>
      <c r="CG133" s="115"/>
      <c r="CH133" s="115"/>
      <c r="CI133" s="115"/>
      <c r="CJ133" s="115"/>
      <c r="CK133" s="115"/>
      <c r="CL133" s="115"/>
      <c r="CM133" s="115"/>
      <c r="CN133" s="115"/>
      <c r="CO133" s="115"/>
      <c r="CP133" s="115"/>
      <c r="CQ133" s="115"/>
      <c r="CR133" s="115"/>
      <c r="CS133" s="115"/>
      <c r="CT133" s="115"/>
      <c r="CU133" s="115"/>
      <c r="CV133" s="115"/>
      <c r="CW133" s="115"/>
      <c r="CX133" s="115"/>
      <c r="CY133" s="115"/>
      <c r="CZ133" s="115"/>
      <c r="DA133" s="115"/>
      <c r="DB133" s="115"/>
      <c r="DC133" s="115"/>
      <c r="DD133" s="115"/>
      <c r="DE133" s="115"/>
      <c r="DF133" s="115"/>
      <c r="DG133" s="115"/>
      <c r="DH133" s="115"/>
      <c r="DI133" s="115"/>
      <c r="DJ133" s="115"/>
      <c r="DK133" s="115"/>
      <c r="DL133" s="115"/>
      <c r="DM133" s="115"/>
      <c r="DN133" s="115"/>
      <c r="DO133" s="115"/>
      <c r="DP133" s="115"/>
      <c r="DQ133" s="115"/>
      <c r="DR133" s="115"/>
      <c r="DS133" s="115"/>
      <c r="DT133" s="115"/>
      <c r="DU133" s="115"/>
      <c r="DV133" s="115"/>
      <c r="DW133" s="115"/>
      <c r="DX133" s="115"/>
      <c r="DY133" s="115"/>
      <c r="DZ133" s="115"/>
      <c r="EA133" s="115"/>
      <c r="EB133" s="115"/>
      <c r="EC133" s="115"/>
      <c r="ED133" s="115"/>
      <c r="EE133" s="115"/>
      <c r="EF133" s="115"/>
      <c r="EG133" s="115"/>
      <c r="EH133" s="115"/>
      <c r="EI133" s="115"/>
      <c r="EJ133" s="115"/>
      <c r="EK133" s="115"/>
      <c r="EL133" s="115"/>
      <c r="EM133" s="115"/>
      <c r="EN133" s="115"/>
      <c r="EO133" s="115"/>
      <c r="EP133" s="115"/>
      <c r="EQ133" s="115"/>
      <c r="ER133" s="115"/>
      <c r="ES133" s="115"/>
      <c r="ET133" s="115"/>
      <c r="EU133" s="115"/>
      <c r="EV133" s="115"/>
      <c r="EW133" s="115"/>
      <c r="EX133" s="115"/>
      <c r="EY133" s="115"/>
      <c r="EZ133" s="115"/>
      <c r="FA133" s="115"/>
      <c r="FB133" s="115"/>
    </row>
    <row r="134" spans="1:158" s="59" customFormat="1" x14ac:dyDescent="0.25">
      <c r="A134" s="369" t="s">
        <v>19</v>
      </c>
      <c r="B134" s="2"/>
      <c r="C134" s="2"/>
      <c r="D134" s="2"/>
      <c r="E134" s="2"/>
      <c r="F134" s="2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5"/>
      <c r="AO134" s="115"/>
      <c r="AP134" s="115"/>
      <c r="AQ134" s="115"/>
      <c r="AR134" s="115"/>
      <c r="AS134" s="115"/>
      <c r="AT134" s="115"/>
      <c r="AU134" s="115"/>
      <c r="AV134" s="115"/>
      <c r="AW134" s="115"/>
      <c r="AX134" s="115"/>
      <c r="AY134" s="115"/>
      <c r="AZ134" s="115"/>
      <c r="BA134" s="115"/>
      <c r="BB134" s="115"/>
      <c r="BC134" s="115"/>
      <c r="BD134" s="115"/>
      <c r="BE134" s="115"/>
      <c r="BF134" s="115"/>
      <c r="BG134" s="115"/>
      <c r="BH134" s="115"/>
      <c r="BI134" s="115"/>
      <c r="BJ134" s="115"/>
      <c r="BK134" s="115"/>
      <c r="BL134" s="115"/>
      <c r="BM134" s="115"/>
      <c r="BN134" s="115"/>
      <c r="BO134" s="115"/>
      <c r="BP134" s="115"/>
      <c r="BQ134" s="115"/>
      <c r="BR134" s="115"/>
      <c r="BS134" s="115"/>
      <c r="BT134" s="115"/>
      <c r="BU134" s="115"/>
      <c r="BV134" s="115"/>
      <c r="BW134" s="115"/>
      <c r="BX134" s="115"/>
      <c r="BY134" s="115"/>
      <c r="BZ134" s="115"/>
      <c r="CA134" s="115"/>
      <c r="CB134" s="115"/>
      <c r="CC134" s="115"/>
      <c r="CD134" s="115"/>
      <c r="CE134" s="115"/>
      <c r="CF134" s="115"/>
      <c r="CG134" s="115"/>
      <c r="CH134" s="115"/>
      <c r="CI134" s="115"/>
      <c r="CJ134" s="115"/>
      <c r="CK134" s="115"/>
      <c r="CL134" s="115"/>
      <c r="CM134" s="115"/>
      <c r="CN134" s="115"/>
      <c r="CO134" s="115"/>
      <c r="CP134" s="115"/>
      <c r="CQ134" s="115"/>
      <c r="CR134" s="115"/>
      <c r="CS134" s="115"/>
      <c r="CT134" s="115"/>
      <c r="CU134" s="115"/>
      <c r="CV134" s="115"/>
      <c r="CW134" s="115"/>
      <c r="CX134" s="115"/>
      <c r="CY134" s="115"/>
      <c r="CZ134" s="115"/>
      <c r="DA134" s="115"/>
      <c r="DB134" s="115"/>
      <c r="DC134" s="115"/>
      <c r="DD134" s="115"/>
      <c r="DE134" s="115"/>
      <c r="DF134" s="115"/>
      <c r="DG134" s="115"/>
      <c r="DH134" s="115"/>
      <c r="DI134" s="115"/>
      <c r="DJ134" s="115"/>
      <c r="DK134" s="115"/>
      <c r="DL134" s="115"/>
      <c r="DM134" s="115"/>
      <c r="DN134" s="115"/>
      <c r="DO134" s="115"/>
      <c r="DP134" s="115"/>
      <c r="DQ134" s="115"/>
      <c r="DR134" s="115"/>
      <c r="DS134" s="115"/>
      <c r="DT134" s="115"/>
      <c r="DU134" s="115"/>
      <c r="DV134" s="115"/>
      <c r="DW134" s="115"/>
      <c r="DX134" s="115"/>
      <c r="DY134" s="115"/>
      <c r="DZ134" s="115"/>
      <c r="EA134" s="115"/>
      <c r="EB134" s="115"/>
      <c r="EC134" s="115"/>
      <c r="ED134" s="115"/>
      <c r="EE134" s="115"/>
      <c r="EF134" s="115"/>
      <c r="EG134" s="115"/>
      <c r="EH134" s="115"/>
      <c r="EI134" s="115"/>
      <c r="EJ134" s="115"/>
      <c r="EK134" s="115"/>
      <c r="EL134" s="115"/>
      <c r="EM134" s="115"/>
      <c r="EN134" s="115"/>
      <c r="EO134" s="115"/>
      <c r="EP134" s="115"/>
      <c r="EQ134" s="115"/>
      <c r="ER134" s="115"/>
      <c r="ES134" s="115"/>
      <c r="ET134" s="115"/>
      <c r="EU134" s="115"/>
      <c r="EV134" s="115"/>
      <c r="EW134" s="115"/>
      <c r="EX134" s="115"/>
      <c r="EY134" s="115"/>
      <c r="EZ134" s="115"/>
      <c r="FA134" s="115"/>
      <c r="FB134" s="115"/>
    </row>
    <row r="135" spans="1:158" s="59" customFormat="1" ht="30" x14ac:dyDescent="0.25">
      <c r="A135" s="339" t="s">
        <v>30</v>
      </c>
      <c r="B135" s="2"/>
      <c r="C135" s="2"/>
      <c r="D135" s="2"/>
      <c r="E135" s="2"/>
      <c r="F135" s="2"/>
      <c r="G135" s="115"/>
      <c r="H135" s="141"/>
      <c r="I135" s="115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  <c r="V135" s="115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5"/>
      <c r="AO135" s="115"/>
      <c r="AP135" s="115"/>
      <c r="AQ135" s="115"/>
      <c r="AR135" s="115"/>
      <c r="AS135" s="115"/>
      <c r="AT135" s="115"/>
      <c r="AU135" s="115"/>
      <c r="AV135" s="115"/>
      <c r="AW135" s="115"/>
      <c r="AX135" s="115"/>
      <c r="AY135" s="115"/>
      <c r="AZ135" s="115"/>
      <c r="BA135" s="115"/>
      <c r="BB135" s="115"/>
      <c r="BC135" s="115"/>
      <c r="BD135" s="115"/>
      <c r="BE135" s="115"/>
      <c r="BF135" s="115"/>
      <c r="BG135" s="115"/>
      <c r="BH135" s="115"/>
      <c r="BI135" s="115"/>
      <c r="BJ135" s="115"/>
      <c r="BK135" s="115"/>
      <c r="BL135" s="115"/>
      <c r="BM135" s="115"/>
      <c r="BN135" s="115"/>
      <c r="BO135" s="115"/>
      <c r="BP135" s="115"/>
      <c r="BQ135" s="115"/>
      <c r="BR135" s="115"/>
      <c r="BS135" s="115"/>
      <c r="BT135" s="115"/>
      <c r="BU135" s="115"/>
      <c r="BV135" s="115"/>
      <c r="BW135" s="115"/>
      <c r="BX135" s="115"/>
      <c r="BY135" s="115"/>
      <c r="BZ135" s="115"/>
      <c r="CA135" s="115"/>
      <c r="CB135" s="115"/>
      <c r="CC135" s="115"/>
      <c r="CD135" s="115"/>
      <c r="CE135" s="115"/>
      <c r="CF135" s="115"/>
      <c r="CG135" s="115"/>
      <c r="CH135" s="115"/>
      <c r="CI135" s="115"/>
      <c r="CJ135" s="115"/>
      <c r="CK135" s="115"/>
      <c r="CL135" s="115"/>
      <c r="CM135" s="115"/>
      <c r="CN135" s="115"/>
      <c r="CO135" s="115"/>
      <c r="CP135" s="115"/>
      <c r="CQ135" s="115"/>
      <c r="CR135" s="115"/>
      <c r="CS135" s="115"/>
      <c r="CT135" s="115"/>
      <c r="CU135" s="115"/>
      <c r="CV135" s="115"/>
      <c r="CW135" s="115"/>
      <c r="CX135" s="115"/>
      <c r="CY135" s="115"/>
      <c r="CZ135" s="115"/>
      <c r="DA135" s="115"/>
      <c r="DB135" s="115"/>
      <c r="DC135" s="115"/>
      <c r="DD135" s="115"/>
      <c r="DE135" s="115"/>
      <c r="DF135" s="115"/>
      <c r="DG135" s="115"/>
      <c r="DH135" s="115"/>
      <c r="DI135" s="115"/>
      <c r="DJ135" s="115"/>
      <c r="DK135" s="115"/>
      <c r="DL135" s="115"/>
      <c r="DM135" s="115"/>
      <c r="DN135" s="115"/>
      <c r="DO135" s="115"/>
      <c r="DP135" s="115"/>
      <c r="DQ135" s="115"/>
      <c r="DR135" s="115"/>
      <c r="DS135" s="115"/>
      <c r="DT135" s="115"/>
      <c r="DU135" s="115"/>
      <c r="DV135" s="115"/>
      <c r="DW135" s="115"/>
      <c r="DX135" s="115"/>
      <c r="DY135" s="115"/>
      <c r="DZ135" s="115"/>
      <c r="EA135" s="115"/>
      <c r="EB135" s="115"/>
      <c r="EC135" s="115"/>
      <c r="ED135" s="115"/>
      <c r="EE135" s="115"/>
      <c r="EF135" s="115"/>
      <c r="EG135" s="115"/>
      <c r="EH135" s="115"/>
      <c r="EI135" s="115"/>
      <c r="EJ135" s="115"/>
      <c r="EK135" s="115"/>
      <c r="EL135" s="115"/>
      <c r="EM135" s="115"/>
      <c r="EN135" s="115"/>
      <c r="EO135" s="115"/>
      <c r="EP135" s="115"/>
      <c r="EQ135" s="115"/>
      <c r="ER135" s="115"/>
      <c r="ES135" s="115"/>
      <c r="ET135" s="115"/>
      <c r="EU135" s="115"/>
      <c r="EV135" s="115"/>
      <c r="EW135" s="115"/>
      <c r="EX135" s="115"/>
      <c r="EY135" s="115"/>
      <c r="EZ135" s="115"/>
      <c r="FA135" s="115"/>
      <c r="FB135" s="115"/>
    </row>
    <row r="136" spans="1:158" s="59" customFormat="1" x14ac:dyDescent="0.25">
      <c r="A136" s="369" t="s">
        <v>32</v>
      </c>
      <c r="B136" s="2"/>
      <c r="C136" s="2"/>
      <c r="D136" s="2"/>
      <c r="E136" s="2"/>
      <c r="F136" s="2"/>
      <c r="G136" s="115"/>
      <c r="H136" s="115"/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15"/>
      <c r="T136" s="115"/>
      <c r="U136" s="115"/>
      <c r="V136" s="115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5"/>
      <c r="AO136" s="115"/>
      <c r="AP136" s="115"/>
      <c r="AQ136" s="115"/>
      <c r="AR136" s="115"/>
      <c r="AS136" s="115"/>
      <c r="AT136" s="115"/>
      <c r="AU136" s="115"/>
      <c r="AV136" s="115"/>
      <c r="AW136" s="115"/>
      <c r="AX136" s="115"/>
      <c r="AY136" s="115"/>
      <c r="AZ136" s="115"/>
      <c r="BA136" s="115"/>
      <c r="BB136" s="115"/>
      <c r="BC136" s="115"/>
      <c r="BD136" s="115"/>
      <c r="BE136" s="115"/>
      <c r="BF136" s="115"/>
      <c r="BG136" s="115"/>
      <c r="BH136" s="115"/>
      <c r="BI136" s="115"/>
      <c r="BJ136" s="115"/>
      <c r="BK136" s="115"/>
      <c r="BL136" s="115"/>
      <c r="BM136" s="115"/>
      <c r="BN136" s="115"/>
      <c r="BO136" s="115"/>
      <c r="BP136" s="115"/>
      <c r="BQ136" s="115"/>
      <c r="BR136" s="115"/>
      <c r="BS136" s="115"/>
      <c r="BT136" s="115"/>
      <c r="BU136" s="115"/>
      <c r="BV136" s="115"/>
      <c r="BW136" s="115"/>
      <c r="BX136" s="115"/>
      <c r="BY136" s="115"/>
      <c r="BZ136" s="115"/>
      <c r="CA136" s="115"/>
      <c r="CB136" s="115"/>
      <c r="CC136" s="115"/>
      <c r="CD136" s="115"/>
      <c r="CE136" s="115"/>
      <c r="CF136" s="115"/>
      <c r="CG136" s="115"/>
      <c r="CH136" s="115"/>
      <c r="CI136" s="115"/>
      <c r="CJ136" s="115"/>
      <c r="CK136" s="115"/>
      <c r="CL136" s="115"/>
      <c r="CM136" s="115"/>
      <c r="CN136" s="115"/>
      <c r="CO136" s="115"/>
      <c r="CP136" s="115"/>
      <c r="CQ136" s="115"/>
      <c r="CR136" s="115"/>
      <c r="CS136" s="115"/>
      <c r="CT136" s="115"/>
      <c r="CU136" s="115"/>
      <c r="CV136" s="115"/>
      <c r="CW136" s="115"/>
      <c r="CX136" s="115"/>
      <c r="CY136" s="115"/>
      <c r="CZ136" s="115"/>
      <c r="DA136" s="115"/>
      <c r="DB136" s="115"/>
      <c r="DC136" s="115"/>
      <c r="DD136" s="115"/>
      <c r="DE136" s="115"/>
      <c r="DF136" s="115"/>
      <c r="DG136" s="115"/>
      <c r="DH136" s="115"/>
      <c r="DI136" s="115"/>
      <c r="DJ136" s="115"/>
      <c r="DK136" s="115"/>
      <c r="DL136" s="115"/>
      <c r="DM136" s="115"/>
      <c r="DN136" s="115"/>
      <c r="DO136" s="115"/>
      <c r="DP136" s="115"/>
      <c r="DQ136" s="115"/>
      <c r="DR136" s="115"/>
      <c r="DS136" s="115"/>
      <c r="DT136" s="115"/>
      <c r="DU136" s="115"/>
      <c r="DV136" s="115"/>
      <c r="DW136" s="115"/>
      <c r="DX136" s="115"/>
      <c r="DY136" s="115"/>
      <c r="DZ136" s="115"/>
      <c r="EA136" s="115"/>
      <c r="EB136" s="115"/>
      <c r="EC136" s="115"/>
      <c r="ED136" s="115"/>
      <c r="EE136" s="115"/>
      <c r="EF136" s="115"/>
      <c r="EG136" s="115"/>
      <c r="EH136" s="115"/>
      <c r="EI136" s="115"/>
      <c r="EJ136" s="115"/>
      <c r="EK136" s="115"/>
      <c r="EL136" s="115"/>
      <c r="EM136" s="115"/>
      <c r="EN136" s="115"/>
      <c r="EO136" s="115"/>
      <c r="EP136" s="115"/>
      <c r="EQ136" s="115"/>
      <c r="ER136" s="115"/>
      <c r="ES136" s="115"/>
      <c r="ET136" s="115"/>
      <c r="EU136" s="115"/>
      <c r="EV136" s="115"/>
      <c r="EW136" s="115"/>
      <c r="EX136" s="115"/>
      <c r="EY136" s="115"/>
      <c r="EZ136" s="115"/>
      <c r="FA136" s="115"/>
      <c r="FB136" s="115"/>
    </row>
    <row r="137" spans="1:158" s="59" customFormat="1" x14ac:dyDescent="0.25">
      <c r="A137" s="369" t="s">
        <v>125</v>
      </c>
      <c r="B137" s="2"/>
      <c r="C137" s="2">
        <v>1900</v>
      </c>
      <c r="D137" s="2"/>
      <c r="E137" s="2"/>
      <c r="F137" s="2"/>
      <c r="G137" s="115"/>
      <c r="H137" s="141"/>
      <c r="I137" s="115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  <c r="V137" s="115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5"/>
      <c r="AO137" s="115"/>
      <c r="AP137" s="115"/>
      <c r="AQ137" s="115"/>
      <c r="AR137" s="115"/>
      <c r="AS137" s="115"/>
      <c r="AT137" s="115"/>
      <c r="AU137" s="115"/>
      <c r="AV137" s="115"/>
      <c r="AW137" s="115"/>
      <c r="AX137" s="115"/>
      <c r="AY137" s="115"/>
      <c r="AZ137" s="115"/>
      <c r="BA137" s="115"/>
      <c r="BB137" s="115"/>
      <c r="BC137" s="115"/>
      <c r="BD137" s="115"/>
      <c r="BE137" s="115"/>
      <c r="BF137" s="115"/>
      <c r="BG137" s="115"/>
      <c r="BH137" s="115"/>
      <c r="BI137" s="115"/>
      <c r="BJ137" s="115"/>
      <c r="BK137" s="115"/>
      <c r="BL137" s="115"/>
      <c r="BM137" s="115"/>
      <c r="BN137" s="115"/>
      <c r="BO137" s="115"/>
      <c r="BP137" s="115"/>
      <c r="BQ137" s="115"/>
      <c r="BR137" s="115"/>
      <c r="BS137" s="115"/>
      <c r="BT137" s="115"/>
      <c r="BU137" s="115"/>
      <c r="BV137" s="115"/>
      <c r="BW137" s="115"/>
      <c r="BX137" s="115"/>
      <c r="BY137" s="115"/>
      <c r="BZ137" s="115"/>
      <c r="CA137" s="115"/>
      <c r="CB137" s="115"/>
      <c r="CC137" s="115"/>
      <c r="CD137" s="115"/>
      <c r="CE137" s="115"/>
      <c r="CF137" s="115"/>
      <c r="CG137" s="115"/>
      <c r="CH137" s="115"/>
      <c r="CI137" s="115"/>
      <c r="CJ137" s="115"/>
      <c r="CK137" s="115"/>
      <c r="CL137" s="115"/>
      <c r="CM137" s="115"/>
      <c r="CN137" s="115"/>
      <c r="CO137" s="115"/>
      <c r="CP137" s="115"/>
      <c r="CQ137" s="115"/>
      <c r="CR137" s="115"/>
      <c r="CS137" s="115"/>
      <c r="CT137" s="115"/>
      <c r="CU137" s="115"/>
      <c r="CV137" s="115"/>
      <c r="CW137" s="115"/>
      <c r="CX137" s="115"/>
      <c r="CY137" s="115"/>
      <c r="CZ137" s="115"/>
      <c r="DA137" s="115"/>
      <c r="DB137" s="115"/>
      <c r="DC137" s="115"/>
      <c r="DD137" s="115"/>
      <c r="DE137" s="115"/>
      <c r="DF137" s="115"/>
      <c r="DG137" s="115"/>
      <c r="DH137" s="115"/>
      <c r="DI137" s="115"/>
      <c r="DJ137" s="115"/>
      <c r="DK137" s="115"/>
      <c r="DL137" s="115"/>
      <c r="DM137" s="115"/>
      <c r="DN137" s="115"/>
      <c r="DO137" s="115"/>
      <c r="DP137" s="115"/>
      <c r="DQ137" s="115"/>
      <c r="DR137" s="115"/>
      <c r="DS137" s="115"/>
      <c r="DT137" s="115"/>
      <c r="DU137" s="115"/>
      <c r="DV137" s="115"/>
      <c r="DW137" s="115"/>
      <c r="DX137" s="115"/>
      <c r="DY137" s="115"/>
      <c r="DZ137" s="115"/>
      <c r="EA137" s="115"/>
      <c r="EB137" s="115"/>
      <c r="EC137" s="115"/>
      <c r="ED137" s="115"/>
      <c r="EE137" s="115"/>
      <c r="EF137" s="115"/>
      <c r="EG137" s="115"/>
      <c r="EH137" s="115"/>
      <c r="EI137" s="115"/>
      <c r="EJ137" s="115"/>
      <c r="EK137" s="115"/>
      <c r="EL137" s="115"/>
      <c r="EM137" s="115"/>
      <c r="EN137" s="115"/>
      <c r="EO137" s="115"/>
      <c r="EP137" s="115"/>
      <c r="EQ137" s="115"/>
      <c r="ER137" s="115"/>
      <c r="ES137" s="115"/>
      <c r="ET137" s="115"/>
      <c r="EU137" s="115"/>
      <c r="EV137" s="115"/>
      <c r="EW137" s="115"/>
      <c r="EX137" s="115"/>
      <c r="EY137" s="115"/>
      <c r="EZ137" s="115"/>
      <c r="FA137" s="115"/>
      <c r="FB137" s="115"/>
    </row>
    <row r="138" spans="1:158" s="59" customFormat="1" x14ac:dyDescent="0.25">
      <c r="A138" s="433" t="s">
        <v>52</v>
      </c>
      <c r="B138" s="102"/>
      <c r="C138" s="102"/>
      <c r="D138" s="102"/>
      <c r="E138" s="102"/>
      <c r="F138" s="102"/>
      <c r="G138" s="115"/>
      <c r="H138" s="141"/>
      <c r="I138" s="115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  <c r="V138" s="115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5"/>
      <c r="AO138" s="115"/>
      <c r="AP138" s="115"/>
      <c r="AQ138" s="115"/>
      <c r="AR138" s="115"/>
      <c r="AS138" s="115"/>
      <c r="AT138" s="115"/>
      <c r="AU138" s="115"/>
      <c r="AV138" s="115"/>
      <c r="AW138" s="115"/>
      <c r="AX138" s="115"/>
      <c r="AY138" s="115"/>
      <c r="AZ138" s="115"/>
      <c r="BA138" s="115"/>
      <c r="BB138" s="115"/>
      <c r="BC138" s="115"/>
      <c r="BD138" s="115"/>
      <c r="BE138" s="115"/>
      <c r="BF138" s="115"/>
      <c r="BG138" s="115"/>
      <c r="BH138" s="115"/>
      <c r="BI138" s="115"/>
      <c r="BJ138" s="115"/>
      <c r="BK138" s="115"/>
      <c r="BL138" s="115"/>
      <c r="BM138" s="115"/>
      <c r="BN138" s="115"/>
      <c r="BO138" s="115"/>
      <c r="BP138" s="115"/>
      <c r="BQ138" s="115"/>
      <c r="BR138" s="115"/>
      <c r="BS138" s="115"/>
      <c r="BT138" s="115"/>
      <c r="BU138" s="115"/>
      <c r="BV138" s="115"/>
      <c r="BW138" s="115"/>
      <c r="BX138" s="115"/>
      <c r="BY138" s="115"/>
      <c r="BZ138" s="115"/>
      <c r="CA138" s="115"/>
      <c r="CB138" s="115"/>
      <c r="CC138" s="115"/>
      <c r="CD138" s="115"/>
      <c r="CE138" s="115"/>
      <c r="CF138" s="115"/>
      <c r="CG138" s="115"/>
      <c r="CH138" s="115"/>
      <c r="CI138" s="115"/>
      <c r="CJ138" s="115"/>
      <c r="CK138" s="115"/>
      <c r="CL138" s="115"/>
      <c r="CM138" s="115"/>
      <c r="CN138" s="115"/>
      <c r="CO138" s="115"/>
      <c r="CP138" s="115"/>
      <c r="CQ138" s="115"/>
      <c r="CR138" s="115"/>
      <c r="CS138" s="115"/>
      <c r="CT138" s="115"/>
      <c r="CU138" s="115"/>
      <c r="CV138" s="115"/>
      <c r="CW138" s="115"/>
      <c r="CX138" s="115"/>
      <c r="CY138" s="115"/>
      <c r="CZ138" s="115"/>
      <c r="DA138" s="115"/>
      <c r="DB138" s="115"/>
      <c r="DC138" s="115"/>
      <c r="DD138" s="115"/>
      <c r="DE138" s="115"/>
      <c r="DF138" s="115"/>
      <c r="DG138" s="115"/>
      <c r="DH138" s="115"/>
      <c r="DI138" s="115"/>
      <c r="DJ138" s="115"/>
      <c r="DK138" s="115"/>
      <c r="DL138" s="115"/>
      <c r="DM138" s="115"/>
      <c r="DN138" s="115"/>
      <c r="DO138" s="115"/>
      <c r="DP138" s="115"/>
      <c r="DQ138" s="115"/>
      <c r="DR138" s="115"/>
      <c r="DS138" s="115"/>
      <c r="DT138" s="115"/>
      <c r="DU138" s="115"/>
      <c r="DV138" s="115"/>
      <c r="DW138" s="115"/>
      <c r="DX138" s="115"/>
      <c r="DY138" s="115"/>
      <c r="DZ138" s="115"/>
      <c r="EA138" s="115"/>
      <c r="EB138" s="115"/>
      <c r="EC138" s="115"/>
      <c r="ED138" s="115"/>
      <c r="EE138" s="115"/>
      <c r="EF138" s="115"/>
      <c r="EG138" s="115"/>
      <c r="EH138" s="115"/>
      <c r="EI138" s="115"/>
      <c r="EJ138" s="115"/>
      <c r="EK138" s="115"/>
      <c r="EL138" s="115"/>
      <c r="EM138" s="115"/>
      <c r="EN138" s="115"/>
      <c r="EO138" s="115"/>
      <c r="EP138" s="115"/>
      <c r="EQ138" s="115"/>
      <c r="ER138" s="115"/>
      <c r="ES138" s="115"/>
      <c r="ET138" s="115"/>
      <c r="EU138" s="115"/>
      <c r="EV138" s="115"/>
      <c r="EW138" s="115"/>
      <c r="EX138" s="115"/>
      <c r="EY138" s="115"/>
      <c r="EZ138" s="115"/>
      <c r="FA138" s="115"/>
      <c r="FB138" s="115"/>
    </row>
    <row r="139" spans="1:158" s="59" customFormat="1" ht="15.75" thickBot="1" x14ac:dyDescent="0.3">
      <c r="A139" s="339" t="s">
        <v>171</v>
      </c>
      <c r="B139" s="102"/>
      <c r="C139" s="102"/>
      <c r="D139" s="102"/>
      <c r="E139" s="102"/>
      <c r="F139" s="102"/>
      <c r="G139" s="115"/>
      <c r="H139" s="115"/>
      <c r="I139" s="115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  <c r="V139" s="115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5"/>
      <c r="AO139" s="115"/>
      <c r="AP139" s="115"/>
      <c r="AQ139" s="115"/>
      <c r="AR139" s="115"/>
      <c r="AS139" s="115"/>
      <c r="AT139" s="115"/>
      <c r="AU139" s="115"/>
      <c r="AV139" s="115"/>
      <c r="AW139" s="115"/>
      <c r="AX139" s="115"/>
      <c r="AY139" s="115"/>
      <c r="AZ139" s="115"/>
      <c r="BA139" s="115"/>
      <c r="BB139" s="115"/>
      <c r="BC139" s="115"/>
      <c r="BD139" s="115"/>
      <c r="BE139" s="115"/>
      <c r="BF139" s="115"/>
      <c r="BG139" s="115"/>
      <c r="BH139" s="115"/>
      <c r="BI139" s="115"/>
      <c r="BJ139" s="115"/>
      <c r="BK139" s="115"/>
      <c r="BL139" s="115"/>
      <c r="BM139" s="115"/>
      <c r="BN139" s="115"/>
      <c r="BO139" s="115"/>
      <c r="BP139" s="115"/>
      <c r="BQ139" s="115"/>
      <c r="BR139" s="115"/>
      <c r="BS139" s="115"/>
      <c r="BT139" s="115"/>
      <c r="BU139" s="115"/>
      <c r="BV139" s="115"/>
      <c r="BW139" s="115"/>
      <c r="BX139" s="115"/>
      <c r="BY139" s="115"/>
      <c r="BZ139" s="115"/>
      <c r="CA139" s="115"/>
      <c r="CB139" s="115"/>
      <c r="CC139" s="115"/>
      <c r="CD139" s="115"/>
      <c r="CE139" s="115"/>
      <c r="CF139" s="115"/>
      <c r="CG139" s="115"/>
      <c r="CH139" s="115"/>
      <c r="CI139" s="115"/>
      <c r="CJ139" s="115"/>
      <c r="CK139" s="115"/>
      <c r="CL139" s="115"/>
      <c r="CM139" s="115"/>
      <c r="CN139" s="115"/>
      <c r="CO139" s="115"/>
      <c r="CP139" s="115"/>
      <c r="CQ139" s="115"/>
      <c r="CR139" s="115"/>
      <c r="CS139" s="115"/>
      <c r="CT139" s="115"/>
      <c r="CU139" s="115"/>
      <c r="CV139" s="115"/>
      <c r="CW139" s="115"/>
      <c r="CX139" s="115"/>
      <c r="CY139" s="115"/>
      <c r="CZ139" s="115"/>
      <c r="DA139" s="115"/>
      <c r="DB139" s="115"/>
      <c r="DC139" s="115"/>
      <c r="DD139" s="115"/>
      <c r="DE139" s="115"/>
      <c r="DF139" s="115"/>
      <c r="DG139" s="115"/>
      <c r="DH139" s="115"/>
      <c r="DI139" s="115"/>
      <c r="DJ139" s="115"/>
      <c r="DK139" s="115"/>
      <c r="DL139" s="115"/>
      <c r="DM139" s="115"/>
      <c r="DN139" s="115"/>
      <c r="DO139" s="115"/>
      <c r="DP139" s="115"/>
      <c r="DQ139" s="115"/>
      <c r="DR139" s="115"/>
      <c r="DS139" s="115"/>
      <c r="DT139" s="115"/>
      <c r="DU139" s="115"/>
      <c r="DV139" s="115"/>
      <c r="DW139" s="115"/>
      <c r="DX139" s="115"/>
      <c r="DY139" s="115"/>
      <c r="DZ139" s="115"/>
      <c r="EA139" s="115"/>
      <c r="EB139" s="115"/>
      <c r="EC139" s="115"/>
      <c r="ED139" s="115"/>
      <c r="EE139" s="115"/>
      <c r="EF139" s="115"/>
      <c r="EG139" s="115"/>
      <c r="EH139" s="115"/>
      <c r="EI139" s="115"/>
      <c r="EJ139" s="115"/>
      <c r="EK139" s="115"/>
      <c r="EL139" s="115"/>
      <c r="EM139" s="115"/>
      <c r="EN139" s="115"/>
      <c r="EO139" s="115"/>
      <c r="EP139" s="115"/>
      <c r="EQ139" s="115"/>
      <c r="ER139" s="115"/>
      <c r="ES139" s="115"/>
      <c r="ET139" s="115"/>
      <c r="EU139" s="115"/>
      <c r="EV139" s="115"/>
      <c r="EW139" s="115"/>
      <c r="EX139" s="115"/>
      <c r="EY139" s="115"/>
      <c r="EZ139" s="115"/>
      <c r="FA139" s="115"/>
      <c r="FB139" s="115"/>
    </row>
    <row r="140" spans="1:158" s="59" customFormat="1" ht="15" customHeight="1" thickBot="1" x14ac:dyDescent="0.3">
      <c r="A140" s="138" t="s">
        <v>10</v>
      </c>
      <c r="B140" s="280"/>
      <c r="C140" s="280"/>
      <c r="D140" s="280"/>
      <c r="E140" s="280"/>
      <c r="F140" s="280"/>
      <c r="G140" s="115"/>
      <c r="H140" s="115"/>
      <c r="I140" s="115"/>
      <c r="J140" s="115"/>
      <c r="K140" s="115"/>
      <c r="L140" s="115"/>
      <c r="M140" s="115"/>
      <c r="N140" s="115"/>
      <c r="O140" s="115"/>
      <c r="P140" s="115"/>
      <c r="Q140" s="115"/>
      <c r="R140" s="115"/>
      <c r="S140" s="115"/>
      <c r="T140" s="115"/>
      <c r="U140" s="115"/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5"/>
      <c r="AO140" s="115"/>
      <c r="AP140" s="115"/>
      <c r="AQ140" s="115"/>
      <c r="AR140" s="115"/>
      <c r="AS140" s="115"/>
      <c r="AT140" s="115"/>
      <c r="AU140" s="115"/>
      <c r="AV140" s="115"/>
      <c r="AW140" s="115"/>
      <c r="AX140" s="115"/>
      <c r="AY140" s="115"/>
      <c r="AZ140" s="115"/>
      <c r="BA140" s="115"/>
      <c r="BB140" s="115"/>
      <c r="BC140" s="115"/>
      <c r="BD140" s="115"/>
      <c r="BE140" s="115"/>
      <c r="BF140" s="115"/>
      <c r="BG140" s="115"/>
      <c r="BH140" s="115"/>
      <c r="BI140" s="115"/>
      <c r="BJ140" s="115"/>
      <c r="BK140" s="115"/>
      <c r="BL140" s="115"/>
      <c r="BM140" s="115"/>
      <c r="BN140" s="115"/>
      <c r="BO140" s="115"/>
      <c r="BP140" s="115"/>
      <c r="BQ140" s="115"/>
      <c r="BR140" s="115"/>
      <c r="BS140" s="115"/>
      <c r="BT140" s="115"/>
      <c r="BU140" s="115"/>
      <c r="BV140" s="115"/>
      <c r="BW140" s="115"/>
      <c r="BX140" s="115"/>
      <c r="BY140" s="115"/>
      <c r="BZ140" s="115"/>
      <c r="CA140" s="115"/>
      <c r="CB140" s="115"/>
      <c r="CC140" s="115"/>
      <c r="CD140" s="115"/>
      <c r="CE140" s="115"/>
      <c r="CF140" s="115"/>
      <c r="CG140" s="115"/>
      <c r="CH140" s="115"/>
      <c r="CI140" s="115"/>
      <c r="CJ140" s="115"/>
      <c r="CK140" s="115"/>
      <c r="CL140" s="115"/>
      <c r="CM140" s="115"/>
      <c r="CN140" s="115"/>
      <c r="CO140" s="115"/>
      <c r="CP140" s="115"/>
      <c r="CQ140" s="115"/>
      <c r="CR140" s="115"/>
      <c r="CS140" s="115"/>
      <c r="CT140" s="115"/>
      <c r="CU140" s="115"/>
      <c r="CV140" s="115"/>
      <c r="CW140" s="115"/>
      <c r="CX140" s="115"/>
      <c r="CY140" s="115"/>
      <c r="CZ140" s="115"/>
      <c r="DA140" s="115"/>
      <c r="DB140" s="115"/>
      <c r="DC140" s="115"/>
      <c r="DD140" s="115"/>
      <c r="DE140" s="115"/>
      <c r="DF140" s="115"/>
      <c r="DG140" s="115"/>
      <c r="DH140" s="115"/>
      <c r="DI140" s="115"/>
      <c r="DJ140" s="115"/>
      <c r="DK140" s="115"/>
      <c r="DL140" s="115"/>
      <c r="DM140" s="115"/>
      <c r="DN140" s="115"/>
      <c r="DO140" s="115"/>
      <c r="DP140" s="115"/>
      <c r="DQ140" s="115"/>
      <c r="DR140" s="115"/>
      <c r="DS140" s="115"/>
      <c r="DT140" s="115"/>
      <c r="DU140" s="115"/>
      <c r="DV140" s="115"/>
      <c r="DW140" s="115"/>
      <c r="DX140" s="115"/>
      <c r="DY140" s="115"/>
      <c r="DZ140" s="115"/>
      <c r="EA140" s="115"/>
      <c r="EB140" s="115"/>
      <c r="EC140" s="115"/>
      <c r="ED140" s="115"/>
      <c r="EE140" s="115"/>
      <c r="EF140" s="115"/>
      <c r="EG140" s="115"/>
      <c r="EH140" s="115"/>
      <c r="EI140" s="115"/>
      <c r="EJ140" s="115"/>
      <c r="EK140" s="115"/>
      <c r="EL140" s="115"/>
      <c r="EM140" s="115"/>
      <c r="EN140" s="115"/>
      <c r="EO140" s="115"/>
      <c r="EP140" s="115"/>
      <c r="EQ140" s="115"/>
      <c r="ER140" s="115"/>
      <c r="ES140" s="115"/>
      <c r="ET140" s="115"/>
      <c r="EU140" s="115"/>
      <c r="EV140" s="115"/>
      <c r="EW140" s="115"/>
      <c r="EX140" s="115"/>
      <c r="EY140" s="115"/>
      <c r="EZ140" s="115"/>
      <c r="FA140" s="115"/>
      <c r="FB140" s="115"/>
    </row>
    <row r="141" spans="1:158" s="59" customFormat="1" ht="28.5" x14ac:dyDescent="0.25">
      <c r="A141" s="813" t="s">
        <v>286</v>
      </c>
      <c r="B141" s="2"/>
      <c r="C141" s="2"/>
      <c r="D141" s="2"/>
      <c r="E141" s="2"/>
      <c r="F141" s="2"/>
      <c r="G141" s="115"/>
      <c r="H141" s="115"/>
      <c r="I141" s="115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  <c r="V141" s="115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15"/>
      <c r="AG141" s="115"/>
      <c r="AH141" s="115"/>
      <c r="AI141" s="115"/>
      <c r="AJ141" s="115"/>
      <c r="AK141" s="115"/>
      <c r="AL141" s="115"/>
      <c r="AM141" s="115"/>
      <c r="AN141" s="115"/>
      <c r="AO141" s="115"/>
      <c r="AP141" s="115"/>
      <c r="AQ141" s="115"/>
      <c r="AR141" s="115"/>
      <c r="AS141" s="115"/>
      <c r="AT141" s="115"/>
      <c r="AU141" s="115"/>
      <c r="AV141" s="115"/>
      <c r="AW141" s="115"/>
      <c r="AX141" s="115"/>
      <c r="AY141" s="115"/>
      <c r="AZ141" s="115"/>
      <c r="BA141" s="115"/>
      <c r="BB141" s="115"/>
      <c r="BC141" s="115"/>
      <c r="BD141" s="115"/>
      <c r="BE141" s="115"/>
      <c r="BF141" s="115"/>
      <c r="BG141" s="115"/>
      <c r="BH141" s="115"/>
      <c r="BI141" s="115"/>
      <c r="BJ141" s="115"/>
      <c r="BK141" s="115"/>
      <c r="BL141" s="115"/>
      <c r="BM141" s="115"/>
      <c r="BN141" s="115"/>
      <c r="BO141" s="115"/>
      <c r="BP141" s="115"/>
      <c r="BQ141" s="115"/>
      <c r="BR141" s="115"/>
      <c r="BS141" s="115"/>
      <c r="BT141" s="115"/>
      <c r="BU141" s="115"/>
      <c r="BV141" s="115"/>
      <c r="BW141" s="115"/>
      <c r="BX141" s="115"/>
      <c r="BY141" s="115"/>
      <c r="BZ141" s="115"/>
      <c r="CA141" s="115"/>
      <c r="CB141" s="115"/>
      <c r="CC141" s="115"/>
      <c r="CD141" s="115"/>
      <c r="CE141" s="115"/>
      <c r="CF141" s="115"/>
      <c r="CG141" s="115"/>
      <c r="CH141" s="115"/>
      <c r="CI141" s="115"/>
      <c r="CJ141" s="115"/>
      <c r="CK141" s="115"/>
      <c r="CL141" s="115"/>
      <c r="CM141" s="115"/>
      <c r="CN141" s="115"/>
      <c r="CO141" s="115"/>
      <c r="CP141" s="115"/>
      <c r="CQ141" s="115"/>
      <c r="CR141" s="115"/>
      <c r="CS141" s="115"/>
      <c r="CT141" s="115"/>
      <c r="CU141" s="115"/>
      <c r="CV141" s="115"/>
      <c r="CW141" s="115"/>
      <c r="CX141" s="115"/>
      <c r="CY141" s="115"/>
      <c r="CZ141" s="115"/>
      <c r="DA141" s="115"/>
      <c r="DB141" s="115"/>
      <c r="DC141" s="115"/>
      <c r="DD141" s="115"/>
      <c r="DE141" s="115"/>
      <c r="DF141" s="115"/>
      <c r="DG141" s="115"/>
      <c r="DH141" s="115"/>
      <c r="DI141" s="115"/>
      <c r="DJ141" s="115"/>
      <c r="DK141" s="115"/>
      <c r="DL141" s="115"/>
      <c r="DM141" s="115"/>
      <c r="DN141" s="115"/>
      <c r="DO141" s="115"/>
      <c r="DP141" s="115"/>
      <c r="DQ141" s="115"/>
      <c r="DR141" s="115"/>
      <c r="DS141" s="115"/>
      <c r="DT141" s="115"/>
      <c r="DU141" s="115"/>
      <c r="DV141" s="115"/>
      <c r="DW141" s="115"/>
      <c r="DX141" s="115"/>
      <c r="DY141" s="115"/>
      <c r="DZ141" s="115"/>
      <c r="EA141" s="115"/>
      <c r="EB141" s="115"/>
      <c r="EC141" s="115"/>
      <c r="ED141" s="115"/>
      <c r="EE141" s="115"/>
      <c r="EF141" s="115"/>
      <c r="EG141" s="115"/>
      <c r="EH141" s="115"/>
      <c r="EI141" s="115"/>
      <c r="EJ141" s="115"/>
      <c r="EK141" s="115"/>
      <c r="EL141" s="115"/>
      <c r="EM141" s="115"/>
      <c r="EN141" s="115"/>
      <c r="EO141" s="115"/>
      <c r="EP141" s="115"/>
      <c r="EQ141" s="115"/>
      <c r="ER141" s="115"/>
      <c r="ES141" s="115"/>
      <c r="ET141" s="115"/>
      <c r="EU141" s="115"/>
      <c r="EV141" s="115"/>
      <c r="EW141" s="115"/>
      <c r="EX141" s="115"/>
      <c r="EY141" s="115"/>
      <c r="EZ141" s="115"/>
      <c r="FA141" s="115"/>
      <c r="FB141" s="115"/>
    </row>
    <row r="142" spans="1:158" s="59" customFormat="1" ht="15" customHeight="1" x14ac:dyDescent="0.25">
      <c r="A142" s="810" t="s">
        <v>163</v>
      </c>
      <c r="B142" s="2"/>
      <c r="C142" s="2"/>
      <c r="D142" s="2"/>
      <c r="E142" s="2"/>
      <c r="F142" s="2"/>
      <c r="G142" s="115"/>
      <c r="H142" s="115"/>
      <c r="I142" s="115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  <c r="V142" s="115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5"/>
      <c r="AO142" s="115"/>
      <c r="AP142" s="115"/>
      <c r="AQ142" s="115"/>
      <c r="AR142" s="115"/>
      <c r="AS142" s="115"/>
      <c r="AT142" s="115"/>
      <c r="AU142" s="115"/>
      <c r="AV142" s="115"/>
      <c r="AW142" s="115"/>
      <c r="AX142" s="115"/>
      <c r="AY142" s="115"/>
      <c r="AZ142" s="115"/>
      <c r="BA142" s="115"/>
      <c r="BB142" s="115"/>
      <c r="BC142" s="115"/>
      <c r="BD142" s="115"/>
      <c r="BE142" s="115"/>
      <c r="BF142" s="115"/>
      <c r="BG142" s="115"/>
      <c r="BH142" s="115"/>
      <c r="BI142" s="115"/>
      <c r="BJ142" s="115"/>
      <c r="BK142" s="115"/>
      <c r="BL142" s="115"/>
      <c r="BM142" s="115"/>
      <c r="BN142" s="115"/>
      <c r="BO142" s="115"/>
      <c r="BP142" s="115"/>
      <c r="BQ142" s="115"/>
      <c r="BR142" s="115"/>
      <c r="BS142" s="115"/>
      <c r="BT142" s="115"/>
      <c r="BU142" s="115"/>
      <c r="BV142" s="115"/>
      <c r="BW142" s="115"/>
      <c r="BX142" s="115"/>
      <c r="BY142" s="115"/>
      <c r="BZ142" s="115"/>
      <c r="CA142" s="115"/>
      <c r="CB142" s="115"/>
      <c r="CC142" s="115"/>
      <c r="CD142" s="115"/>
      <c r="CE142" s="115"/>
      <c r="CF142" s="115"/>
      <c r="CG142" s="115"/>
      <c r="CH142" s="115"/>
      <c r="CI142" s="115"/>
      <c r="CJ142" s="115"/>
      <c r="CK142" s="115"/>
      <c r="CL142" s="115"/>
      <c r="CM142" s="115"/>
      <c r="CN142" s="115"/>
      <c r="CO142" s="115"/>
      <c r="CP142" s="115"/>
      <c r="CQ142" s="115"/>
      <c r="CR142" s="115"/>
      <c r="CS142" s="115"/>
      <c r="CT142" s="115"/>
      <c r="CU142" s="115"/>
      <c r="CV142" s="115"/>
      <c r="CW142" s="115"/>
      <c r="CX142" s="115"/>
      <c r="CY142" s="115"/>
      <c r="CZ142" s="115"/>
      <c r="DA142" s="115"/>
      <c r="DB142" s="115"/>
      <c r="DC142" s="115"/>
      <c r="DD142" s="115"/>
      <c r="DE142" s="115"/>
      <c r="DF142" s="115"/>
      <c r="DG142" s="115"/>
      <c r="DH142" s="115"/>
      <c r="DI142" s="115"/>
      <c r="DJ142" s="115"/>
      <c r="DK142" s="115"/>
      <c r="DL142" s="115"/>
      <c r="DM142" s="115"/>
      <c r="DN142" s="115"/>
      <c r="DO142" s="115"/>
      <c r="DP142" s="115"/>
      <c r="DQ142" s="115"/>
      <c r="DR142" s="115"/>
      <c r="DS142" s="115"/>
      <c r="DT142" s="115"/>
      <c r="DU142" s="115"/>
      <c r="DV142" s="115"/>
      <c r="DW142" s="115"/>
      <c r="DX142" s="115"/>
      <c r="DY142" s="115"/>
      <c r="DZ142" s="115"/>
      <c r="EA142" s="115"/>
      <c r="EB142" s="115"/>
      <c r="EC142" s="115"/>
      <c r="ED142" s="115"/>
      <c r="EE142" s="115"/>
      <c r="EF142" s="115"/>
      <c r="EG142" s="115"/>
      <c r="EH142" s="115"/>
      <c r="EI142" s="115"/>
      <c r="EJ142" s="115"/>
      <c r="EK142" s="115"/>
      <c r="EL142" s="115"/>
      <c r="EM142" s="115"/>
      <c r="EN142" s="115"/>
      <c r="EO142" s="115"/>
      <c r="EP142" s="115"/>
      <c r="EQ142" s="115"/>
      <c r="ER142" s="115"/>
      <c r="ES142" s="115"/>
      <c r="ET142" s="115"/>
      <c r="EU142" s="115"/>
      <c r="EV142" s="115"/>
      <c r="EW142" s="115"/>
      <c r="EX142" s="115"/>
      <c r="EY142" s="115"/>
      <c r="EZ142" s="115"/>
      <c r="FA142" s="115"/>
      <c r="FB142" s="115"/>
    </row>
    <row r="143" spans="1:158" s="59" customFormat="1" ht="15" customHeight="1" x14ac:dyDescent="0.25">
      <c r="A143" s="773" t="s">
        <v>124</v>
      </c>
      <c r="B143" s="2"/>
      <c r="C143" s="97">
        <f>SUM(C145:C146)</f>
        <v>0</v>
      </c>
      <c r="D143" s="2"/>
      <c r="E143" s="2"/>
      <c r="F143" s="2"/>
      <c r="G143" s="115"/>
      <c r="H143" s="115"/>
      <c r="I143" s="115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  <c r="V143" s="115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5"/>
      <c r="AO143" s="115"/>
      <c r="AP143" s="115"/>
      <c r="AQ143" s="115"/>
      <c r="AR143" s="115"/>
      <c r="AS143" s="115"/>
      <c r="AT143" s="115"/>
      <c r="AU143" s="115"/>
      <c r="AV143" s="115"/>
      <c r="AW143" s="115"/>
      <c r="AX143" s="115"/>
      <c r="AY143" s="115"/>
      <c r="AZ143" s="115"/>
      <c r="BA143" s="115"/>
      <c r="BB143" s="115"/>
      <c r="BC143" s="115"/>
      <c r="BD143" s="115"/>
      <c r="BE143" s="115"/>
      <c r="BF143" s="115"/>
      <c r="BG143" s="115"/>
      <c r="BH143" s="115"/>
      <c r="BI143" s="115"/>
      <c r="BJ143" s="115"/>
      <c r="BK143" s="115"/>
      <c r="BL143" s="115"/>
      <c r="BM143" s="115"/>
      <c r="BN143" s="115"/>
      <c r="BO143" s="115"/>
      <c r="BP143" s="115"/>
      <c r="BQ143" s="115"/>
      <c r="BR143" s="115"/>
      <c r="BS143" s="115"/>
      <c r="BT143" s="115"/>
      <c r="BU143" s="115"/>
      <c r="BV143" s="115"/>
      <c r="BW143" s="115"/>
      <c r="BX143" s="115"/>
      <c r="BY143" s="115"/>
      <c r="BZ143" s="115"/>
      <c r="CA143" s="115"/>
      <c r="CB143" s="115"/>
      <c r="CC143" s="115"/>
      <c r="CD143" s="115"/>
      <c r="CE143" s="115"/>
      <c r="CF143" s="115"/>
      <c r="CG143" s="115"/>
      <c r="CH143" s="115"/>
      <c r="CI143" s="115"/>
      <c r="CJ143" s="115"/>
      <c r="CK143" s="115"/>
      <c r="CL143" s="115"/>
      <c r="CM143" s="115"/>
      <c r="CN143" s="115"/>
      <c r="CO143" s="115"/>
      <c r="CP143" s="115"/>
      <c r="CQ143" s="115"/>
      <c r="CR143" s="115"/>
      <c r="CS143" s="115"/>
      <c r="CT143" s="115"/>
      <c r="CU143" s="115"/>
      <c r="CV143" s="115"/>
      <c r="CW143" s="115"/>
      <c r="CX143" s="115"/>
      <c r="CY143" s="115"/>
      <c r="CZ143" s="115"/>
      <c r="DA143" s="115"/>
      <c r="DB143" s="115"/>
      <c r="DC143" s="115"/>
      <c r="DD143" s="115"/>
      <c r="DE143" s="115"/>
      <c r="DF143" s="115"/>
      <c r="DG143" s="115"/>
      <c r="DH143" s="115"/>
      <c r="DI143" s="115"/>
      <c r="DJ143" s="115"/>
      <c r="DK143" s="115"/>
      <c r="DL143" s="115"/>
      <c r="DM143" s="115"/>
      <c r="DN143" s="115"/>
      <c r="DO143" s="115"/>
      <c r="DP143" s="115"/>
      <c r="DQ143" s="115"/>
      <c r="DR143" s="115"/>
      <c r="DS143" s="115"/>
      <c r="DT143" s="115"/>
      <c r="DU143" s="115"/>
      <c r="DV143" s="115"/>
      <c r="DW143" s="115"/>
      <c r="DX143" s="115"/>
      <c r="DY143" s="115"/>
      <c r="DZ143" s="115"/>
      <c r="EA143" s="115"/>
      <c r="EB143" s="115"/>
      <c r="EC143" s="115"/>
      <c r="ED143" s="115"/>
      <c r="EE143" s="115"/>
      <c r="EF143" s="115"/>
      <c r="EG143" s="115"/>
      <c r="EH143" s="115"/>
      <c r="EI143" s="115"/>
      <c r="EJ143" s="115"/>
      <c r="EK143" s="115"/>
      <c r="EL143" s="115"/>
      <c r="EM143" s="115"/>
      <c r="EN143" s="115"/>
      <c r="EO143" s="115"/>
      <c r="EP143" s="115"/>
      <c r="EQ143" s="115"/>
      <c r="ER143" s="115"/>
      <c r="ES143" s="115"/>
      <c r="ET143" s="115"/>
      <c r="EU143" s="115"/>
      <c r="EV143" s="115"/>
      <c r="EW143" s="115"/>
      <c r="EX143" s="115"/>
      <c r="EY143" s="115"/>
      <c r="EZ143" s="115"/>
      <c r="FA143" s="115"/>
      <c r="FB143" s="115"/>
    </row>
    <row r="144" spans="1:158" s="59" customFormat="1" ht="15" customHeight="1" x14ac:dyDescent="0.25">
      <c r="A144" s="369"/>
      <c r="B144" s="102"/>
      <c r="C144" s="2"/>
      <c r="D144" s="102"/>
      <c r="E144" s="102"/>
      <c r="F144" s="102"/>
      <c r="G144" s="115"/>
      <c r="H144" s="115"/>
      <c r="I144" s="115"/>
      <c r="J144" s="115"/>
      <c r="K144" s="115"/>
      <c r="L144" s="115"/>
      <c r="M144" s="115"/>
      <c r="N144" s="115"/>
      <c r="O144" s="115"/>
      <c r="P144" s="115"/>
      <c r="Q144" s="115"/>
      <c r="R144" s="115"/>
      <c r="S144" s="115"/>
      <c r="T144" s="115"/>
      <c r="U144" s="115"/>
      <c r="V144" s="115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5"/>
      <c r="AO144" s="115"/>
      <c r="AP144" s="115"/>
      <c r="AQ144" s="115"/>
      <c r="AR144" s="115"/>
      <c r="AS144" s="115"/>
      <c r="AT144" s="115"/>
      <c r="AU144" s="115"/>
      <c r="AV144" s="115"/>
      <c r="AW144" s="115"/>
      <c r="AX144" s="115"/>
      <c r="AY144" s="115"/>
      <c r="AZ144" s="115"/>
      <c r="BA144" s="115"/>
      <c r="BB144" s="115"/>
      <c r="BC144" s="115"/>
      <c r="BD144" s="115"/>
      <c r="BE144" s="115"/>
      <c r="BF144" s="115"/>
      <c r="BG144" s="115"/>
      <c r="BH144" s="115"/>
      <c r="BI144" s="115"/>
      <c r="BJ144" s="115"/>
      <c r="BK144" s="115"/>
      <c r="BL144" s="115"/>
      <c r="BM144" s="115"/>
      <c r="BN144" s="115"/>
      <c r="BO144" s="115"/>
      <c r="BP144" s="115"/>
      <c r="BQ144" s="115"/>
      <c r="BR144" s="115"/>
      <c r="BS144" s="115"/>
      <c r="BT144" s="115"/>
      <c r="BU144" s="115"/>
      <c r="BV144" s="115"/>
      <c r="BW144" s="115"/>
      <c r="BX144" s="115"/>
      <c r="BY144" s="115"/>
      <c r="BZ144" s="115"/>
      <c r="CA144" s="115"/>
      <c r="CB144" s="115"/>
      <c r="CC144" s="115"/>
      <c r="CD144" s="115"/>
      <c r="CE144" s="115"/>
      <c r="CF144" s="115"/>
      <c r="CG144" s="115"/>
      <c r="CH144" s="115"/>
      <c r="CI144" s="115"/>
      <c r="CJ144" s="115"/>
      <c r="CK144" s="115"/>
      <c r="CL144" s="115"/>
      <c r="CM144" s="115"/>
      <c r="CN144" s="115"/>
      <c r="CO144" s="115"/>
      <c r="CP144" s="115"/>
      <c r="CQ144" s="115"/>
      <c r="CR144" s="115"/>
      <c r="CS144" s="115"/>
      <c r="CT144" s="115"/>
      <c r="CU144" s="115"/>
      <c r="CV144" s="115"/>
      <c r="CW144" s="115"/>
      <c r="CX144" s="115"/>
      <c r="CY144" s="115"/>
      <c r="CZ144" s="115"/>
      <c r="DA144" s="115"/>
      <c r="DB144" s="115"/>
      <c r="DC144" s="115"/>
      <c r="DD144" s="115"/>
      <c r="DE144" s="115"/>
      <c r="DF144" s="115"/>
      <c r="DG144" s="115"/>
      <c r="DH144" s="115"/>
      <c r="DI144" s="115"/>
      <c r="DJ144" s="115"/>
      <c r="DK144" s="115"/>
      <c r="DL144" s="115"/>
      <c r="DM144" s="115"/>
      <c r="DN144" s="115"/>
      <c r="DO144" s="115"/>
      <c r="DP144" s="115"/>
      <c r="DQ144" s="115"/>
      <c r="DR144" s="115"/>
      <c r="DS144" s="115"/>
      <c r="DT144" s="115"/>
      <c r="DU144" s="115"/>
      <c r="DV144" s="115"/>
      <c r="DW144" s="115"/>
      <c r="DX144" s="115"/>
      <c r="DY144" s="115"/>
      <c r="DZ144" s="115"/>
      <c r="EA144" s="115"/>
      <c r="EB144" s="115"/>
      <c r="EC144" s="115"/>
      <c r="ED144" s="115"/>
      <c r="EE144" s="115"/>
      <c r="EF144" s="115"/>
      <c r="EG144" s="115"/>
      <c r="EH144" s="115"/>
      <c r="EI144" s="115"/>
      <c r="EJ144" s="115"/>
      <c r="EK144" s="115"/>
      <c r="EL144" s="115"/>
      <c r="EM144" s="115"/>
      <c r="EN144" s="115"/>
      <c r="EO144" s="115"/>
      <c r="EP144" s="115"/>
      <c r="EQ144" s="115"/>
      <c r="ER144" s="115"/>
      <c r="ES144" s="115"/>
      <c r="ET144" s="115"/>
      <c r="EU144" s="115"/>
      <c r="EV144" s="115"/>
      <c r="EW144" s="115"/>
      <c r="EX144" s="115"/>
      <c r="EY144" s="115"/>
      <c r="EZ144" s="115"/>
      <c r="FA144" s="115"/>
      <c r="FB144" s="115"/>
    </row>
    <row r="145" spans="1:158" s="59" customFormat="1" ht="15" customHeight="1" x14ac:dyDescent="0.25">
      <c r="A145" s="369" t="s">
        <v>32</v>
      </c>
      <c r="B145" s="102"/>
      <c r="C145" s="2"/>
      <c r="D145" s="102"/>
      <c r="E145" s="102"/>
      <c r="F145" s="102"/>
      <c r="G145" s="115"/>
      <c r="H145" s="115"/>
      <c r="I145" s="115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  <c r="V145" s="115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5"/>
      <c r="AO145" s="115"/>
      <c r="AP145" s="115"/>
      <c r="AQ145" s="115"/>
      <c r="AR145" s="115"/>
      <c r="AS145" s="115"/>
      <c r="AT145" s="115"/>
      <c r="AU145" s="115"/>
      <c r="AV145" s="115"/>
      <c r="AW145" s="115"/>
      <c r="AX145" s="115"/>
      <c r="AY145" s="115"/>
      <c r="AZ145" s="115"/>
      <c r="BA145" s="115"/>
      <c r="BB145" s="115"/>
      <c r="BC145" s="115"/>
      <c r="BD145" s="115"/>
      <c r="BE145" s="115"/>
      <c r="BF145" s="115"/>
      <c r="BG145" s="115"/>
      <c r="BH145" s="115"/>
      <c r="BI145" s="115"/>
      <c r="BJ145" s="115"/>
      <c r="BK145" s="115"/>
      <c r="BL145" s="115"/>
      <c r="BM145" s="115"/>
      <c r="BN145" s="115"/>
      <c r="BO145" s="115"/>
      <c r="BP145" s="115"/>
      <c r="BQ145" s="115"/>
      <c r="BR145" s="115"/>
      <c r="BS145" s="115"/>
      <c r="BT145" s="115"/>
      <c r="BU145" s="115"/>
      <c r="BV145" s="115"/>
      <c r="BW145" s="115"/>
      <c r="BX145" s="115"/>
      <c r="BY145" s="115"/>
      <c r="BZ145" s="115"/>
      <c r="CA145" s="115"/>
      <c r="CB145" s="115"/>
      <c r="CC145" s="115"/>
      <c r="CD145" s="115"/>
      <c r="CE145" s="115"/>
      <c r="CF145" s="115"/>
      <c r="CG145" s="115"/>
      <c r="CH145" s="115"/>
      <c r="CI145" s="115"/>
      <c r="CJ145" s="115"/>
      <c r="CK145" s="115"/>
      <c r="CL145" s="115"/>
      <c r="CM145" s="115"/>
      <c r="CN145" s="115"/>
      <c r="CO145" s="115"/>
      <c r="CP145" s="115"/>
      <c r="CQ145" s="115"/>
      <c r="CR145" s="115"/>
      <c r="CS145" s="115"/>
      <c r="CT145" s="115"/>
      <c r="CU145" s="115"/>
      <c r="CV145" s="115"/>
      <c r="CW145" s="115"/>
      <c r="CX145" s="115"/>
      <c r="CY145" s="115"/>
      <c r="CZ145" s="115"/>
      <c r="DA145" s="115"/>
      <c r="DB145" s="115"/>
      <c r="DC145" s="115"/>
      <c r="DD145" s="115"/>
      <c r="DE145" s="115"/>
      <c r="DF145" s="115"/>
      <c r="DG145" s="115"/>
      <c r="DH145" s="115"/>
      <c r="DI145" s="115"/>
      <c r="DJ145" s="115"/>
      <c r="DK145" s="115"/>
      <c r="DL145" s="115"/>
      <c r="DM145" s="115"/>
      <c r="DN145" s="115"/>
      <c r="DO145" s="115"/>
      <c r="DP145" s="115"/>
      <c r="DQ145" s="115"/>
      <c r="DR145" s="115"/>
      <c r="DS145" s="115"/>
      <c r="DT145" s="115"/>
      <c r="DU145" s="115"/>
      <c r="DV145" s="115"/>
      <c r="DW145" s="115"/>
      <c r="DX145" s="115"/>
      <c r="DY145" s="115"/>
      <c r="DZ145" s="115"/>
      <c r="EA145" s="115"/>
      <c r="EB145" s="115"/>
      <c r="EC145" s="115"/>
      <c r="ED145" s="115"/>
      <c r="EE145" s="115"/>
      <c r="EF145" s="115"/>
      <c r="EG145" s="115"/>
      <c r="EH145" s="115"/>
      <c r="EI145" s="115"/>
      <c r="EJ145" s="115"/>
      <c r="EK145" s="115"/>
      <c r="EL145" s="115"/>
      <c r="EM145" s="115"/>
      <c r="EN145" s="115"/>
      <c r="EO145" s="115"/>
      <c r="EP145" s="115"/>
      <c r="EQ145" s="115"/>
      <c r="ER145" s="115"/>
      <c r="ES145" s="115"/>
      <c r="ET145" s="115"/>
      <c r="EU145" s="115"/>
      <c r="EV145" s="115"/>
      <c r="EW145" s="115"/>
      <c r="EX145" s="115"/>
      <c r="EY145" s="115"/>
      <c r="EZ145" s="115"/>
      <c r="FA145" s="115"/>
      <c r="FB145" s="115"/>
    </row>
    <row r="146" spans="1:158" s="59" customFormat="1" ht="15" customHeight="1" thickBot="1" x14ac:dyDescent="0.3">
      <c r="A146" s="369" t="s">
        <v>125</v>
      </c>
      <c r="B146" s="102"/>
      <c r="C146" s="2"/>
      <c r="D146" s="102"/>
      <c r="E146" s="102"/>
      <c r="F146" s="102"/>
      <c r="G146" s="115"/>
      <c r="H146" s="115"/>
      <c r="I146" s="115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  <c r="V146" s="115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5"/>
      <c r="AO146" s="115"/>
      <c r="AP146" s="115"/>
      <c r="AQ146" s="115"/>
      <c r="AR146" s="115"/>
      <c r="AS146" s="115"/>
      <c r="AT146" s="115"/>
      <c r="AU146" s="115"/>
      <c r="AV146" s="115"/>
      <c r="AW146" s="115"/>
      <c r="AX146" s="115"/>
      <c r="AY146" s="115"/>
      <c r="AZ146" s="115"/>
      <c r="BA146" s="115"/>
      <c r="BB146" s="115"/>
      <c r="BC146" s="115"/>
      <c r="BD146" s="115"/>
      <c r="BE146" s="115"/>
      <c r="BF146" s="115"/>
      <c r="BG146" s="115"/>
      <c r="BH146" s="115"/>
      <c r="BI146" s="115"/>
      <c r="BJ146" s="115"/>
      <c r="BK146" s="115"/>
      <c r="BL146" s="115"/>
      <c r="BM146" s="115"/>
      <c r="BN146" s="115"/>
      <c r="BO146" s="115"/>
      <c r="BP146" s="115"/>
      <c r="BQ146" s="115"/>
      <c r="BR146" s="115"/>
      <c r="BS146" s="115"/>
      <c r="BT146" s="115"/>
      <c r="BU146" s="115"/>
      <c r="BV146" s="115"/>
      <c r="BW146" s="115"/>
      <c r="BX146" s="115"/>
      <c r="BY146" s="115"/>
      <c r="BZ146" s="115"/>
      <c r="CA146" s="115"/>
      <c r="CB146" s="115"/>
      <c r="CC146" s="115"/>
      <c r="CD146" s="115"/>
      <c r="CE146" s="115"/>
      <c r="CF146" s="115"/>
      <c r="CG146" s="115"/>
      <c r="CH146" s="115"/>
      <c r="CI146" s="115"/>
      <c r="CJ146" s="115"/>
      <c r="CK146" s="115"/>
      <c r="CL146" s="115"/>
      <c r="CM146" s="115"/>
      <c r="CN146" s="115"/>
      <c r="CO146" s="115"/>
      <c r="CP146" s="115"/>
      <c r="CQ146" s="115"/>
      <c r="CR146" s="115"/>
      <c r="CS146" s="115"/>
      <c r="CT146" s="115"/>
      <c r="CU146" s="115"/>
      <c r="CV146" s="115"/>
      <c r="CW146" s="115"/>
      <c r="CX146" s="115"/>
      <c r="CY146" s="115"/>
      <c r="CZ146" s="115"/>
      <c r="DA146" s="115"/>
      <c r="DB146" s="115"/>
      <c r="DC146" s="115"/>
      <c r="DD146" s="115"/>
      <c r="DE146" s="115"/>
      <c r="DF146" s="115"/>
      <c r="DG146" s="115"/>
      <c r="DH146" s="115"/>
      <c r="DI146" s="115"/>
      <c r="DJ146" s="115"/>
      <c r="DK146" s="115"/>
      <c r="DL146" s="115"/>
      <c r="DM146" s="115"/>
      <c r="DN146" s="115"/>
      <c r="DO146" s="115"/>
      <c r="DP146" s="115"/>
      <c r="DQ146" s="115"/>
      <c r="DR146" s="115"/>
      <c r="DS146" s="115"/>
      <c r="DT146" s="115"/>
      <c r="DU146" s="115"/>
      <c r="DV146" s="115"/>
      <c r="DW146" s="115"/>
      <c r="DX146" s="115"/>
      <c r="DY146" s="115"/>
      <c r="DZ146" s="115"/>
      <c r="EA146" s="115"/>
      <c r="EB146" s="115"/>
      <c r="EC146" s="115"/>
      <c r="ED146" s="115"/>
      <c r="EE146" s="115"/>
      <c r="EF146" s="115"/>
      <c r="EG146" s="115"/>
      <c r="EH146" s="115"/>
      <c r="EI146" s="115"/>
      <c r="EJ146" s="115"/>
      <c r="EK146" s="115"/>
      <c r="EL146" s="115"/>
      <c r="EM146" s="115"/>
      <c r="EN146" s="115"/>
      <c r="EO146" s="115"/>
      <c r="EP146" s="115"/>
      <c r="EQ146" s="115"/>
      <c r="ER146" s="115"/>
      <c r="ES146" s="115"/>
      <c r="ET146" s="115"/>
      <c r="EU146" s="115"/>
      <c r="EV146" s="115"/>
      <c r="EW146" s="115"/>
      <c r="EX146" s="115"/>
      <c r="EY146" s="115"/>
      <c r="EZ146" s="115"/>
      <c r="FA146" s="115"/>
      <c r="FB146" s="115"/>
    </row>
    <row r="147" spans="1:158" s="59" customFormat="1" ht="15" customHeight="1" thickBot="1" x14ac:dyDescent="0.3">
      <c r="A147" s="138" t="s">
        <v>10</v>
      </c>
      <c r="B147" s="280"/>
      <c r="C147" s="280"/>
      <c r="D147" s="280"/>
      <c r="E147" s="280"/>
      <c r="F147" s="280"/>
      <c r="G147" s="115"/>
      <c r="H147" s="115"/>
      <c r="I147" s="115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  <c r="V147" s="115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5"/>
      <c r="AO147" s="115"/>
      <c r="AP147" s="115"/>
      <c r="AQ147" s="115"/>
      <c r="AR147" s="115"/>
      <c r="AS147" s="115"/>
      <c r="AT147" s="115"/>
      <c r="AU147" s="115"/>
      <c r="AV147" s="115"/>
      <c r="AW147" s="115"/>
      <c r="AX147" s="115"/>
      <c r="AY147" s="115"/>
      <c r="AZ147" s="115"/>
      <c r="BA147" s="115"/>
      <c r="BB147" s="115"/>
      <c r="BC147" s="115"/>
      <c r="BD147" s="115"/>
      <c r="BE147" s="115"/>
      <c r="BF147" s="115"/>
      <c r="BG147" s="115"/>
      <c r="BH147" s="115"/>
      <c r="BI147" s="115"/>
      <c r="BJ147" s="115"/>
      <c r="BK147" s="115"/>
      <c r="BL147" s="115"/>
      <c r="BM147" s="115"/>
      <c r="BN147" s="115"/>
      <c r="BO147" s="115"/>
      <c r="BP147" s="115"/>
      <c r="BQ147" s="115"/>
      <c r="BR147" s="115"/>
      <c r="BS147" s="115"/>
      <c r="BT147" s="115"/>
      <c r="BU147" s="115"/>
      <c r="BV147" s="115"/>
      <c r="BW147" s="115"/>
      <c r="BX147" s="115"/>
      <c r="BY147" s="115"/>
      <c r="BZ147" s="115"/>
      <c r="CA147" s="115"/>
      <c r="CB147" s="115"/>
      <c r="CC147" s="115"/>
      <c r="CD147" s="115"/>
      <c r="CE147" s="115"/>
      <c r="CF147" s="115"/>
      <c r="CG147" s="115"/>
      <c r="CH147" s="115"/>
      <c r="CI147" s="115"/>
      <c r="CJ147" s="115"/>
      <c r="CK147" s="115"/>
      <c r="CL147" s="115"/>
      <c r="CM147" s="115"/>
      <c r="CN147" s="115"/>
      <c r="CO147" s="115"/>
      <c r="CP147" s="115"/>
      <c r="CQ147" s="115"/>
      <c r="CR147" s="115"/>
      <c r="CS147" s="115"/>
      <c r="CT147" s="115"/>
      <c r="CU147" s="115"/>
      <c r="CV147" s="115"/>
      <c r="CW147" s="115"/>
      <c r="CX147" s="115"/>
      <c r="CY147" s="115"/>
      <c r="CZ147" s="115"/>
      <c r="DA147" s="115"/>
      <c r="DB147" s="115"/>
      <c r="DC147" s="115"/>
      <c r="DD147" s="115"/>
      <c r="DE147" s="115"/>
      <c r="DF147" s="115"/>
      <c r="DG147" s="115"/>
      <c r="DH147" s="115"/>
      <c r="DI147" s="115"/>
      <c r="DJ147" s="115"/>
      <c r="DK147" s="115"/>
      <c r="DL147" s="115"/>
      <c r="DM147" s="115"/>
      <c r="DN147" s="115"/>
      <c r="DO147" s="115"/>
      <c r="DP147" s="115"/>
      <c r="DQ147" s="115"/>
      <c r="DR147" s="115"/>
      <c r="DS147" s="115"/>
      <c r="DT147" s="115"/>
      <c r="DU147" s="115"/>
      <c r="DV147" s="115"/>
      <c r="DW147" s="115"/>
      <c r="DX147" s="115"/>
      <c r="DY147" s="115"/>
      <c r="DZ147" s="115"/>
      <c r="EA147" s="115"/>
      <c r="EB147" s="115"/>
      <c r="EC147" s="115"/>
      <c r="ED147" s="115"/>
      <c r="EE147" s="115"/>
      <c r="EF147" s="115"/>
      <c r="EG147" s="115"/>
      <c r="EH147" s="115"/>
      <c r="EI147" s="115"/>
      <c r="EJ147" s="115"/>
      <c r="EK147" s="115"/>
      <c r="EL147" s="115"/>
      <c r="EM147" s="115"/>
      <c r="EN147" s="115"/>
      <c r="EO147" s="115"/>
      <c r="EP147" s="115"/>
      <c r="EQ147" s="115"/>
      <c r="ER147" s="115"/>
      <c r="ES147" s="115"/>
      <c r="ET147" s="115"/>
      <c r="EU147" s="115"/>
      <c r="EV147" s="115"/>
      <c r="EW147" s="115"/>
      <c r="EX147" s="115"/>
      <c r="EY147" s="115"/>
      <c r="EZ147" s="115"/>
      <c r="FA147" s="115"/>
      <c r="FB147" s="115"/>
    </row>
    <row r="148" spans="1:158" s="59" customFormat="1" ht="15" customHeight="1" x14ac:dyDescent="0.25">
      <c r="A148" s="401" t="s">
        <v>287</v>
      </c>
      <c r="B148" s="2"/>
      <c r="C148" s="2"/>
      <c r="D148" s="2"/>
      <c r="E148" s="2"/>
      <c r="F148" s="2"/>
      <c r="G148" s="115"/>
      <c r="H148" s="115"/>
      <c r="I148" s="115"/>
      <c r="J148" s="115"/>
      <c r="K148" s="115"/>
      <c r="L148" s="115"/>
      <c r="M148" s="115"/>
      <c r="N148" s="115"/>
      <c r="O148" s="115"/>
      <c r="P148" s="115"/>
      <c r="Q148" s="115"/>
      <c r="R148" s="115"/>
      <c r="S148" s="115"/>
      <c r="T148" s="115"/>
      <c r="U148" s="115"/>
      <c r="V148" s="115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5"/>
      <c r="AO148" s="115"/>
      <c r="AP148" s="115"/>
      <c r="AQ148" s="115"/>
      <c r="AR148" s="115"/>
      <c r="AS148" s="115"/>
      <c r="AT148" s="115"/>
      <c r="AU148" s="115"/>
      <c r="AV148" s="115"/>
      <c r="AW148" s="115"/>
      <c r="AX148" s="115"/>
      <c r="AY148" s="115"/>
      <c r="AZ148" s="115"/>
      <c r="BA148" s="115"/>
      <c r="BB148" s="115"/>
      <c r="BC148" s="115"/>
      <c r="BD148" s="115"/>
      <c r="BE148" s="115"/>
      <c r="BF148" s="115"/>
      <c r="BG148" s="115"/>
      <c r="BH148" s="115"/>
      <c r="BI148" s="115"/>
      <c r="BJ148" s="115"/>
      <c r="BK148" s="115"/>
      <c r="BL148" s="115"/>
      <c r="BM148" s="115"/>
      <c r="BN148" s="115"/>
      <c r="BO148" s="115"/>
      <c r="BP148" s="115"/>
      <c r="BQ148" s="115"/>
      <c r="BR148" s="115"/>
      <c r="BS148" s="115"/>
      <c r="BT148" s="115"/>
      <c r="BU148" s="115"/>
      <c r="BV148" s="115"/>
      <c r="BW148" s="115"/>
      <c r="BX148" s="115"/>
      <c r="BY148" s="115"/>
      <c r="BZ148" s="115"/>
      <c r="CA148" s="115"/>
      <c r="CB148" s="115"/>
      <c r="CC148" s="115"/>
      <c r="CD148" s="115"/>
      <c r="CE148" s="115"/>
      <c r="CF148" s="115"/>
      <c r="CG148" s="115"/>
      <c r="CH148" s="115"/>
      <c r="CI148" s="115"/>
      <c r="CJ148" s="115"/>
      <c r="CK148" s="115"/>
      <c r="CL148" s="115"/>
      <c r="CM148" s="115"/>
      <c r="CN148" s="115"/>
      <c r="CO148" s="115"/>
      <c r="CP148" s="115"/>
      <c r="CQ148" s="115"/>
      <c r="CR148" s="115"/>
      <c r="CS148" s="115"/>
      <c r="CT148" s="115"/>
      <c r="CU148" s="115"/>
      <c r="CV148" s="115"/>
      <c r="CW148" s="115"/>
      <c r="CX148" s="115"/>
      <c r="CY148" s="115"/>
      <c r="CZ148" s="115"/>
      <c r="DA148" s="115"/>
      <c r="DB148" s="115"/>
      <c r="DC148" s="115"/>
      <c r="DD148" s="115"/>
      <c r="DE148" s="115"/>
      <c r="DF148" s="115"/>
      <c r="DG148" s="115"/>
      <c r="DH148" s="115"/>
      <c r="DI148" s="115"/>
      <c r="DJ148" s="115"/>
      <c r="DK148" s="115"/>
      <c r="DL148" s="115"/>
      <c r="DM148" s="115"/>
      <c r="DN148" s="115"/>
      <c r="DO148" s="115"/>
      <c r="DP148" s="115"/>
      <c r="DQ148" s="115"/>
      <c r="DR148" s="115"/>
      <c r="DS148" s="115"/>
      <c r="DT148" s="115"/>
      <c r="DU148" s="115"/>
      <c r="DV148" s="115"/>
      <c r="DW148" s="115"/>
      <c r="DX148" s="115"/>
      <c r="DY148" s="115"/>
      <c r="DZ148" s="115"/>
      <c r="EA148" s="115"/>
      <c r="EB148" s="115"/>
      <c r="EC148" s="115"/>
      <c r="ED148" s="115"/>
      <c r="EE148" s="115"/>
      <c r="EF148" s="115"/>
      <c r="EG148" s="115"/>
      <c r="EH148" s="115"/>
      <c r="EI148" s="115"/>
      <c r="EJ148" s="115"/>
      <c r="EK148" s="115"/>
      <c r="EL148" s="115"/>
      <c r="EM148" s="115"/>
      <c r="EN148" s="115"/>
      <c r="EO148" s="115"/>
      <c r="EP148" s="115"/>
      <c r="EQ148" s="115"/>
      <c r="ER148" s="115"/>
      <c r="ES148" s="115"/>
      <c r="ET148" s="115"/>
      <c r="EU148" s="115"/>
      <c r="EV148" s="115"/>
      <c r="EW148" s="115"/>
      <c r="EX148" s="115"/>
      <c r="EY148" s="115"/>
      <c r="EZ148" s="115"/>
      <c r="FA148" s="115"/>
      <c r="FB148" s="115"/>
    </row>
    <row r="149" spans="1:158" s="59" customFormat="1" ht="15" customHeight="1" x14ac:dyDescent="0.25">
      <c r="A149" s="810" t="s">
        <v>163</v>
      </c>
      <c r="B149" s="2"/>
      <c r="C149" s="2"/>
      <c r="D149" s="2"/>
      <c r="E149" s="2"/>
      <c r="F149" s="2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5"/>
      <c r="AO149" s="115"/>
      <c r="AP149" s="115"/>
      <c r="AQ149" s="115"/>
      <c r="AR149" s="115"/>
      <c r="AS149" s="115"/>
      <c r="AT149" s="115"/>
      <c r="AU149" s="115"/>
      <c r="AV149" s="115"/>
      <c r="AW149" s="115"/>
      <c r="AX149" s="115"/>
      <c r="AY149" s="115"/>
      <c r="AZ149" s="115"/>
      <c r="BA149" s="115"/>
      <c r="BB149" s="115"/>
      <c r="BC149" s="115"/>
      <c r="BD149" s="115"/>
      <c r="BE149" s="115"/>
      <c r="BF149" s="115"/>
      <c r="BG149" s="115"/>
      <c r="BH149" s="115"/>
      <c r="BI149" s="115"/>
      <c r="BJ149" s="115"/>
      <c r="BK149" s="115"/>
      <c r="BL149" s="115"/>
      <c r="BM149" s="115"/>
      <c r="BN149" s="115"/>
      <c r="BO149" s="115"/>
      <c r="BP149" s="115"/>
      <c r="BQ149" s="115"/>
      <c r="BR149" s="115"/>
      <c r="BS149" s="115"/>
      <c r="BT149" s="115"/>
      <c r="BU149" s="115"/>
      <c r="BV149" s="115"/>
      <c r="BW149" s="115"/>
      <c r="BX149" s="115"/>
      <c r="BY149" s="115"/>
      <c r="BZ149" s="115"/>
      <c r="CA149" s="115"/>
      <c r="CB149" s="115"/>
      <c r="CC149" s="115"/>
      <c r="CD149" s="115"/>
      <c r="CE149" s="115"/>
      <c r="CF149" s="115"/>
      <c r="CG149" s="115"/>
      <c r="CH149" s="115"/>
      <c r="CI149" s="115"/>
      <c r="CJ149" s="115"/>
      <c r="CK149" s="115"/>
      <c r="CL149" s="115"/>
      <c r="CM149" s="115"/>
      <c r="CN149" s="115"/>
      <c r="CO149" s="115"/>
      <c r="CP149" s="115"/>
      <c r="CQ149" s="115"/>
      <c r="CR149" s="115"/>
      <c r="CS149" s="115"/>
      <c r="CT149" s="115"/>
      <c r="CU149" s="115"/>
      <c r="CV149" s="115"/>
      <c r="CW149" s="115"/>
      <c r="CX149" s="115"/>
      <c r="CY149" s="115"/>
      <c r="CZ149" s="115"/>
      <c r="DA149" s="115"/>
      <c r="DB149" s="115"/>
      <c r="DC149" s="115"/>
      <c r="DD149" s="115"/>
      <c r="DE149" s="115"/>
      <c r="DF149" s="115"/>
      <c r="DG149" s="115"/>
      <c r="DH149" s="115"/>
      <c r="DI149" s="115"/>
      <c r="DJ149" s="115"/>
      <c r="DK149" s="115"/>
      <c r="DL149" s="115"/>
      <c r="DM149" s="115"/>
      <c r="DN149" s="115"/>
      <c r="DO149" s="115"/>
      <c r="DP149" s="115"/>
      <c r="DQ149" s="115"/>
      <c r="DR149" s="115"/>
      <c r="DS149" s="115"/>
      <c r="DT149" s="115"/>
      <c r="DU149" s="115"/>
      <c r="DV149" s="115"/>
      <c r="DW149" s="115"/>
      <c r="DX149" s="115"/>
      <c r="DY149" s="115"/>
      <c r="DZ149" s="115"/>
      <c r="EA149" s="115"/>
      <c r="EB149" s="115"/>
      <c r="EC149" s="115"/>
      <c r="ED149" s="115"/>
      <c r="EE149" s="115"/>
      <c r="EF149" s="115"/>
      <c r="EG149" s="115"/>
      <c r="EH149" s="115"/>
      <c r="EI149" s="115"/>
      <c r="EJ149" s="115"/>
      <c r="EK149" s="115"/>
      <c r="EL149" s="115"/>
      <c r="EM149" s="115"/>
      <c r="EN149" s="115"/>
      <c r="EO149" s="115"/>
      <c r="EP149" s="115"/>
      <c r="EQ149" s="115"/>
      <c r="ER149" s="115"/>
      <c r="ES149" s="115"/>
      <c r="ET149" s="115"/>
      <c r="EU149" s="115"/>
      <c r="EV149" s="115"/>
      <c r="EW149" s="115"/>
      <c r="EX149" s="115"/>
      <c r="EY149" s="115"/>
      <c r="EZ149" s="115"/>
      <c r="FA149" s="115"/>
      <c r="FB149" s="115"/>
    </row>
    <row r="150" spans="1:158" s="59" customFormat="1" ht="15" customHeight="1" x14ac:dyDescent="0.25">
      <c r="A150" s="773" t="s">
        <v>124</v>
      </c>
      <c r="B150" s="2"/>
      <c r="C150" s="2">
        <f>C151+C152</f>
        <v>0</v>
      </c>
      <c r="D150" s="2"/>
      <c r="E150" s="2"/>
      <c r="F150" s="2"/>
      <c r="G150" s="115"/>
      <c r="H150" s="115"/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5"/>
      <c r="BJ150" s="115"/>
      <c r="BK150" s="115"/>
      <c r="BL150" s="115"/>
      <c r="BM150" s="115"/>
      <c r="BN150" s="115"/>
      <c r="BO150" s="115"/>
      <c r="BP150" s="115"/>
      <c r="BQ150" s="115"/>
      <c r="BR150" s="115"/>
      <c r="BS150" s="115"/>
      <c r="BT150" s="115"/>
      <c r="BU150" s="115"/>
      <c r="BV150" s="115"/>
      <c r="BW150" s="115"/>
      <c r="BX150" s="115"/>
      <c r="BY150" s="115"/>
      <c r="BZ150" s="115"/>
      <c r="CA150" s="115"/>
      <c r="CB150" s="115"/>
      <c r="CC150" s="115"/>
      <c r="CD150" s="115"/>
      <c r="CE150" s="115"/>
      <c r="CF150" s="115"/>
      <c r="CG150" s="115"/>
      <c r="CH150" s="115"/>
      <c r="CI150" s="115"/>
      <c r="CJ150" s="115"/>
      <c r="CK150" s="115"/>
      <c r="CL150" s="115"/>
      <c r="CM150" s="115"/>
      <c r="CN150" s="115"/>
      <c r="CO150" s="115"/>
      <c r="CP150" s="115"/>
      <c r="CQ150" s="115"/>
      <c r="CR150" s="115"/>
      <c r="CS150" s="115"/>
      <c r="CT150" s="115"/>
      <c r="CU150" s="115"/>
      <c r="CV150" s="115"/>
      <c r="CW150" s="115"/>
      <c r="CX150" s="115"/>
      <c r="CY150" s="115"/>
      <c r="CZ150" s="115"/>
      <c r="DA150" s="115"/>
      <c r="DB150" s="115"/>
      <c r="DC150" s="115"/>
      <c r="DD150" s="115"/>
      <c r="DE150" s="115"/>
      <c r="DF150" s="115"/>
      <c r="DG150" s="115"/>
      <c r="DH150" s="115"/>
      <c r="DI150" s="115"/>
      <c r="DJ150" s="115"/>
      <c r="DK150" s="115"/>
      <c r="DL150" s="115"/>
      <c r="DM150" s="115"/>
      <c r="DN150" s="115"/>
      <c r="DO150" s="115"/>
      <c r="DP150" s="115"/>
      <c r="DQ150" s="115"/>
      <c r="DR150" s="115"/>
      <c r="DS150" s="115"/>
      <c r="DT150" s="115"/>
      <c r="DU150" s="115"/>
      <c r="DV150" s="115"/>
      <c r="DW150" s="115"/>
      <c r="DX150" s="115"/>
      <c r="DY150" s="115"/>
      <c r="DZ150" s="115"/>
      <c r="EA150" s="115"/>
      <c r="EB150" s="115"/>
      <c r="EC150" s="115"/>
      <c r="ED150" s="115"/>
      <c r="EE150" s="115"/>
      <c r="EF150" s="115"/>
      <c r="EG150" s="115"/>
      <c r="EH150" s="115"/>
      <c r="EI150" s="115"/>
      <c r="EJ150" s="115"/>
      <c r="EK150" s="115"/>
      <c r="EL150" s="115"/>
      <c r="EM150" s="115"/>
      <c r="EN150" s="115"/>
      <c r="EO150" s="115"/>
      <c r="EP150" s="115"/>
      <c r="EQ150" s="115"/>
      <c r="ER150" s="115"/>
      <c r="ES150" s="115"/>
      <c r="ET150" s="115"/>
      <c r="EU150" s="115"/>
      <c r="EV150" s="115"/>
      <c r="EW150" s="115"/>
      <c r="EX150" s="115"/>
      <c r="EY150" s="115"/>
      <c r="EZ150" s="115"/>
      <c r="FA150" s="115"/>
      <c r="FB150" s="115"/>
    </row>
    <row r="151" spans="1:158" s="59" customFormat="1" ht="15" customHeight="1" x14ac:dyDescent="0.25">
      <c r="A151" s="369" t="s">
        <v>32</v>
      </c>
      <c r="B151" s="2"/>
      <c r="C151" s="2"/>
      <c r="D151" s="2"/>
      <c r="E151" s="2"/>
      <c r="F151" s="2"/>
      <c r="G151" s="115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5"/>
      <c r="BJ151" s="115"/>
      <c r="BK151" s="115"/>
      <c r="BL151" s="115"/>
      <c r="BM151" s="115"/>
      <c r="BN151" s="115"/>
      <c r="BO151" s="115"/>
      <c r="BP151" s="115"/>
      <c r="BQ151" s="115"/>
      <c r="BR151" s="115"/>
      <c r="BS151" s="115"/>
      <c r="BT151" s="115"/>
      <c r="BU151" s="115"/>
      <c r="BV151" s="115"/>
      <c r="BW151" s="115"/>
      <c r="BX151" s="115"/>
      <c r="BY151" s="115"/>
      <c r="BZ151" s="115"/>
      <c r="CA151" s="115"/>
      <c r="CB151" s="115"/>
      <c r="CC151" s="115"/>
      <c r="CD151" s="115"/>
      <c r="CE151" s="115"/>
      <c r="CF151" s="115"/>
      <c r="CG151" s="115"/>
      <c r="CH151" s="115"/>
      <c r="CI151" s="115"/>
      <c r="CJ151" s="115"/>
      <c r="CK151" s="115"/>
      <c r="CL151" s="115"/>
      <c r="CM151" s="115"/>
      <c r="CN151" s="115"/>
      <c r="CO151" s="115"/>
      <c r="CP151" s="115"/>
      <c r="CQ151" s="115"/>
      <c r="CR151" s="115"/>
      <c r="CS151" s="115"/>
      <c r="CT151" s="115"/>
      <c r="CU151" s="115"/>
      <c r="CV151" s="115"/>
      <c r="CW151" s="115"/>
      <c r="CX151" s="115"/>
      <c r="CY151" s="115"/>
      <c r="CZ151" s="115"/>
      <c r="DA151" s="115"/>
      <c r="DB151" s="115"/>
      <c r="DC151" s="115"/>
      <c r="DD151" s="115"/>
      <c r="DE151" s="115"/>
      <c r="DF151" s="115"/>
      <c r="DG151" s="115"/>
      <c r="DH151" s="115"/>
      <c r="DI151" s="115"/>
      <c r="DJ151" s="115"/>
      <c r="DK151" s="115"/>
      <c r="DL151" s="115"/>
      <c r="DM151" s="115"/>
      <c r="DN151" s="115"/>
      <c r="DO151" s="115"/>
      <c r="DP151" s="115"/>
      <c r="DQ151" s="115"/>
      <c r="DR151" s="115"/>
      <c r="DS151" s="115"/>
      <c r="DT151" s="115"/>
      <c r="DU151" s="115"/>
      <c r="DV151" s="115"/>
      <c r="DW151" s="115"/>
      <c r="DX151" s="115"/>
      <c r="DY151" s="115"/>
      <c r="DZ151" s="115"/>
      <c r="EA151" s="115"/>
      <c r="EB151" s="115"/>
      <c r="EC151" s="115"/>
      <c r="ED151" s="115"/>
      <c r="EE151" s="115"/>
      <c r="EF151" s="115"/>
      <c r="EG151" s="115"/>
      <c r="EH151" s="115"/>
      <c r="EI151" s="115"/>
      <c r="EJ151" s="115"/>
      <c r="EK151" s="115"/>
      <c r="EL151" s="115"/>
      <c r="EM151" s="115"/>
      <c r="EN151" s="115"/>
      <c r="EO151" s="115"/>
      <c r="EP151" s="115"/>
      <c r="EQ151" s="115"/>
      <c r="ER151" s="115"/>
      <c r="ES151" s="115"/>
      <c r="ET151" s="115"/>
      <c r="EU151" s="115"/>
      <c r="EV151" s="115"/>
      <c r="EW151" s="115"/>
      <c r="EX151" s="115"/>
      <c r="EY151" s="115"/>
      <c r="EZ151" s="115"/>
      <c r="FA151" s="115"/>
      <c r="FB151" s="115"/>
    </row>
    <row r="152" spans="1:158" s="59" customFormat="1" ht="15" customHeight="1" thickBot="1" x14ac:dyDescent="0.3">
      <c r="A152" s="369" t="s">
        <v>125</v>
      </c>
      <c r="B152" s="102"/>
      <c r="C152" s="102"/>
      <c r="D152" s="102"/>
      <c r="E152" s="102"/>
      <c r="F152" s="102"/>
      <c r="G152" s="115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5"/>
      <c r="BJ152" s="115"/>
      <c r="BK152" s="115"/>
      <c r="BL152" s="115"/>
      <c r="BM152" s="115"/>
      <c r="BN152" s="115"/>
      <c r="BO152" s="115"/>
      <c r="BP152" s="115"/>
      <c r="BQ152" s="115"/>
      <c r="BR152" s="115"/>
      <c r="BS152" s="115"/>
      <c r="BT152" s="115"/>
      <c r="BU152" s="115"/>
      <c r="BV152" s="115"/>
      <c r="BW152" s="115"/>
      <c r="BX152" s="115"/>
      <c r="BY152" s="115"/>
      <c r="BZ152" s="115"/>
      <c r="CA152" s="115"/>
      <c r="CB152" s="115"/>
      <c r="CC152" s="115"/>
      <c r="CD152" s="115"/>
      <c r="CE152" s="115"/>
      <c r="CF152" s="115"/>
      <c r="CG152" s="115"/>
      <c r="CH152" s="115"/>
      <c r="CI152" s="115"/>
      <c r="CJ152" s="115"/>
      <c r="CK152" s="115"/>
      <c r="CL152" s="115"/>
      <c r="CM152" s="115"/>
      <c r="CN152" s="115"/>
      <c r="CO152" s="115"/>
      <c r="CP152" s="115"/>
      <c r="CQ152" s="115"/>
      <c r="CR152" s="115"/>
      <c r="CS152" s="115"/>
      <c r="CT152" s="115"/>
      <c r="CU152" s="115"/>
      <c r="CV152" s="115"/>
      <c r="CW152" s="115"/>
      <c r="CX152" s="115"/>
      <c r="CY152" s="115"/>
      <c r="CZ152" s="115"/>
      <c r="DA152" s="115"/>
      <c r="DB152" s="115"/>
      <c r="DC152" s="115"/>
      <c r="DD152" s="115"/>
      <c r="DE152" s="115"/>
      <c r="DF152" s="115"/>
      <c r="DG152" s="115"/>
      <c r="DH152" s="115"/>
      <c r="DI152" s="115"/>
      <c r="DJ152" s="115"/>
      <c r="DK152" s="115"/>
      <c r="DL152" s="115"/>
      <c r="DM152" s="115"/>
      <c r="DN152" s="115"/>
      <c r="DO152" s="115"/>
      <c r="DP152" s="115"/>
      <c r="DQ152" s="115"/>
      <c r="DR152" s="115"/>
      <c r="DS152" s="115"/>
      <c r="DT152" s="115"/>
      <c r="DU152" s="115"/>
      <c r="DV152" s="115"/>
      <c r="DW152" s="115"/>
      <c r="DX152" s="115"/>
      <c r="DY152" s="115"/>
      <c r="DZ152" s="115"/>
      <c r="EA152" s="115"/>
      <c r="EB152" s="115"/>
      <c r="EC152" s="115"/>
      <c r="ED152" s="115"/>
      <c r="EE152" s="115"/>
      <c r="EF152" s="115"/>
      <c r="EG152" s="115"/>
      <c r="EH152" s="115"/>
      <c r="EI152" s="115"/>
      <c r="EJ152" s="115"/>
      <c r="EK152" s="115"/>
      <c r="EL152" s="115"/>
      <c r="EM152" s="115"/>
      <c r="EN152" s="115"/>
      <c r="EO152" s="115"/>
      <c r="EP152" s="115"/>
      <c r="EQ152" s="115"/>
      <c r="ER152" s="115"/>
      <c r="ES152" s="115"/>
      <c r="ET152" s="115"/>
      <c r="EU152" s="115"/>
      <c r="EV152" s="115"/>
      <c r="EW152" s="115"/>
      <c r="EX152" s="115"/>
      <c r="EY152" s="115"/>
      <c r="EZ152" s="115"/>
      <c r="FA152" s="115"/>
      <c r="FB152" s="115"/>
    </row>
    <row r="153" spans="1:158" s="59" customFormat="1" ht="15" customHeight="1" thickBot="1" x14ac:dyDescent="0.3">
      <c r="A153" s="42" t="s">
        <v>10</v>
      </c>
      <c r="B153" s="280"/>
      <c r="C153" s="280"/>
      <c r="D153" s="280"/>
      <c r="E153" s="280"/>
      <c r="F153" s="280"/>
      <c r="G153" s="115"/>
      <c r="H153" s="115"/>
      <c r="I153" s="115"/>
      <c r="J153" s="115"/>
      <c r="K153" s="115"/>
      <c r="L153" s="115"/>
      <c r="M153" s="115"/>
      <c r="N153" s="115"/>
      <c r="O153" s="115"/>
      <c r="P153" s="115"/>
      <c r="Q153" s="115"/>
      <c r="R153" s="115"/>
      <c r="S153" s="115"/>
      <c r="T153" s="115"/>
      <c r="U153" s="115"/>
      <c r="V153" s="115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5"/>
      <c r="AO153" s="115"/>
      <c r="AP153" s="115"/>
      <c r="AQ153" s="115"/>
      <c r="AR153" s="115"/>
      <c r="AS153" s="115"/>
      <c r="AT153" s="115"/>
      <c r="AU153" s="115"/>
      <c r="AV153" s="115"/>
      <c r="AW153" s="115"/>
      <c r="AX153" s="115"/>
      <c r="AY153" s="115"/>
      <c r="AZ153" s="115"/>
      <c r="BA153" s="115"/>
      <c r="BB153" s="115"/>
      <c r="BC153" s="115"/>
      <c r="BD153" s="115"/>
      <c r="BE153" s="115"/>
      <c r="BF153" s="115"/>
      <c r="BG153" s="115"/>
      <c r="BH153" s="115"/>
      <c r="BI153" s="115"/>
      <c r="BJ153" s="115"/>
      <c r="BK153" s="115"/>
      <c r="BL153" s="115"/>
      <c r="BM153" s="115"/>
      <c r="BN153" s="115"/>
      <c r="BO153" s="115"/>
      <c r="BP153" s="115"/>
      <c r="BQ153" s="115"/>
      <c r="BR153" s="115"/>
      <c r="BS153" s="115"/>
      <c r="BT153" s="115"/>
      <c r="BU153" s="115"/>
      <c r="BV153" s="115"/>
      <c r="BW153" s="115"/>
      <c r="BX153" s="115"/>
      <c r="BY153" s="115"/>
      <c r="BZ153" s="115"/>
      <c r="CA153" s="115"/>
      <c r="CB153" s="115"/>
      <c r="CC153" s="115"/>
      <c r="CD153" s="115"/>
      <c r="CE153" s="115"/>
      <c r="CF153" s="115"/>
      <c r="CG153" s="115"/>
      <c r="CH153" s="115"/>
      <c r="CI153" s="115"/>
      <c r="CJ153" s="115"/>
      <c r="CK153" s="115"/>
      <c r="CL153" s="115"/>
      <c r="CM153" s="115"/>
      <c r="CN153" s="115"/>
      <c r="CO153" s="115"/>
      <c r="CP153" s="115"/>
      <c r="CQ153" s="115"/>
      <c r="CR153" s="115"/>
      <c r="CS153" s="115"/>
      <c r="CT153" s="115"/>
      <c r="CU153" s="115"/>
      <c r="CV153" s="115"/>
      <c r="CW153" s="115"/>
      <c r="CX153" s="115"/>
      <c r="CY153" s="115"/>
      <c r="CZ153" s="115"/>
      <c r="DA153" s="115"/>
      <c r="DB153" s="115"/>
      <c r="DC153" s="115"/>
      <c r="DD153" s="115"/>
      <c r="DE153" s="115"/>
      <c r="DF153" s="115"/>
      <c r="DG153" s="115"/>
      <c r="DH153" s="115"/>
      <c r="DI153" s="115"/>
      <c r="DJ153" s="115"/>
      <c r="DK153" s="115"/>
      <c r="DL153" s="115"/>
      <c r="DM153" s="115"/>
      <c r="DN153" s="115"/>
      <c r="DO153" s="115"/>
      <c r="DP153" s="115"/>
      <c r="DQ153" s="115"/>
      <c r="DR153" s="115"/>
      <c r="DS153" s="115"/>
      <c r="DT153" s="115"/>
      <c r="DU153" s="115"/>
      <c r="DV153" s="115"/>
      <c r="DW153" s="115"/>
      <c r="DX153" s="115"/>
      <c r="DY153" s="115"/>
      <c r="DZ153" s="115"/>
      <c r="EA153" s="115"/>
      <c r="EB153" s="115"/>
      <c r="EC153" s="115"/>
      <c r="ED153" s="115"/>
      <c r="EE153" s="115"/>
      <c r="EF153" s="115"/>
      <c r="EG153" s="115"/>
      <c r="EH153" s="115"/>
      <c r="EI153" s="115"/>
      <c r="EJ153" s="115"/>
      <c r="EK153" s="115"/>
      <c r="EL153" s="115"/>
      <c r="EM153" s="115"/>
      <c r="EN153" s="115"/>
      <c r="EO153" s="115"/>
      <c r="EP153" s="115"/>
      <c r="EQ153" s="115"/>
      <c r="ER153" s="115"/>
      <c r="ES153" s="115"/>
      <c r="ET153" s="115"/>
      <c r="EU153" s="115"/>
      <c r="EV153" s="115"/>
      <c r="EW153" s="115"/>
      <c r="EX153" s="115"/>
      <c r="EY153" s="115"/>
      <c r="EZ153" s="115"/>
      <c r="FA153" s="115"/>
      <c r="FB153" s="115"/>
    </row>
    <row r="154" spans="1:158" s="59" customFormat="1" ht="15" customHeight="1" x14ac:dyDescent="0.25">
      <c r="A154" s="814" t="s">
        <v>288</v>
      </c>
      <c r="B154" s="314"/>
      <c r="C154" s="314"/>
      <c r="D154" s="314"/>
      <c r="E154" s="314"/>
      <c r="F154" s="314"/>
      <c r="G154" s="115"/>
      <c r="H154" s="115"/>
      <c r="I154" s="115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  <c r="V154" s="115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5"/>
      <c r="AO154" s="115"/>
      <c r="AP154" s="115"/>
      <c r="AQ154" s="115"/>
      <c r="AR154" s="115"/>
      <c r="AS154" s="115"/>
      <c r="AT154" s="115"/>
      <c r="AU154" s="115"/>
      <c r="AV154" s="115"/>
      <c r="AW154" s="115"/>
      <c r="AX154" s="115"/>
      <c r="AY154" s="115"/>
      <c r="AZ154" s="115"/>
      <c r="BA154" s="115"/>
      <c r="BB154" s="115"/>
      <c r="BC154" s="115"/>
      <c r="BD154" s="115"/>
      <c r="BE154" s="115"/>
      <c r="BF154" s="115"/>
      <c r="BG154" s="115"/>
      <c r="BH154" s="115"/>
      <c r="BI154" s="115"/>
      <c r="BJ154" s="115"/>
      <c r="BK154" s="115"/>
      <c r="BL154" s="115"/>
      <c r="BM154" s="115"/>
      <c r="BN154" s="115"/>
      <c r="BO154" s="115"/>
      <c r="BP154" s="115"/>
      <c r="BQ154" s="115"/>
      <c r="BR154" s="115"/>
      <c r="BS154" s="115"/>
      <c r="BT154" s="115"/>
      <c r="BU154" s="115"/>
      <c r="BV154" s="115"/>
      <c r="BW154" s="115"/>
      <c r="BX154" s="115"/>
      <c r="BY154" s="115"/>
      <c r="BZ154" s="115"/>
      <c r="CA154" s="115"/>
      <c r="CB154" s="115"/>
      <c r="CC154" s="115"/>
      <c r="CD154" s="115"/>
      <c r="CE154" s="115"/>
      <c r="CF154" s="115"/>
      <c r="CG154" s="115"/>
      <c r="CH154" s="115"/>
      <c r="CI154" s="115"/>
      <c r="CJ154" s="115"/>
      <c r="CK154" s="115"/>
      <c r="CL154" s="115"/>
      <c r="CM154" s="115"/>
      <c r="CN154" s="115"/>
      <c r="CO154" s="115"/>
      <c r="CP154" s="115"/>
      <c r="CQ154" s="115"/>
      <c r="CR154" s="115"/>
      <c r="CS154" s="115"/>
      <c r="CT154" s="115"/>
      <c r="CU154" s="115"/>
      <c r="CV154" s="115"/>
      <c r="CW154" s="115"/>
      <c r="CX154" s="115"/>
      <c r="CY154" s="115"/>
      <c r="CZ154" s="115"/>
      <c r="DA154" s="115"/>
      <c r="DB154" s="115"/>
      <c r="DC154" s="115"/>
      <c r="DD154" s="115"/>
      <c r="DE154" s="115"/>
      <c r="DF154" s="115"/>
      <c r="DG154" s="115"/>
      <c r="DH154" s="115"/>
      <c r="DI154" s="115"/>
      <c r="DJ154" s="115"/>
      <c r="DK154" s="115"/>
      <c r="DL154" s="115"/>
      <c r="DM154" s="115"/>
      <c r="DN154" s="115"/>
      <c r="DO154" s="115"/>
      <c r="DP154" s="115"/>
      <c r="DQ154" s="115"/>
      <c r="DR154" s="115"/>
      <c r="DS154" s="115"/>
      <c r="DT154" s="115"/>
      <c r="DU154" s="115"/>
      <c r="DV154" s="115"/>
      <c r="DW154" s="115"/>
      <c r="DX154" s="115"/>
      <c r="DY154" s="115"/>
      <c r="DZ154" s="115"/>
      <c r="EA154" s="115"/>
      <c r="EB154" s="115"/>
      <c r="EC154" s="115"/>
      <c r="ED154" s="115"/>
      <c r="EE154" s="115"/>
      <c r="EF154" s="115"/>
      <c r="EG154" s="115"/>
      <c r="EH154" s="115"/>
      <c r="EI154" s="115"/>
      <c r="EJ154" s="115"/>
      <c r="EK154" s="115"/>
      <c r="EL154" s="115"/>
      <c r="EM154" s="115"/>
      <c r="EN154" s="115"/>
      <c r="EO154" s="115"/>
      <c r="EP154" s="115"/>
      <c r="EQ154" s="115"/>
      <c r="ER154" s="115"/>
      <c r="ES154" s="115"/>
      <c r="ET154" s="115"/>
      <c r="EU154" s="115"/>
      <c r="EV154" s="115"/>
      <c r="EW154" s="115"/>
      <c r="EX154" s="115"/>
      <c r="EY154" s="115"/>
      <c r="EZ154" s="115"/>
      <c r="FA154" s="115"/>
      <c r="FB154" s="115"/>
    </row>
    <row r="155" spans="1:158" s="59" customFormat="1" ht="15" customHeight="1" x14ac:dyDescent="0.25">
      <c r="A155" s="810" t="s">
        <v>163</v>
      </c>
      <c r="B155" s="2"/>
      <c r="C155" s="2"/>
      <c r="D155" s="2"/>
      <c r="E155" s="2"/>
      <c r="F155" s="2"/>
      <c r="G155" s="115"/>
      <c r="H155" s="115"/>
      <c r="I155" s="115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  <c r="V155" s="115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5"/>
      <c r="AO155" s="115"/>
      <c r="AP155" s="115"/>
      <c r="AQ155" s="115"/>
      <c r="AR155" s="115"/>
      <c r="AS155" s="115"/>
      <c r="AT155" s="115"/>
      <c r="AU155" s="115"/>
      <c r="AV155" s="115"/>
      <c r="AW155" s="115"/>
      <c r="AX155" s="115"/>
      <c r="AY155" s="115"/>
      <c r="AZ155" s="115"/>
      <c r="BA155" s="115"/>
      <c r="BB155" s="115"/>
      <c r="BC155" s="115"/>
      <c r="BD155" s="115"/>
      <c r="BE155" s="115"/>
      <c r="BF155" s="115"/>
      <c r="BG155" s="115"/>
      <c r="BH155" s="115"/>
      <c r="BI155" s="115"/>
      <c r="BJ155" s="115"/>
      <c r="BK155" s="115"/>
      <c r="BL155" s="115"/>
      <c r="BM155" s="115"/>
      <c r="BN155" s="115"/>
      <c r="BO155" s="115"/>
      <c r="BP155" s="115"/>
      <c r="BQ155" s="115"/>
      <c r="BR155" s="115"/>
      <c r="BS155" s="115"/>
      <c r="BT155" s="115"/>
      <c r="BU155" s="115"/>
      <c r="BV155" s="115"/>
      <c r="BW155" s="115"/>
      <c r="BX155" s="115"/>
      <c r="BY155" s="115"/>
      <c r="BZ155" s="115"/>
      <c r="CA155" s="115"/>
      <c r="CB155" s="115"/>
      <c r="CC155" s="115"/>
      <c r="CD155" s="115"/>
      <c r="CE155" s="115"/>
      <c r="CF155" s="115"/>
      <c r="CG155" s="115"/>
      <c r="CH155" s="115"/>
      <c r="CI155" s="115"/>
      <c r="CJ155" s="115"/>
      <c r="CK155" s="115"/>
      <c r="CL155" s="115"/>
      <c r="CM155" s="115"/>
      <c r="CN155" s="115"/>
      <c r="CO155" s="115"/>
      <c r="CP155" s="115"/>
      <c r="CQ155" s="115"/>
      <c r="CR155" s="115"/>
      <c r="CS155" s="115"/>
      <c r="CT155" s="115"/>
      <c r="CU155" s="115"/>
      <c r="CV155" s="115"/>
      <c r="CW155" s="115"/>
      <c r="CX155" s="115"/>
      <c r="CY155" s="115"/>
      <c r="CZ155" s="115"/>
      <c r="DA155" s="115"/>
      <c r="DB155" s="115"/>
      <c r="DC155" s="115"/>
      <c r="DD155" s="115"/>
      <c r="DE155" s="115"/>
      <c r="DF155" s="115"/>
      <c r="DG155" s="115"/>
      <c r="DH155" s="115"/>
      <c r="DI155" s="115"/>
      <c r="DJ155" s="115"/>
      <c r="DK155" s="115"/>
      <c r="DL155" s="115"/>
      <c r="DM155" s="115"/>
      <c r="DN155" s="115"/>
      <c r="DO155" s="115"/>
      <c r="DP155" s="115"/>
      <c r="DQ155" s="115"/>
      <c r="DR155" s="115"/>
      <c r="DS155" s="115"/>
      <c r="DT155" s="115"/>
      <c r="DU155" s="115"/>
      <c r="DV155" s="115"/>
      <c r="DW155" s="115"/>
      <c r="DX155" s="115"/>
      <c r="DY155" s="115"/>
      <c r="DZ155" s="115"/>
      <c r="EA155" s="115"/>
      <c r="EB155" s="115"/>
      <c r="EC155" s="115"/>
      <c r="ED155" s="115"/>
      <c r="EE155" s="115"/>
      <c r="EF155" s="115"/>
      <c r="EG155" s="115"/>
      <c r="EH155" s="115"/>
      <c r="EI155" s="115"/>
      <c r="EJ155" s="115"/>
      <c r="EK155" s="115"/>
      <c r="EL155" s="115"/>
      <c r="EM155" s="115"/>
      <c r="EN155" s="115"/>
      <c r="EO155" s="115"/>
      <c r="EP155" s="115"/>
      <c r="EQ155" s="115"/>
      <c r="ER155" s="115"/>
      <c r="ES155" s="115"/>
      <c r="ET155" s="115"/>
      <c r="EU155" s="115"/>
      <c r="EV155" s="115"/>
      <c r="EW155" s="115"/>
      <c r="EX155" s="115"/>
      <c r="EY155" s="115"/>
      <c r="EZ155" s="115"/>
      <c r="FA155" s="115"/>
      <c r="FB155" s="115"/>
    </row>
    <row r="156" spans="1:158" s="59" customFormat="1" ht="15" customHeight="1" x14ac:dyDescent="0.25">
      <c r="A156" s="805" t="s">
        <v>124</v>
      </c>
      <c r="B156" s="2"/>
      <c r="C156" s="2">
        <f>SUM(C157:C160)</f>
        <v>0</v>
      </c>
      <c r="D156" s="2"/>
      <c r="E156" s="2"/>
      <c r="F156" s="2"/>
      <c r="G156" s="115"/>
      <c r="H156" s="115"/>
      <c r="I156" s="115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  <c r="V156" s="115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5"/>
      <c r="AO156" s="115"/>
      <c r="AP156" s="115"/>
      <c r="AQ156" s="115"/>
      <c r="AR156" s="115"/>
      <c r="AS156" s="115"/>
      <c r="AT156" s="115"/>
      <c r="AU156" s="115"/>
      <c r="AV156" s="115"/>
      <c r="AW156" s="115"/>
      <c r="AX156" s="115"/>
      <c r="AY156" s="115"/>
      <c r="AZ156" s="115"/>
      <c r="BA156" s="115"/>
      <c r="BB156" s="115"/>
      <c r="BC156" s="115"/>
      <c r="BD156" s="115"/>
      <c r="BE156" s="115"/>
      <c r="BF156" s="115"/>
      <c r="BG156" s="115"/>
      <c r="BH156" s="115"/>
      <c r="BI156" s="115"/>
      <c r="BJ156" s="115"/>
      <c r="BK156" s="115"/>
      <c r="BL156" s="115"/>
      <c r="BM156" s="115"/>
      <c r="BN156" s="115"/>
      <c r="BO156" s="115"/>
      <c r="BP156" s="115"/>
      <c r="BQ156" s="115"/>
      <c r="BR156" s="115"/>
      <c r="BS156" s="115"/>
      <c r="BT156" s="115"/>
      <c r="BU156" s="115"/>
      <c r="BV156" s="115"/>
      <c r="BW156" s="115"/>
      <c r="BX156" s="115"/>
      <c r="BY156" s="115"/>
      <c r="BZ156" s="115"/>
      <c r="CA156" s="115"/>
      <c r="CB156" s="115"/>
      <c r="CC156" s="115"/>
      <c r="CD156" s="115"/>
      <c r="CE156" s="115"/>
      <c r="CF156" s="115"/>
      <c r="CG156" s="115"/>
      <c r="CH156" s="115"/>
      <c r="CI156" s="115"/>
      <c r="CJ156" s="115"/>
      <c r="CK156" s="115"/>
      <c r="CL156" s="115"/>
      <c r="CM156" s="115"/>
      <c r="CN156" s="115"/>
      <c r="CO156" s="115"/>
      <c r="CP156" s="115"/>
      <c r="CQ156" s="115"/>
      <c r="CR156" s="115"/>
      <c r="CS156" s="115"/>
      <c r="CT156" s="115"/>
      <c r="CU156" s="115"/>
      <c r="CV156" s="115"/>
      <c r="CW156" s="115"/>
      <c r="CX156" s="115"/>
      <c r="CY156" s="115"/>
      <c r="CZ156" s="115"/>
      <c r="DA156" s="115"/>
      <c r="DB156" s="115"/>
      <c r="DC156" s="115"/>
      <c r="DD156" s="115"/>
      <c r="DE156" s="115"/>
      <c r="DF156" s="115"/>
      <c r="DG156" s="115"/>
      <c r="DH156" s="115"/>
      <c r="DI156" s="115"/>
      <c r="DJ156" s="115"/>
      <c r="DK156" s="115"/>
      <c r="DL156" s="115"/>
      <c r="DM156" s="115"/>
      <c r="DN156" s="115"/>
      <c r="DO156" s="115"/>
      <c r="DP156" s="115"/>
      <c r="DQ156" s="115"/>
      <c r="DR156" s="115"/>
      <c r="DS156" s="115"/>
      <c r="DT156" s="115"/>
      <c r="DU156" s="115"/>
      <c r="DV156" s="115"/>
      <c r="DW156" s="115"/>
      <c r="DX156" s="115"/>
      <c r="DY156" s="115"/>
      <c r="DZ156" s="115"/>
      <c r="EA156" s="115"/>
      <c r="EB156" s="115"/>
      <c r="EC156" s="115"/>
      <c r="ED156" s="115"/>
      <c r="EE156" s="115"/>
      <c r="EF156" s="115"/>
      <c r="EG156" s="115"/>
      <c r="EH156" s="115"/>
      <c r="EI156" s="115"/>
      <c r="EJ156" s="115"/>
      <c r="EK156" s="115"/>
      <c r="EL156" s="115"/>
      <c r="EM156" s="115"/>
      <c r="EN156" s="115"/>
      <c r="EO156" s="115"/>
      <c r="EP156" s="115"/>
      <c r="EQ156" s="115"/>
      <c r="ER156" s="115"/>
      <c r="ES156" s="115"/>
      <c r="ET156" s="115"/>
      <c r="EU156" s="115"/>
      <c r="EV156" s="115"/>
      <c r="EW156" s="115"/>
      <c r="EX156" s="115"/>
      <c r="EY156" s="115"/>
      <c r="EZ156" s="115"/>
      <c r="FA156" s="115"/>
      <c r="FB156" s="115"/>
    </row>
    <row r="157" spans="1:158" s="59" customFormat="1" ht="15" customHeight="1" x14ac:dyDescent="0.25">
      <c r="A157" s="433" t="s">
        <v>19</v>
      </c>
      <c r="B157" s="2"/>
      <c r="C157" s="2"/>
      <c r="D157" s="2"/>
      <c r="E157" s="2"/>
      <c r="F157" s="2"/>
      <c r="G157" s="115"/>
      <c r="H157" s="115"/>
      <c r="I157" s="115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  <c r="V157" s="115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5"/>
      <c r="AO157" s="115"/>
      <c r="AP157" s="115"/>
      <c r="AQ157" s="115"/>
      <c r="AR157" s="115"/>
      <c r="AS157" s="115"/>
      <c r="AT157" s="115"/>
      <c r="AU157" s="115"/>
      <c r="AV157" s="115"/>
      <c r="AW157" s="115"/>
      <c r="AX157" s="115"/>
      <c r="AY157" s="115"/>
      <c r="AZ157" s="115"/>
      <c r="BA157" s="115"/>
      <c r="BB157" s="115"/>
      <c r="BC157" s="115"/>
      <c r="BD157" s="115"/>
      <c r="BE157" s="115"/>
      <c r="BF157" s="115"/>
      <c r="BG157" s="115"/>
      <c r="BH157" s="115"/>
      <c r="BI157" s="115"/>
      <c r="BJ157" s="115"/>
      <c r="BK157" s="115"/>
      <c r="BL157" s="115"/>
      <c r="BM157" s="115"/>
      <c r="BN157" s="115"/>
      <c r="BO157" s="115"/>
      <c r="BP157" s="115"/>
      <c r="BQ157" s="115"/>
      <c r="BR157" s="115"/>
      <c r="BS157" s="115"/>
      <c r="BT157" s="115"/>
      <c r="BU157" s="115"/>
      <c r="BV157" s="115"/>
      <c r="BW157" s="115"/>
      <c r="BX157" s="115"/>
      <c r="BY157" s="115"/>
      <c r="BZ157" s="115"/>
      <c r="CA157" s="115"/>
      <c r="CB157" s="115"/>
      <c r="CC157" s="115"/>
      <c r="CD157" s="115"/>
      <c r="CE157" s="115"/>
      <c r="CF157" s="115"/>
      <c r="CG157" s="115"/>
      <c r="CH157" s="115"/>
      <c r="CI157" s="115"/>
      <c r="CJ157" s="115"/>
      <c r="CK157" s="115"/>
      <c r="CL157" s="115"/>
      <c r="CM157" s="115"/>
      <c r="CN157" s="115"/>
      <c r="CO157" s="115"/>
      <c r="CP157" s="115"/>
      <c r="CQ157" s="115"/>
      <c r="CR157" s="115"/>
      <c r="CS157" s="115"/>
      <c r="CT157" s="115"/>
      <c r="CU157" s="115"/>
      <c r="CV157" s="115"/>
      <c r="CW157" s="115"/>
      <c r="CX157" s="115"/>
      <c r="CY157" s="115"/>
      <c r="CZ157" s="115"/>
      <c r="DA157" s="115"/>
      <c r="DB157" s="115"/>
      <c r="DC157" s="115"/>
      <c r="DD157" s="115"/>
      <c r="DE157" s="115"/>
      <c r="DF157" s="115"/>
      <c r="DG157" s="115"/>
      <c r="DH157" s="115"/>
      <c r="DI157" s="115"/>
      <c r="DJ157" s="115"/>
      <c r="DK157" s="115"/>
      <c r="DL157" s="115"/>
      <c r="DM157" s="115"/>
      <c r="DN157" s="115"/>
      <c r="DO157" s="115"/>
      <c r="DP157" s="115"/>
      <c r="DQ157" s="115"/>
      <c r="DR157" s="115"/>
      <c r="DS157" s="115"/>
      <c r="DT157" s="115"/>
      <c r="DU157" s="115"/>
      <c r="DV157" s="115"/>
      <c r="DW157" s="115"/>
      <c r="DX157" s="115"/>
      <c r="DY157" s="115"/>
      <c r="DZ157" s="115"/>
      <c r="EA157" s="115"/>
      <c r="EB157" s="115"/>
      <c r="EC157" s="115"/>
      <c r="ED157" s="115"/>
      <c r="EE157" s="115"/>
      <c r="EF157" s="115"/>
      <c r="EG157" s="115"/>
      <c r="EH157" s="115"/>
      <c r="EI157" s="115"/>
      <c r="EJ157" s="115"/>
      <c r="EK157" s="115"/>
      <c r="EL157" s="115"/>
      <c r="EM157" s="115"/>
      <c r="EN157" s="115"/>
      <c r="EO157" s="115"/>
      <c r="EP157" s="115"/>
      <c r="EQ157" s="115"/>
      <c r="ER157" s="115"/>
      <c r="ES157" s="115"/>
      <c r="ET157" s="115"/>
      <c r="EU157" s="115"/>
      <c r="EV157" s="115"/>
      <c r="EW157" s="115"/>
      <c r="EX157" s="115"/>
      <c r="EY157" s="115"/>
      <c r="EZ157" s="115"/>
      <c r="FA157" s="115"/>
      <c r="FB157" s="115"/>
    </row>
    <row r="158" spans="1:158" s="59" customFormat="1" ht="28.5" customHeight="1" x14ac:dyDescent="0.25">
      <c r="A158" s="433" t="s">
        <v>173</v>
      </c>
      <c r="B158" s="2"/>
      <c r="C158" s="2"/>
      <c r="D158" s="2"/>
      <c r="E158" s="2"/>
      <c r="F158" s="2"/>
      <c r="G158" s="115"/>
      <c r="H158" s="115"/>
      <c r="I158" s="115"/>
      <c r="J158" s="115"/>
      <c r="K158" s="115"/>
      <c r="L158" s="115"/>
      <c r="M158" s="115"/>
      <c r="N158" s="115"/>
      <c r="O158" s="115"/>
      <c r="P158" s="115"/>
      <c r="Q158" s="115"/>
      <c r="R158" s="115"/>
      <c r="S158" s="115"/>
      <c r="T158" s="115"/>
      <c r="U158" s="115"/>
      <c r="V158" s="115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5"/>
      <c r="AO158" s="115"/>
      <c r="AP158" s="115"/>
      <c r="AQ158" s="115"/>
      <c r="AR158" s="115"/>
      <c r="AS158" s="115"/>
      <c r="AT158" s="115"/>
      <c r="AU158" s="115"/>
      <c r="AV158" s="115"/>
      <c r="AW158" s="115"/>
      <c r="AX158" s="115"/>
      <c r="AY158" s="115"/>
      <c r="AZ158" s="115"/>
      <c r="BA158" s="115"/>
      <c r="BB158" s="115"/>
      <c r="BC158" s="115"/>
      <c r="BD158" s="115"/>
      <c r="BE158" s="115"/>
      <c r="BF158" s="115"/>
      <c r="BG158" s="115"/>
      <c r="BH158" s="115"/>
      <c r="BI158" s="115"/>
      <c r="BJ158" s="115"/>
      <c r="BK158" s="115"/>
      <c r="BL158" s="115"/>
      <c r="BM158" s="115"/>
      <c r="BN158" s="115"/>
      <c r="BO158" s="115"/>
      <c r="BP158" s="115"/>
      <c r="BQ158" s="115"/>
      <c r="BR158" s="115"/>
      <c r="BS158" s="115"/>
      <c r="BT158" s="115"/>
      <c r="BU158" s="115"/>
      <c r="BV158" s="115"/>
      <c r="BW158" s="115"/>
      <c r="BX158" s="115"/>
      <c r="BY158" s="115"/>
      <c r="BZ158" s="115"/>
      <c r="CA158" s="115"/>
      <c r="CB158" s="115"/>
      <c r="CC158" s="115"/>
      <c r="CD158" s="115"/>
      <c r="CE158" s="115"/>
      <c r="CF158" s="115"/>
      <c r="CG158" s="115"/>
      <c r="CH158" s="115"/>
      <c r="CI158" s="115"/>
      <c r="CJ158" s="115"/>
      <c r="CK158" s="115"/>
      <c r="CL158" s="115"/>
      <c r="CM158" s="115"/>
      <c r="CN158" s="115"/>
      <c r="CO158" s="115"/>
      <c r="CP158" s="115"/>
      <c r="CQ158" s="115"/>
      <c r="CR158" s="115"/>
      <c r="CS158" s="115"/>
      <c r="CT158" s="115"/>
      <c r="CU158" s="115"/>
      <c r="CV158" s="115"/>
      <c r="CW158" s="115"/>
      <c r="CX158" s="115"/>
      <c r="CY158" s="115"/>
      <c r="CZ158" s="115"/>
      <c r="DA158" s="115"/>
      <c r="DB158" s="115"/>
      <c r="DC158" s="115"/>
      <c r="DD158" s="115"/>
      <c r="DE158" s="115"/>
      <c r="DF158" s="115"/>
      <c r="DG158" s="115"/>
      <c r="DH158" s="115"/>
      <c r="DI158" s="115"/>
      <c r="DJ158" s="115"/>
      <c r="DK158" s="115"/>
      <c r="DL158" s="115"/>
      <c r="DM158" s="115"/>
      <c r="DN158" s="115"/>
      <c r="DO158" s="115"/>
      <c r="DP158" s="115"/>
      <c r="DQ158" s="115"/>
      <c r="DR158" s="115"/>
      <c r="DS158" s="115"/>
      <c r="DT158" s="115"/>
      <c r="DU158" s="115"/>
      <c r="DV158" s="115"/>
      <c r="DW158" s="115"/>
      <c r="DX158" s="115"/>
      <c r="DY158" s="115"/>
      <c r="DZ158" s="115"/>
      <c r="EA158" s="115"/>
      <c r="EB158" s="115"/>
      <c r="EC158" s="115"/>
      <c r="ED158" s="115"/>
      <c r="EE158" s="115"/>
      <c r="EF158" s="115"/>
      <c r="EG158" s="115"/>
      <c r="EH158" s="115"/>
      <c r="EI158" s="115"/>
      <c r="EJ158" s="115"/>
      <c r="EK158" s="115"/>
      <c r="EL158" s="115"/>
      <c r="EM158" s="115"/>
      <c r="EN158" s="115"/>
      <c r="EO158" s="115"/>
      <c r="EP158" s="115"/>
      <c r="EQ158" s="115"/>
      <c r="ER158" s="115"/>
      <c r="ES158" s="115"/>
      <c r="ET158" s="115"/>
      <c r="EU158" s="115"/>
      <c r="EV158" s="115"/>
      <c r="EW158" s="115"/>
      <c r="EX158" s="115"/>
      <c r="EY158" s="115"/>
      <c r="EZ158" s="115"/>
      <c r="FA158" s="115"/>
      <c r="FB158" s="115"/>
    </row>
    <row r="159" spans="1:158" s="59" customFormat="1" ht="15" customHeight="1" x14ac:dyDescent="0.25">
      <c r="A159" s="433" t="s">
        <v>32</v>
      </c>
      <c r="B159" s="2"/>
      <c r="C159" s="2"/>
      <c r="D159" s="2"/>
      <c r="E159" s="2"/>
      <c r="F159" s="2"/>
      <c r="G159" s="115"/>
      <c r="H159" s="115"/>
      <c r="I159" s="115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  <c r="V159" s="115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5"/>
      <c r="AO159" s="115"/>
      <c r="AP159" s="115"/>
      <c r="AQ159" s="115"/>
      <c r="AR159" s="115"/>
      <c r="AS159" s="115"/>
      <c r="AT159" s="115"/>
      <c r="AU159" s="115"/>
      <c r="AV159" s="115"/>
      <c r="AW159" s="115"/>
      <c r="AX159" s="115"/>
      <c r="AY159" s="115"/>
      <c r="AZ159" s="115"/>
      <c r="BA159" s="115"/>
      <c r="BB159" s="115"/>
      <c r="BC159" s="115"/>
      <c r="BD159" s="115"/>
      <c r="BE159" s="115"/>
      <c r="BF159" s="115"/>
      <c r="BG159" s="115"/>
      <c r="BH159" s="115"/>
      <c r="BI159" s="115"/>
      <c r="BJ159" s="115"/>
      <c r="BK159" s="115"/>
      <c r="BL159" s="115"/>
      <c r="BM159" s="115"/>
      <c r="BN159" s="115"/>
      <c r="BO159" s="115"/>
      <c r="BP159" s="115"/>
      <c r="BQ159" s="115"/>
      <c r="BR159" s="115"/>
      <c r="BS159" s="115"/>
      <c r="BT159" s="115"/>
      <c r="BU159" s="115"/>
      <c r="BV159" s="115"/>
      <c r="BW159" s="115"/>
      <c r="BX159" s="115"/>
      <c r="BY159" s="115"/>
      <c r="BZ159" s="115"/>
      <c r="CA159" s="115"/>
      <c r="CB159" s="115"/>
      <c r="CC159" s="115"/>
      <c r="CD159" s="115"/>
      <c r="CE159" s="115"/>
      <c r="CF159" s="115"/>
      <c r="CG159" s="115"/>
      <c r="CH159" s="115"/>
      <c r="CI159" s="115"/>
      <c r="CJ159" s="115"/>
      <c r="CK159" s="115"/>
      <c r="CL159" s="115"/>
      <c r="CM159" s="115"/>
      <c r="CN159" s="115"/>
      <c r="CO159" s="115"/>
      <c r="CP159" s="115"/>
      <c r="CQ159" s="115"/>
      <c r="CR159" s="115"/>
      <c r="CS159" s="115"/>
      <c r="CT159" s="115"/>
      <c r="CU159" s="115"/>
      <c r="CV159" s="115"/>
      <c r="CW159" s="115"/>
      <c r="CX159" s="115"/>
      <c r="CY159" s="115"/>
      <c r="CZ159" s="115"/>
      <c r="DA159" s="115"/>
      <c r="DB159" s="115"/>
      <c r="DC159" s="115"/>
      <c r="DD159" s="115"/>
      <c r="DE159" s="115"/>
      <c r="DF159" s="115"/>
      <c r="DG159" s="115"/>
      <c r="DH159" s="115"/>
      <c r="DI159" s="115"/>
      <c r="DJ159" s="115"/>
      <c r="DK159" s="115"/>
      <c r="DL159" s="115"/>
      <c r="DM159" s="115"/>
      <c r="DN159" s="115"/>
      <c r="DO159" s="115"/>
      <c r="DP159" s="115"/>
      <c r="DQ159" s="115"/>
      <c r="DR159" s="115"/>
      <c r="DS159" s="115"/>
      <c r="DT159" s="115"/>
      <c r="DU159" s="115"/>
      <c r="DV159" s="115"/>
      <c r="DW159" s="115"/>
      <c r="DX159" s="115"/>
      <c r="DY159" s="115"/>
      <c r="DZ159" s="115"/>
      <c r="EA159" s="115"/>
      <c r="EB159" s="115"/>
      <c r="EC159" s="115"/>
      <c r="ED159" s="115"/>
      <c r="EE159" s="115"/>
      <c r="EF159" s="115"/>
      <c r="EG159" s="115"/>
      <c r="EH159" s="115"/>
      <c r="EI159" s="115"/>
      <c r="EJ159" s="115"/>
      <c r="EK159" s="115"/>
      <c r="EL159" s="115"/>
      <c r="EM159" s="115"/>
      <c r="EN159" s="115"/>
      <c r="EO159" s="115"/>
      <c r="EP159" s="115"/>
      <c r="EQ159" s="115"/>
      <c r="ER159" s="115"/>
      <c r="ES159" s="115"/>
      <c r="ET159" s="115"/>
      <c r="EU159" s="115"/>
      <c r="EV159" s="115"/>
      <c r="EW159" s="115"/>
      <c r="EX159" s="115"/>
      <c r="EY159" s="115"/>
      <c r="EZ159" s="115"/>
      <c r="FA159" s="115"/>
      <c r="FB159" s="115"/>
    </row>
    <row r="160" spans="1:158" s="59" customFormat="1" ht="15" customHeight="1" thickBot="1" x14ac:dyDescent="0.3">
      <c r="A160" s="433" t="s">
        <v>125</v>
      </c>
      <c r="B160" s="2"/>
      <c r="C160" s="2"/>
      <c r="D160" s="2"/>
      <c r="E160" s="2"/>
      <c r="F160" s="2"/>
      <c r="G160" s="115"/>
      <c r="H160" s="115"/>
      <c r="I160" s="115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  <c r="V160" s="115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5"/>
      <c r="AO160" s="115"/>
      <c r="AP160" s="115"/>
      <c r="AQ160" s="115"/>
      <c r="AR160" s="115"/>
      <c r="AS160" s="115"/>
      <c r="AT160" s="115"/>
      <c r="AU160" s="115"/>
      <c r="AV160" s="115"/>
      <c r="AW160" s="115"/>
      <c r="AX160" s="115"/>
      <c r="AY160" s="115"/>
      <c r="AZ160" s="115"/>
      <c r="BA160" s="115"/>
      <c r="BB160" s="115"/>
      <c r="BC160" s="115"/>
      <c r="BD160" s="115"/>
      <c r="BE160" s="115"/>
      <c r="BF160" s="115"/>
      <c r="BG160" s="115"/>
      <c r="BH160" s="115"/>
      <c r="BI160" s="115"/>
      <c r="BJ160" s="115"/>
      <c r="BK160" s="115"/>
      <c r="BL160" s="115"/>
      <c r="BM160" s="115"/>
      <c r="BN160" s="115"/>
      <c r="BO160" s="115"/>
      <c r="BP160" s="115"/>
      <c r="BQ160" s="115"/>
      <c r="BR160" s="115"/>
      <c r="BS160" s="115"/>
      <c r="BT160" s="115"/>
      <c r="BU160" s="115"/>
      <c r="BV160" s="115"/>
      <c r="BW160" s="115"/>
      <c r="BX160" s="115"/>
      <c r="BY160" s="115"/>
      <c r="BZ160" s="115"/>
      <c r="CA160" s="115"/>
      <c r="CB160" s="115"/>
      <c r="CC160" s="115"/>
      <c r="CD160" s="115"/>
      <c r="CE160" s="115"/>
      <c r="CF160" s="115"/>
      <c r="CG160" s="115"/>
      <c r="CH160" s="115"/>
      <c r="CI160" s="115"/>
      <c r="CJ160" s="115"/>
      <c r="CK160" s="115"/>
      <c r="CL160" s="115"/>
      <c r="CM160" s="115"/>
      <c r="CN160" s="115"/>
      <c r="CO160" s="115"/>
      <c r="CP160" s="115"/>
      <c r="CQ160" s="115"/>
      <c r="CR160" s="115"/>
      <c r="CS160" s="115"/>
      <c r="CT160" s="115"/>
      <c r="CU160" s="115"/>
      <c r="CV160" s="115"/>
      <c r="CW160" s="115"/>
      <c r="CX160" s="115"/>
      <c r="CY160" s="115"/>
      <c r="CZ160" s="115"/>
      <c r="DA160" s="115"/>
      <c r="DB160" s="115"/>
      <c r="DC160" s="115"/>
      <c r="DD160" s="115"/>
      <c r="DE160" s="115"/>
      <c r="DF160" s="115"/>
      <c r="DG160" s="115"/>
      <c r="DH160" s="115"/>
      <c r="DI160" s="115"/>
      <c r="DJ160" s="115"/>
      <c r="DK160" s="115"/>
      <c r="DL160" s="115"/>
      <c r="DM160" s="115"/>
      <c r="DN160" s="115"/>
      <c r="DO160" s="115"/>
      <c r="DP160" s="115"/>
      <c r="DQ160" s="115"/>
      <c r="DR160" s="115"/>
      <c r="DS160" s="115"/>
      <c r="DT160" s="115"/>
      <c r="DU160" s="115"/>
      <c r="DV160" s="115"/>
      <c r="DW160" s="115"/>
      <c r="DX160" s="115"/>
      <c r="DY160" s="115"/>
      <c r="DZ160" s="115"/>
      <c r="EA160" s="115"/>
      <c r="EB160" s="115"/>
      <c r="EC160" s="115"/>
      <c r="ED160" s="115"/>
      <c r="EE160" s="115"/>
      <c r="EF160" s="115"/>
      <c r="EG160" s="115"/>
      <c r="EH160" s="115"/>
      <c r="EI160" s="115"/>
      <c r="EJ160" s="115"/>
      <c r="EK160" s="115"/>
      <c r="EL160" s="115"/>
      <c r="EM160" s="115"/>
      <c r="EN160" s="115"/>
      <c r="EO160" s="115"/>
      <c r="EP160" s="115"/>
      <c r="EQ160" s="115"/>
      <c r="ER160" s="115"/>
      <c r="ES160" s="115"/>
      <c r="ET160" s="115"/>
      <c r="EU160" s="115"/>
      <c r="EV160" s="115"/>
      <c r="EW160" s="115"/>
      <c r="EX160" s="115"/>
      <c r="EY160" s="115"/>
      <c r="EZ160" s="115"/>
      <c r="FA160" s="115"/>
      <c r="FB160" s="115"/>
    </row>
    <row r="161" spans="1:158" s="59" customFormat="1" ht="15" customHeight="1" thickBot="1" x14ac:dyDescent="0.3">
      <c r="A161" s="42" t="s">
        <v>10</v>
      </c>
      <c r="B161" s="280"/>
      <c r="C161" s="280"/>
      <c r="D161" s="280"/>
      <c r="E161" s="280"/>
      <c r="F161" s="280"/>
      <c r="G161" s="115"/>
      <c r="H161" s="115"/>
      <c r="I161" s="115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  <c r="V161" s="115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15"/>
      <c r="AG161" s="115"/>
      <c r="AH161" s="115"/>
      <c r="AI161" s="115"/>
      <c r="AJ161" s="115"/>
      <c r="AK161" s="115"/>
      <c r="AL161" s="115"/>
      <c r="AM161" s="115"/>
      <c r="AN161" s="115"/>
      <c r="AO161" s="115"/>
      <c r="AP161" s="115"/>
      <c r="AQ161" s="115"/>
      <c r="AR161" s="115"/>
      <c r="AS161" s="115"/>
      <c r="AT161" s="115"/>
      <c r="AU161" s="115"/>
      <c r="AV161" s="115"/>
      <c r="AW161" s="115"/>
      <c r="AX161" s="115"/>
      <c r="AY161" s="115"/>
      <c r="AZ161" s="115"/>
      <c r="BA161" s="115"/>
      <c r="BB161" s="115"/>
      <c r="BC161" s="115"/>
      <c r="BD161" s="115"/>
      <c r="BE161" s="115"/>
      <c r="BF161" s="115"/>
      <c r="BG161" s="115"/>
      <c r="BH161" s="115"/>
      <c r="BI161" s="115"/>
      <c r="BJ161" s="115"/>
      <c r="BK161" s="115"/>
      <c r="BL161" s="115"/>
      <c r="BM161" s="115"/>
      <c r="BN161" s="115"/>
      <c r="BO161" s="115"/>
      <c r="BP161" s="115"/>
      <c r="BQ161" s="115"/>
      <c r="BR161" s="115"/>
      <c r="BS161" s="115"/>
      <c r="BT161" s="115"/>
      <c r="BU161" s="115"/>
      <c r="BV161" s="115"/>
      <c r="BW161" s="115"/>
      <c r="BX161" s="115"/>
      <c r="BY161" s="115"/>
      <c r="BZ161" s="115"/>
      <c r="CA161" s="115"/>
      <c r="CB161" s="115"/>
      <c r="CC161" s="115"/>
      <c r="CD161" s="115"/>
      <c r="CE161" s="115"/>
      <c r="CF161" s="115"/>
      <c r="CG161" s="115"/>
      <c r="CH161" s="115"/>
      <c r="CI161" s="115"/>
      <c r="CJ161" s="115"/>
      <c r="CK161" s="115"/>
      <c r="CL161" s="115"/>
      <c r="CM161" s="115"/>
      <c r="CN161" s="115"/>
      <c r="CO161" s="115"/>
      <c r="CP161" s="115"/>
      <c r="CQ161" s="115"/>
      <c r="CR161" s="115"/>
      <c r="CS161" s="115"/>
      <c r="CT161" s="115"/>
      <c r="CU161" s="115"/>
      <c r="CV161" s="115"/>
      <c r="CW161" s="115"/>
      <c r="CX161" s="115"/>
      <c r="CY161" s="115"/>
      <c r="CZ161" s="115"/>
      <c r="DA161" s="115"/>
      <c r="DB161" s="115"/>
      <c r="DC161" s="115"/>
      <c r="DD161" s="115"/>
      <c r="DE161" s="115"/>
      <c r="DF161" s="115"/>
      <c r="DG161" s="115"/>
      <c r="DH161" s="115"/>
      <c r="DI161" s="115"/>
      <c r="DJ161" s="115"/>
      <c r="DK161" s="115"/>
      <c r="DL161" s="115"/>
      <c r="DM161" s="115"/>
      <c r="DN161" s="115"/>
      <c r="DO161" s="115"/>
      <c r="DP161" s="115"/>
      <c r="DQ161" s="115"/>
      <c r="DR161" s="115"/>
      <c r="DS161" s="115"/>
      <c r="DT161" s="115"/>
      <c r="DU161" s="115"/>
      <c r="DV161" s="115"/>
      <c r="DW161" s="115"/>
      <c r="DX161" s="115"/>
      <c r="DY161" s="115"/>
      <c r="DZ161" s="115"/>
      <c r="EA161" s="115"/>
      <c r="EB161" s="115"/>
      <c r="EC161" s="115"/>
      <c r="ED161" s="115"/>
      <c r="EE161" s="115"/>
      <c r="EF161" s="115"/>
      <c r="EG161" s="115"/>
      <c r="EH161" s="115"/>
      <c r="EI161" s="115"/>
      <c r="EJ161" s="115"/>
      <c r="EK161" s="115"/>
      <c r="EL161" s="115"/>
      <c r="EM161" s="115"/>
      <c r="EN161" s="115"/>
      <c r="EO161" s="115"/>
      <c r="EP161" s="115"/>
      <c r="EQ161" s="115"/>
      <c r="ER161" s="115"/>
      <c r="ES161" s="115"/>
      <c r="ET161" s="115"/>
      <c r="EU161" s="115"/>
      <c r="EV161" s="115"/>
      <c r="EW161" s="115"/>
      <c r="EX161" s="115"/>
      <c r="EY161" s="115"/>
      <c r="EZ161" s="115"/>
      <c r="FA161" s="115"/>
      <c r="FB161" s="115"/>
    </row>
    <row r="162" spans="1:158" s="59" customFormat="1" ht="15" customHeight="1" x14ac:dyDescent="0.25">
      <c r="A162" s="497" t="s">
        <v>289</v>
      </c>
      <c r="B162" s="2"/>
      <c r="C162" s="2"/>
      <c r="D162" s="2"/>
      <c r="E162" s="2"/>
      <c r="F162" s="2"/>
      <c r="G162" s="115"/>
      <c r="H162" s="115"/>
      <c r="I162" s="115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  <c r="V162" s="115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5"/>
      <c r="AO162" s="115"/>
      <c r="AP162" s="115"/>
      <c r="AQ162" s="115"/>
      <c r="AR162" s="115"/>
      <c r="AS162" s="115"/>
      <c r="AT162" s="115"/>
      <c r="AU162" s="115"/>
      <c r="AV162" s="115"/>
      <c r="AW162" s="115"/>
      <c r="AX162" s="115"/>
      <c r="AY162" s="115"/>
      <c r="AZ162" s="115"/>
      <c r="BA162" s="115"/>
      <c r="BB162" s="115"/>
      <c r="BC162" s="115"/>
      <c r="BD162" s="115"/>
      <c r="BE162" s="115"/>
      <c r="BF162" s="115"/>
      <c r="BG162" s="115"/>
      <c r="BH162" s="115"/>
      <c r="BI162" s="115"/>
      <c r="BJ162" s="115"/>
      <c r="BK162" s="115"/>
      <c r="BL162" s="115"/>
      <c r="BM162" s="115"/>
      <c r="BN162" s="115"/>
      <c r="BO162" s="115"/>
      <c r="BP162" s="115"/>
      <c r="BQ162" s="115"/>
      <c r="BR162" s="115"/>
      <c r="BS162" s="115"/>
      <c r="BT162" s="115"/>
      <c r="BU162" s="115"/>
      <c r="BV162" s="115"/>
      <c r="BW162" s="115"/>
      <c r="BX162" s="115"/>
      <c r="BY162" s="115"/>
      <c r="BZ162" s="115"/>
      <c r="CA162" s="115"/>
      <c r="CB162" s="115"/>
      <c r="CC162" s="115"/>
      <c r="CD162" s="115"/>
      <c r="CE162" s="115"/>
      <c r="CF162" s="115"/>
      <c r="CG162" s="115"/>
      <c r="CH162" s="115"/>
      <c r="CI162" s="115"/>
      <c r="CJ162" s="115"/>
      <c r="CK162" s="115"/>
      <c r="CL162" s="115"/>
      <c r="CM162" s="115"/>
      <c r="CN162" s="115"/>
      <c r="CO162" s="115"/>
      <c r="CP162" s="115"/>
      <c r="CQ162" s="115"/>
      <c r="CR162" s="115"/>
      <c r="CS162" s="115"/>
      <c r="CT162" s="115"/>
      <c r="CU162" s="115"/>
      <c r="CV162" s="115"/>
      <c r="CW162" s="115"/>
      <c r="CX162" s="115"/>
      <c r="CY162" s="115"/>
      <c r="CZ162" s="115"/>
      <c r="DA162" s="115"/>
      <c r="DB162" s="115"/>
      <c r="DC162" s="115"/>
      <c r="DD162" s="115"/>
      <c r="DE162" s="115"/>
      <c r="DF162" s="115"/>
      <c r="DG162" s="115"/>
      <c r="DH162" s="115"/>
      <c r="DI162" s="115"/>
      <c r="DJ162" s="115"/>
      <c r="DK162" s="115"/>
      <c r="DL162" s="115"/>
      <c r="DM162" s="115"/>
      <c r="DN162" s="115"/>
      <c r="DO162" s="115"/>
      <c r="DP162" s="115"/>
      <c r="DQ162" s="115"/>
      <c r="DR162" s="115"/>
      <c r="DS162" s="115"/>
      <c r="DT162" s="115"/>
      <c r="DU162" s="115"/>
      <c r="DV162" s="115"/>
      <c r="DW162" s="115"/>
      <c r="DX162" s="115"/>
      <c r="DY162" s="115"/>
      <c r="DZ162" s="115"/>
      <c r="EA162" s="115"/>
      <c r="EB162" s="115"/>
      <c r="EC162" s="115"/>
      <c r="ED162" s="115"/>
      <c r="EE162" s="115"/>
      <c r="EF162" s="115"/>
      <c r="EG162" s="115"/>
      <c r="EH162" s="115"/>
      <c r="EI162" s="115"/>
      <c r="EJ162" s="115"/>
      <c r="EK162" s="115"/>
      <c r="EL162" s="115"/>
      <c r="EM162" s="115"/>
      <c r="EN162" s="115"/>
      <c r="EO162" s="115"/>
      <c r="EP162" s="115"/>
      <c r="EQ162" s="115"/>
      <c r="ER162" s="115"/>
      <c r="ES162" s="115"/>
      <c r="ET162" s="115"/>
      <c r="EU162" s="115"/>
      <c r="EV162" s="115"/>
      <c r="EW162" s="115"/>
      <c r="EX162" s="115"/>
      <c r="EY162" s="115"/>
      <c r="EZ162" s="115"/>
      <c r="FA162" s="115"/>
      <c r="FB162" s="115"/>
    </row>
    <row r="163" spans="1:158" s="59" customFormat="1" ht="15" customHeight="1" x14ac:dyDescent="0.25">
      <c r="A163" s="810" t="s">
        <v>163</v>
      </c>
      <c r="B163" s="2"/>
      <c r="C163" s="2"/>
      <c r="D163" s="2"/>
      <c r="E163" s="2"/>
      <c r="F163" s="2"/>
      <c r="G163" s="115"/>
      <c r="H163" s="115"/>
      <c r="I163" s="115"/>
      <c r="J163" s="115"/>
      <c r="K163" s="115"/>
      <c r="L163" s="115"/>
      <c r="M163" s="115"/>
      <c r="N163" s="115"/>
      <c r="O163" s="115"/>
      <c r="P163" s="115"/>
      <c r="Q163" s="115"/>
      <c r="R163" s="115"/>
      <c r="S163" s="115"/>
      <c r="T163" s="115"/>
      <c r="U163" s="115"/>
      <c r="V163" s="115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5"/>
      <c r="AO163" s="115"/>
      <c r="AP163" s="115"/>
      <c r="AQ163" s="115"/>
      <c r="AR163" s="115"/>
      <c r="AS163" s="115"/>
      <c r="AT163" s="115"/>
      <c r="AU163" s="115"/>
      <c r="AV163" s="115"/>
      <c r="AW163" s="115"/>
      <c r="AX163" s="115"/>
      <c r="AY163" s="115"/>
      <c r="AZ163" s="115"/>
      <c r="BA163" s="115"/>
      <c r="BB163" s="115"/>
      <c r="BC163" s="115"/>
      <c r="BD163" s="115"/>
      <c r="BE163" s="115"/>
      <c r="BF163" s="115"/>
      <c r="BG163" s="115"/>
      <c r="BH163" s="115"/>
      <c r="BI163" s="115"/>
      <c r="BJ163" s="115"/>
      <c r="BK163" s="115"/>
      <c r="BL163" s="115"/>
      <c r="BM163" s="115"/>
      <c r="BN163" s="115"/>
      <c r="BO163" s="115"/>
      <c r="BP163" s="115"/>
      <c r="BQ163" s="115"/>
      <c r="BR163" s="115"/>
      <c r="BS163" s="115"/>
      <c r="BT163" s="115"/>
      <c r="BU163" s="115"/>
      <c r="BV163" s="115"/>
      <c r="BW163" s="115"/>
      <c r="BX163" s="115"/>
      <c r="BY163" s="115"/>
      <c r="BZ163" s="115"/>
      <c r="CA163" s="115"/>
      <c r="CB163" s="115"/>
      <c r="CC163" s="115"/>
      <c r="CD163" s="115"/>
      <c r="CE163" s="115"/>
      <c r="CF163" s="115"/>
      <c r="CG163" s="115"/>
      <c r="CH163" s="115"/>
      <c r="CI163" s="115"/>
      <c r="CJ163" s="115"/>
      <c r="CK163" s="115"/>
      <c r="CL163" s="115"/>
      <c r="CM163" s="115"/>
      <c r="CN163" s="115"/>
      <c r="CO163" s="115"/>
      <c r="CP163" s="115"/>
      <c r="CQ163" s="115"/>
      <c r="CR163" s="115"/>
      <c r="CS163" s="115"/>
      <c r="CT163" s="115"/>
      <c r="CU163" s="115"/>
      <c r="CV163" s="115"/>
      <c r="CW163" s="115"/>
      <c r="CX163" s="115"/>
      <c r="CY163" s="115"/>
      <c r="CZ163" s="115"/>
      <c r="DA163" s="115"/>
      <c r="DB163" s="115"/>
      <c r="DC163" s="115"/>
      <c r="DD163" s="115"/>
      <c r="DE163" s="115"/>
      <c r="DF163" s="115"/>
      <c r="DG163" s="115"/>
      <c r="DH163" s="115"/>
      <c r="DI163" s="115"/>
      <c r="DJ163" s="115"/>
      <c r="DK163" s="115"/>
      <c r="DL163" s="115"/>
      <c r="DM163" s="115"/>
      <c r="DN163" s="115"/>
      <c r="DO163" s="115"/>
      <c r="DP163" s="115"/>
      <c r="DQ163" s="115"/>
      <c r="DR163" s="115"/>
      <c r="DS163" s="115"/>
      <c r="DT163" s="115"/>
      <c r="DU163" s="115"/>
      <c r="DV163" s="115"/>
      <c r="DW163" s="115"/>
      <c r="DX163" s="115"/>
      <c r="DY163" s="115"/>
      <c r="DZ163" s="115"/>
      <c r="EA163" s="115"/>
      <c r="EB163" s="115"/>
      <c r="EC163" s="115"/>
      <c r="ED163" s="115"/>
      <c r="EE163" s="115"/>
      <c r="EF163" s="115"/>
      <c r="EG163" s="115"/>
      <c r="EH163" s="115"/>
      <c r="EI163" s="115"/>
      <c r="EJ163" s="115"/>
      <c r="EK163" s="115"/>
      <c r="EL163" s="115"/>
      <c r="EM163" s="115"/>
      <c r="EN163" s="115"/>
      <c r="EO163" s="115"/>
      <c r="EP163" s="115"/>
      <c r="EQ163" s="115"/>
      <c r="ER163" s="115"/>
      <c r="ES163" s="115"/>
      <c r="ET163" s="115"/>
      <c r="EU163" s="115"/>
      <c r="EV163" s="115"/>
      <c r="EW163" s="115"/>
      <c r="EX163" s="115"/>
      <c r="EY163" s="115"/>
      <c r="EZ163" s="115"/>
      <c r="FA163" s="115"/>
      <c r="FB163" s="115"/>
    </row>
    <row r="164" spans="1:158" s="59" customFormat="1" ht="15" customHeight="1" x14ac:dyDescent="0.25">
      <c r="A164" s="430" t="s">
        <v>124</v>
      </c>
      <c r="B164" s="2"/>
      <c r="C164" s="97">
        <f>SUM(C165:C166)</f>
        <v>0</v>
      </c>
      <c r="D164" s="2"/>
      <c r="E164" s="2"/>
      <c r="F164" s="2"/>
      <c r="G164" s="115"/>
      <c r="H164" s="115"/>
      <c r="I164" s="115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  <c r="V164" s="115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5"/>
      <c r="AO164" s="115"/>
      <c r="AP164" s="115"/>
      <c r="AQ164" s="115"/>
      <c r="AR164" s="115"/>
      <c r="AS164" s="115"/>
      <c r="AT164" s="115"/>
      <c r="AU164" s="115"/>
      <c r="AV164" s="115"/>
      <c r="AW164" s="115"/>
      <c r="AX164" s="115"/>
      <c r="AY164" s="115"/>
      <c r="AZ164" s="115"/>
      <c r="BA164" s="115"/>
      <c r="BB164" s="115"/>
      <c r="BC164" s="115"/>
      <c r="BD164" s="115"/>
      <c r="BE164" s="115"/>
      <c r="BF164" s="115"/>
      <c r="BG164" s="115"/>
      <c r="BH164" s="115"/>
      <c r="BI164" s="115"/>
      <c r="BJ164" s="115"/>
      <c r="BK164" s="115"/>
      <c r="BL164" s="115"/>
      <c r="BM164" s="115"/>
      <c r="BN164" s="115"/>
      <c r="BO164" s="115"/>
      <c r="BP164" s="115"/>
      <c r="BQ164" s="115"/>
      <c r="BR164" s="115"/>
      <c r="BS164" s="115"/>
      <c r="BT164" s="115"/>
      <c r="BU164" s="115"/>
      <c r="BV164" s="115"/>
      <c r="BW164" s="115"/>
      <c r="BX164" s="115"/>
      <c r="BY164" s="115"/>
      <c r="BZ164" s="115"/>
      <c r="CA164" s="115"/>
      <c r="CB164" s="115"/>
      <c r="CC164" s="115"/>
      <c r="CD164" s="115"/>
      <c r="CE164" s="115"/>
      <c r="CF164" s="115"/>
      <c r="CG164" s="115"/>
      <c r="CH164" s="115"/>
      <c r="CI164" s="115"/>
      <c r="CJ164" s="115"/>
      <c r="CK164" s="115"/>
      <c r="CL164" s="115"/>
      <c r="CM164" s="115"/>
      <c r="CN164" s="115"/>
      <c r="CO164" s="115"/>
      <c r="CP164" s="115"/>
      <c r="CQ164" s="115"/>
      <c r="CR164" s="115"/>
      <c r="CS164" s="115"/>
      <c r="CT164" s="115"/>
      <c r="CU164" s="115"/>
      <c r="CV164" s="115"/>
      <c r="CW164" s="115"/>
      <c r="CX164" s="115"/>
      <c r="CY164" s="115"/>
      <c r="CZ164" s="115"/>
      <c r="DA164" s="115"/>
      <c r="DB164" s="115"/>
      <c r="DC164" s="115"/>
      <c r="DD164" s="115"/>
      <c r="DE164" s="115"/>
      <c r="DF164" s="115"/>
      <c r="DG164" s="115"/>
      <c r="DH164" s="115"/>
      <c r="DI164" s="115"/>
      <c r="DJ164" s="115"/>
      <c r="DK164" s="115"/>
      <c r="DL164" s="115"/>
      <c r="DM164" s="115"/>
      <c r="DN164" s="115"/>
      <c r="DO164" s="115"/>
      <c r="DP164" s="115"/>
      <c r="DQ164" s="115"/>
      <c r="DR164" s="115"/>
      <c r="DS164" s="115"/>
      <c r="DT164" s="115"/>
      <c r="DU164" s="115"/>
      <c r="DV164" s="115"/>
      <c r="DW164" s="115"/>
      <c r="DX164" s="115"/>
      <c r="DY164" s="115"/>
      <c r="DZ164" s="115"/>
      <c r="EA164" s="115"/>
      <c r="EB164" s="115"/>
      <c r="EC164" s="115"/>
      <c r="ED164" s="115"/>
      <c r="EE164" s="115"/>
      <c r="EF164" s="115"/>
      <c r="EG164" s="115"/>
      <c r="EH164" s="115"/>
      <c r="EI164" s="115"/>
      <c r="EJ164" s="115"/>
      <c r="EK164" s="115"/>
      <c r="EL164" s="115"/>
      <c r="EM164" s="115"/>
      <c r="EN164" s="115"/>
      <c r="EO164" s="115"/>
      <c r="EP164" s="115"/>
      <c r="EQ164" s="115"/>
      <c r="ER164" s="115"/>
      <c r="ES164" s="115"/>
      <c r="ET164" s="115"/>
      <c r="EU164" s="115"/>
      <c r="EV164" s="115"/>
      <c r="EW164" s="115"/>
      <c r="EX164" s="115"/>
      <c r="EY164" s="115"/>
      <c r="EZ164" s="115"/>
      <c r="FA164" s="115"/>
      <c r="FB164" s="115"/>
    </row>
    <row r="165" spans="1:158" s="59" customFormat="1" ht="15" customHeight="1" x14ac:dyDescent="0.25">
      <c r="A165" s="369" t="s">
        <v>276</v>
      </c>
      <c r="B165" s="102"/>
      <c r="C165" s="2"/>
      <c r="D165" s="2"/>
      <c r="E165" s="2"/>
      <c r="F165" s="2"/>
      <c r="G165" s="115"/>
      <c r="H165" s="115"/>
      <c r="I165" s="115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  <c r="V165" s="115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5"/>
      <c r="AO165" s="115"/>
      <c r="AP165" s="115"/>
      <c r="AQ165" s="115"/>
      <c r="AR165" s="115"/>
      <c r="AS165" s="115"/>
      <c r="AT165" s="115"/>
      <c r="AU165" s="115"/>
      <c r="AV165" s="115"/>
      <c r="AW165" s="115"/>
      <c r="AX165" s="115"/>
      <c r="AY165" s="115"/>
      <c r="AZ165" s="115"/>
      <c r="BA165" s="115"/>
      <c r="BB165" s="115"/>
      <c r="BC165" s="115"/>
      <c r="BD165" s="115"/>
      <c r="BE165" s="115"/>
      <c r="BF165" s="115"/>
      <c r="BG165" s="115"/>
      <c r="BH165" s="115"/>
      <c r="BI165" s="115"/>
      <c r="BJ165" s="115"/>
      <c r="BK165" s="115"/>
      <c r="BL165" s="115"/>
      <c r="BM165" s="115"/>
      <c r="BN165" s="115"/>
      <c r="BO165" s="115"/>
      <c r="BP165" s="115"/>
      <c r="BQ165" s="115"/>
      <c r="BR165" s="115"/>
      <c r="BS165" s="115"/>
      <c r="BT165" s="115"/>
      <c r="BU165" s="115"/>
      <c r="BV165" s="115"/>
      <c r="BW165" s="115"/>
      <c r="BX165" s="115"/>
      <c r="BY165" s="115"/>
      <c r="BZ165" s="115"/>
      <c r="CA165" s="115"/>
      <c r="CB165" s="115"/>
      <c r="CC165" s="115"/>
      <c r="CD165" s="115"/>
      <c r="CE165" s="115"/>
      <c r="CF165" s="115"/>
      <c r="CG165" s="115"/>
      <c r="CH165" s="115"/>
      <c r="CI165" s="115"/>
      <c r="CJ165" s="115"/>
      <c r="CK165" s="115"/>
      <c r="CL165" s="115"/>
      <c r="CM165" s="115"/>
      <c r="CN165" s="115"/>
      <c r="CO165" s="115"/>
      <c r="CP165" s="115"/>
      <c r="CQ165" s="115"/>
      <c r="CR165" s="115"/>
      <c r="CS165" s="115"/>
      <c r="CT165" s="115"/>
      <c r="CU165" s="115"/>
      <c r="CV165" s="115"/>
      <c r="CW165" s="115"/>
      <c r="CX165" s="115"/>
      <c r="CY165" s="115"/>
      <c r="CZ165" s="115"/>
      <c r="DA165" s="115"/>
      <c r="DB165" s="115"/>
      <c r="DC165" s="115"/>
      <c r="DD165" s="115"/>
      <c r="DE165" s="115"/>
      <c r="DF165" s="115"/>
      <c r="DG165" s="115"/>
      <c r="DH165" s="115"/>
      <c r="DI165" s="115"/>
      <c r="DJ165" s="115"/>
      <c r="DK165" s="115"/>
      <c r="DL165" s="115"/>
      <c r="DM165" s="115"/>
      <c r="DN165" s="115"/>
      <c r="DO165" s="115"/>
      <c r="DP165" s="115"/>
      <c r="DQ165" s="115"/>
      <c r="DR165" s="115"/>
      <c r="DS165" s="115"/>
      <c r="DT165" s="115"/>
      <c r="DU165" s="115"/>
      <c r="DV165" s="115"/>
      <c r="DW165" s="115"/>
      <c r="DX165" s="115"/>
      <c r="DY165" s="115"/>
      <c r="DZ165" s="115"/>
      <c r="EA165" s="115"/>
      <c r="EB165" s="115"/>
      <c r="EC165" s="115"/>
      <c r="ED165" s="115"/>
      <c r="EE165" s="115"/>
      <c r="EF165" s="115"/>
      <c r="EG165" s="115"/>
      <c r="EH165" s="115"/>
      <c r="EI165" s="115"/>
      <c r="EJ165" s="115"/>
      <c r="EK165" s="115"/>
      <c r="EL165" s="115"/>
      <c r="EM165" s="115"/>
      <c r="EN165" s="115"/>
      <c r="EO165" s="115"/>
      <c r="EP165" s="115"/>
      <c r="EQ165" s="115"/>
      <c r="ER165" s="115"/>
      <c r="ES165" s="115"/>
      <c r="ET165" s="115"/>
      <c r="EU165" s="115"/>
      <c r="EV165" s="115"/>
      <c r="EW165" s="115"/>
      <c r="EX165" s="115"/>
      <c r="EY165" s="115"/>
      <c r="EZ165" s="115"/>
      <c r="FA165" s="115"/>
      <c r="FB165" s="115"/>
    </row>
    <row r="166" spans="1:158" s="59" customFormat="1" ht="32.25" customHeight="1" thickBot="1" x14ac:dyDescent="0.3">
      <c r="A166" s="48" t="s">
        <v>151</v>
      </c>
      <c r="B166" s="2"/>
      <c r="C166" s="2"/>
      <c r="D166" s="2"/>
      <c r="E166" s="2"/>
      <c r="F166" s="2"/>
      <c r="G166" s="115"/>
      <c r="H166" s="115"/>
      <c r="I166" s="115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  <c r="V166" s="115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5"/>
      <c r="AO166" s="115"/>
      <c r="AP166" s="115"/>
      <c r="AQ166" s="115"/>
      <c r="AR166" s="115"/>
      <c r="AS166" s="115"/>
      <c r="AT166" s="115"/>
      <c r="AU166" s="115"/>
      <c r="AV166" s="115"/>
      <c r="AW166" s="115"/>
      <c r="AX166" s="115"/>
      <c r="AY166" s="115"/>
      <c r="AZ166" s="115"/>
      <c r="BA166" s="115"/>
      <c r="BB166" s="115"/>
      <c r="BC166" s="115"/>
      <c r="BD166" s="115"/>
      <c r="BE166" s="115"/>
      <c r="BF166" s="115"/>
      <c r="BG166" s="115"/>
      <c r="BH166" s="115"/>
      <c r="BI166" s="115"/>
      <c r="BJ166" s="115"/>
      <c r="BK166" s="115"/>
      <c r="BL166" s="115"/>
      <c r="BM166" s="115"/>
      <c r="BN166" s="115"/>
      <c r="BO166" s="115"/>
      <c r="BP166" s="115"/>
      <c r="BQ166" s="115"/>
      <c r="BR166" s="115"/>
      <c r="BS166" s="115"/>
      <c r="BT166" s="115"/>
      <c r="BU166" s="115"/>
      <c r="BV166" s="115"/>
      <c r="BW166" s="115"/>
      <c r="BX166" s="115"/>
      <c r="BY166" s="115"/>
      <c r="BZ166" s="115"/>
      <c r="CA166" s="115"/>
      <c r="CB166" s="115"/>
      <c r="CC166" s="115"/>
      <c r="CD166" s="115"/>
      <c r="CE166" s="115"/>
      <c r="CF166" s="115"/>
      <c r="CG166" s="115"/>
      <c r="CH166" s="115"/>
      <c r="CI166" s="115"/>
      <c r="CJ166" s="115"/>
      <c r="CK166" s="115"/>
      <c r="CL166" s="115"/>
      <c r="CM166" s="115"/>
      <c r="CN166" s="115"/>
      <c r="CO166" s="115"/>
      <c r="CP166" s="115"/>
      <c r="CQ166" s="115"/>
      <c r="CR166" s="115"/>
      <c r="CS166" s="115"/>
      <c r="CT166" s="115"/>
      <c r="CU166" s="115"/>
      <c r="CV166" s="115"/>
      <c r="CW166" s="115"/>
      <c r="CX166" s="115"/>
      <c r="CY166" s="115"/>
      <c r="CZ166" s="115"/>
      <c r="DA166" s="115"/>
      <c r="DB166" s="115"/>
      <c r="DC166" s="115"/>
      <c r="DD166" s="115"/>
      <c r="DE166" s="115"/>
      <c r="DF166" s="115"/>
      <c r="DG166" s="115"/>
      <c r="DH166" s="115"/>
      <c r="DI166" s="115"/>
      <c r="DJ166" s="115"/>
      <c r="DK166" s="115"/>
      <c r="DL166" s="115"/>
      <c r="DM166" s="115"/>
      <c r="DN166" s="115"/>
      <c r="DO166" s="115"/>
      <c r="DP166" s="115"/>
      <c r="DQ166" s="115"/>
      <c r="DR166" s="115"/>
      <c r="DS166" s="115"/>
      <c r="DT166" s="115"/>
      <c r="DU166" s="115"/>
      <c r="DV166" s="115"/>
      <c r="DW166" s="115"/>
      <c r="DX166" s="115"/>
      <c r="DY166" s="115"/>
      <c r="DZ166" s="115"/>
      <c r="EA166" s="115"/>
      <c r="EB166" s="115"/>
      <c r="EC166" s="115"/>
      <c r="ED166" s="115"/>
      <c r="EE166" s="115"/>
      <c r="EF166" s="115"/>
      <c r="EG166" s="115"/>
      <c r="EH166" s="115"/>
      <c r="EI166" s="115"/>
      <c r="EJ166" s="115"/>
      <c r="EK166" s="115"/>
      <c r="EL166" s="115"/>
      <c r="EM166" s="115"/>
      <c r="EN166" s="115"/>
      <c r="EO166" s="115"/>
      <c r="EP166" s="115"/>
      <c r="EQ166" s="115"/>
      <c r="ER166" s="115"/>
      <c r="ES166" s="115"/>
      <c r="ET166" s="115"/>
      <c r="EU166" s="115"/>
      <c r="EV166" s="115"/>
      <c r="EW166" s="115"/>
      <c r="EX166" s="115"/>
      <c r="EY166" s="115"/>
      <c r="EZ166" s="115"/>
      <c r="FA166" s="115"/>
      <c r="FB166" s="115"/>
    </row>
    <row r="167" spans="1:158" s="59" customFormat="1" ht="15" customHeight="1" thickBot="1" x14ac:dyDescent="0.3">
      <c r="A167" s="138" t="s">
        <v>10</v>
      </c>
      <c r="B167" s="280"/>
      <c r="C167" s="280"/>
      <c r="D167" s="280"/>
      <c r="E167" s="280"/>
      <c r="F167" s="280"/>
      <c r="G167" s="115"/>
      <c r="H167" s="115"/>
      <c r="I167" s="115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  <c r="V167" s="115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5"/>
      <c r="AO167" s="115"/>
      <c r="AP167" s="115"/>
      <c r="AQ167" s="115"/>
      <c r="AR167" s="115"/>
      <c r="AS167" s="115"/>
      <c r="AT167" s="115"/>
      <c r="AU167" s="115"/>
      <c r="AV167" s="115"/>
      <c r="AW167" s="115"/>
      <c r="AX167" s="115"/>
      <c r="AY167" s="115"/>
      <c r="AZ167" s="115"/>
      <c r="BA167" s="115"/>
      <c r="BB167" s="115"/>
      <c r="BC167" s="115"/>
      <c r="BD167" s="115"/>
      <c r="BE167" s="115"/>
      <c r="BF167" s="115"/>
      <c r="BG167" s="115"/>
      <c r="BH167" s="115"/>
      <c r="BI167" s="115"/>
      <c r="BJ167" s="115"/>
      <c r="BK167" s="115"/>
      <c r="BL167" s="115"/>
      <c r="BM167" s="115"/>
      <c r="BN167" s="115"/>
      <c r="BO167" s="115"/>
      <c r="BP167" s="115"/>
      <c r="BQ167" s="115"/>
      <c r="BR167" s="115"/>
      <c r="BS167" s="115"/>
      <c r="BT167" s="115"/>
      <c r="BU167" s="115"/>
      <c r="BV167" s="115"/>
      <c r="BW167" s="115"/>
      <c r="BX167" s="115"/>
      <c r="BY167" s="115"/>
      <c r="BZ167" s="115"/>
      <c r="CA167" s="115"/>
      <c r="CB167" s="115"/>
      <c r="CC167" s="115"/>
      <c r="CD167" s="115"/>
      <c r="CE167" s="115"/>
      <c r="CF167" s="115"/>
      <c r="CG167" s="115"/>
      <c r="CH167" s="115"/>
      <c r="CI167" s="115"/>
      <c r="CJ167" s="115"/>
      <c r="CK167" s="115"/>
      <c r="CL167" s="115"/>
      <c r="CM167" s="115"/>
      <c r="CN167" s="115"/>
      <c r="CO167" s="115"/>
      <c r="CP167" s="115"/>
      <c r="CQ167" s="115"/>
      <c r="CR167" s="115"/>
      <c r="CS167" s="115"/>
      <c r="CT167" s="115"/>
      <c r="CU167" s="115"/>
      <c r="CV167" s="115"/>
      <c r="CW167" s="115"/>
      <c r="CX167" s="115"/>
      <c r="CY167" s="115"/>
      <c r="CZ167" s="115"/>
      <c r="DA167" s="115"/>
      <c r="DB167" s="115"/>
      <c r="DC167" s="115"/>
      <c r="DD167" s="115"/>
      <c r="DE167" s="115"/>
      <c r="DF167" s="115"/>
      <c r="DG167" s="115"/>
      <c r="DH167" s="115"/>
      <c r="DI167" s="115"/>
      <c r="DJ167" s="115"/>
      <c r="DK167" s="115"/>
      <c r="DL167" s="115"/>
      <c r="DM167" s="115"/>
      <c r="DN167" s="115"/>
      <c r="DO167" s="115"/>
      <c r="DP167" s="115"/>
      <c r="DQ167" s="115"/>
      <c r="DR167" s="115"/>
      <c r="DS167" s="115"/>
      <c r="DT167" s="115"/>
      <c r="DU167" s="115"/>
      <c r="DV167" s="115"/>
      <c r="DW167" s="115"/>
      <c r="DX167" s="115"/>
      <c r="DY167" s="115"/>
      <c r="DZ167" s="115"/>
      <c r="EA167" s="115"/>
      <c r="EB167" s="115"/>
      <c r="EC167" s="115"/>
      <c r="ED167" s="115"/>
      <c r="EE167" s="115"/>
      <c r="EF167" s="115"/>
      <c r="EG167" s="115"/>
      <c r="EH167" s="115"/>
      <c r="EI167" s="115"/>
      <c r="EJ167" s="115"/>
      <c r="EK167" s="115"/>
      <c r="EL167" s="115"/>
      <c r="EM167" s="115"/>
      <c r="EN167" s="115"/>
      <c r="EO167" s="115"/>
      <c r="EP167" s="115"/>
      <c r="EQ167" s="115"/>
      <c r="ER167" s="115"/>
      <c r="ES167" s="115"/>
      <c r="ET167" s="115"/>
      <c r="EU167" s="115"/>
      <c r="EV167" s="115"/>
      <c r="EW167" s="115"/>
      <c r="EX167" s="115"/>
      <c r="EY167" s="115"/>
      <c r="EZ167" s="115"/>
      <c r="FA167" s="115"/>
      <c r="FB167" s="115"/>
    </row>
    <row r="168" spans="1:158" s="59" customFormat="1" ht="29.25" x14ac:dyDescent="0.25">
      <c r="A168" s="364" t="s">
        <v>290</v>
      </c>
      <c r="B168" s="2"/>
      <c r="C168" s="2"/>
      <c r="D168" s="2"/>
      <c r="E168" s="2"/>
      <c r="F168" s="2"/>
      <c r="G168" s="115"/>
      <c r="H168" s="115"/>
      <c r="I168" s="115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  <c r="V168" s="115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5"/>
      <c r="AO168" s="115"/>
      <c r="AP168" s="115"/>
      <c r="AQ168" s="115"/>
      <c r="AR168" s="115"/>
      <c r="AS168" s="115"/>
      <c r="AT168" s="115"/>
      <c r="AU168" s="115"/>
      <c r="AV168" s="115"/>
      <c r="AW168" s="115"/>
      <c r="AX168" s="115"/>
      <c r="AY168" s="115"/>
      <c r="AZ168" s="115"/>
      <c r="BA168" s="115"/>
      <c r="BB168" s="115"/>
      <c r="BC168" s="115"/>
      <c r="BD168" s="115"/>
      <c r="BE168" s="115"/>
      <c r="BF168" s="115"/>
      <c r="BG168" s="115"/>
      <c r="BH168" s="115"/>
      <c r="BI168" s="115"/>
      <c r="BJ168" s="115"/>
      <c r="BK168" s="115"/>
      <c r="BL168" s="115"/>
      <c r="BM168" s="115"/>
      <c r="BN168" s="115"/>
      <c r="BO168" s="115"/>
      <c r="BP168" s="115"/>
      <c r="BQ168" s="115"/>
      <c r="BR168" s="115"/>
      <c r="BS168" s="115"/>
      <c r="BT168" s="115"/>
      <c r="BU168" s="115"/>
      <c r="BV168" s="115"/>
      <c r="BW168" s="115"/>
      <c r="BX168" s="115"/>
      <c r="BY168" s="115"/>
      <c r="BZ168" s="115"/>
      <c r="CA168" s="115"/>
      <c r="CB168" s="115"/>
      <c r="CC168" s="115"/>
      <c r="CD168" s="115"/>
      <c r="CE168" s="115"/>
      <c r="CF168" s="115"/>
      <c r="CG168" s="115"/>
      <c r="CH168" s="115"/>
      <c r="CI168" s="115"/>
      <c r="CJ168" s="115"/>
      <c r="CK168" s="115"/>
      <c r="CL168" s="115"/>
      <c r="CM168" s="115"/>
      <c r="CN168" s="115"/>
      <c r="CO168" s="115"/>
      <c r="CP168" s="115"/>
      <c r="CQ168" s="115"/>
      <c r="CR168" s="115"/>
      <c r="CS168" s="115"/>
      <c r="CT168" s="115"/>
      <c r="CU168" s="115"/>
      <c r="CV168" s="115"/>
      <c r="CW168" s="115"/>
      <c r="CX168" s="115"/>
      <c r="CY168" s="115"/>
      <c r="CZ168" s="115"/>
      <c r="DA168" s="115"/>
      <c r="DB168" s="115"/>
      <c r="DC168" s="115"/>
      <c r="DD168" s="115"/>
      <c r="DE168" s="115"/>
      <c r="DF168" s="115"/>
      <c r="DG168" s="115"/>
      <c r="DH168" s="115"/>
      <c r="DI168" s="115"/>
      <c r="DJ168" s="115"/>
      <c r="DK168" s="115"/>
      <c r="DL168" s="115"/>
      <c r="DM168" s="115"/>
      <c r="DN168" s="115"/>
      <c r="DO168" s="115"/>
      <c r="DP168" s="115"/>
      <c r="DQ168" s="115"/>
      <c r="DR168" s="115"/>
      <c r="DS168" s="115"/>
      <c r="DT168" s="115"/>
      <c r="DU168" s="115"/>
      <c r="DV168" s="115"/>
      <c r="DW168" s="115"/>
      <c r="DX168" s="115"/>
      <c r="DY168" s="115"/>
      <c r="DZ168" s="115"/>
      <c r="EA168" s="115"/>
      <c r="EB168" s="115"/>
      <c r="EC168" s="115"/>
      <c r="ED168" s="115"/>
      <c r="EE168" s="115"/>
      <c r="EF168" s="115"/>
      <c r="EG168" s="115"/>
      <c r="EH168" s="115"/>
      <c r="EI168" s="115"/>
      <c r="EJ168" s="115"/>
      <c r="EK168" s="115"/>
      <c r="EL168" s="115"/>
      <c r="EM168" s="115"/>
      <c r="EN168" s="115"/>
      <c r="EO168" s="115"/>
      <c r="EP168" s="115"/>
      <c r="EQ168" s="115"/>
      <c r="ER168" s="115"/>
      <c r="ES168" s="115"/>
      <c r="ET168" s="115"/>
      <c r="EU168" s="115"/>
      <c r="EV168" s="115"/>
      <c r="EW168" s="115"/>
      <c r="EX168" s="115"/>
      <c r="EY168" s="115"/>
      <c r="EZ168" s="115"/>
      <c r="FA168" s="115"/>
      <c r="FB168" s="115"/>
    </row>
    <row r="169" spans="1:158" s="59" customFormat="1" ht="15" customHeight="1" x14ac:dyDescent="0.25">
      <c r="A169" s="810" t="s">
        <v>163</v>
      </c>
      <c r="B169" s="2"/>
      <c r="C169" s="2"/>
      <c r="D169" s="2"/>
      <c r="E169" s="2"/>
      <c r="F169" s="2"/>
      <c r="G169" s="115"/>
      <c r="H169" s="115"/>
      <c r="I169" s="115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  <c r="V169" s="115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5"/>
      <c r="AO169" s="115"/>
      <c r="AP169" s="115"/>
      <c r="AQ169" s="115"/>
      <c r="AR169" s="115"/>
      <c r="AS169" s="115"/>
      <c r="AT169" s="115"/>
      <c r="AU169" s="115"/>
      <c r="AV169" s="115"/>
      <c r="AW169" s="115"/>
      <c r="AX169" s="115"/>
      <c r="AY169" s="115"/>
      <c r="AZ169" s="115"/>
      <c r="BA169" s="115"/>
      <c r="BB169" s="115"/>
      <c r="BC169" s="115"/>
      <c r="BD169" s="115"/>
      <c r="BE169" s="115"/>
      <c r="BF169" s="115"/>
      <c r="BG169" s="115"/>
      <c r="BH169" s="115"/>
      <c r="BI169" s="115"/>
      <c r="BJ169" s="115"/>
      <c r="BK169" s="115"/>
      <c r="BL169" s="115"/>
      <c r="BM169" s="115"/>
      <c r="BN169" s="115"/>
      <c r="BO169" s="115"/>
      <c r="BP169" s="115"/>
      <c r="BQ169" s="115"/>
      <c r="BR169" s="115"/>
      <c r="BS169" s="115"/>
      <c r="BT169" s="115"/>
      <c r="BU169" s="115"/>
      <c r="BV169" s="115"/>
      <c r="BW169" s="115"/>
      <c r="BX169" s="115"/>
      <c r="BY169" s="115"/>
      <c r="BZ169" s="115"/>
      <c r="CA169" s="115"/>
      <c r="CB169" s="115"/>
      <c r="CC169" s="115"/>
      <c r="CD169" s="115"/>
      <c r="CE169" s="115"/>
      <c r="CF169" s="115"/>
      <c r="CG169" s="115"/>
      <c r="CH169" s="115"/>
      <c r="CI169" s="115"/>
      <c r="CJ169" s="115"/>
      <c r="CK169" s="115"/>
      <c r="CL169" s="115"/>
      <c r="CM169" s="115"/>
      <c r="CN169" s="115"/>
      <c r="CO169" s="115"/>
      <c r="CP169" s="115"/>
      <c r="CQ169" s="115"/>
      <c r="CR169" s="115"/>
      <c r="CS169" s="115"/>
      <c r="CT169" s="115"/>
      <c r="CU169" s="115"/>
      <c r="CV169" s="115"/>
      <c r="CW169" s="115"/>
      <c r="CX169" s="115"/>
      <c r="CY169" s="115"/>
      <c r="CZ169" s="115"/>
      <c r="DA169" s="115"/>
      <c r="DB169" s="115"/>
      <c r="DC169" s="115"/>
      <c r="DD169" s="115"/>
      <c r="DE169" s="115"/>
      <c r="DF169" s="115"/>
      <c r="DG169" s="115"/>
      <c r="DH169" s="115"/>
      <c r="DI169" s="115"/>
      <c r="DJ169" s="115"/>
      <c r="DK169" s="115"/>
      <c r="DL169" s="115"/>
      <c r="DM169" s="115"/>
      <c r="DN169" s="115"/>
      <c r="DO169" s="115"/>
      <c r="DP169" s="115"/>
      <c r="DQ169" s="115"/>
      <c r="DR169" s="115"/>
      <c r="DS169" s="115"/>
      <c r="DT169" s="115"/>
      <c r="DU169" s="115"/>
      <c r="DV169" s="115"/>
      <c r="DW169" s="115"/>
      <c r="DX169" s="115"/>
      <c r="DY169" s="115"/>
      <c r="DZ169" s="115"/>
      <c r="EA169" s="115"/>
      <c r="EB169" s="115"/>
      <c r="EC169" s="115"/>
      <c r="ED169" s="115"/>
      <c r="EE169" s="115"/>
      <c r="EF169" s="115"/>
      <c r="EG169" s="115"/>
      <c r="EH169" s="115"/>
      <c r="EI169" s="115"/>
      <c r="EJ169" s="115"/>
      <c r="EK169" s="115"/>
      <c r="EL169" s="115"/>
      <c r="EM169" s="115"/>
      <c r="EN169" s="115"/>
      <c r="EO169" s="115"/>
      <c r="EP169" s="115"/>
      <c r="EQ169" s="115"/>
      <c r="ER169" s="115"/>
      <c r="ES169" s="115"/>
      <c r="ET169" s="115"/>
      <c r="EU169" s="115"/>
      <c r="EV169" s="115"/>
      <c r="EW169" s="115"/>
      <c r="EX169" s="115"/>
      <c r="EY169" s="115"/>
      <c r="EZ169" s="115"/>
      <c r="FA169" s="115"/>
      <c r="FB169" s="115"/>
    </row>
    <row r="170" spans="1:158" s="59" customFormat="1" ht="15" customHeight="1" x14ac:dyDescent="0.25">
      <c r="A170" s="773" t="s">
        <v>124</v>
      </c>
      <c r="B170" s="2"/>
      <c r="C170" s="2">
        <f>SUM(C171:C175)</f>
        <v>0</v>
      </c>
      <c r="D170" s="2"/>
      <c r="E170" s="2"/>
      <c r="F170" s="2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5"/>
      <c r="V170" s="115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5"/>
      <c r="AQ170" s="115"/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5"/>
      <c r="BN170" s="115"/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BZ170" s="115"/>
      <c r="CA170" s="115"/>
      <c r="CB170" s="115"/>
      <c r="CC170" s="115"/>
      <c r="CD170" s="115"/>
      <c r="CE170" s="115"/>
      <c r="CF170" s="115"/>
      <c r="CG170" s="115"/>
      <c r="CH170" s="115"/>
      <c r="CI170" s="115"/>
      <c r="CJ170" s="115"/>
      <c r="CK170" s="115"/>
      <c r="CL170" s="115"/>
      <c r="CM170" s="115"/>
      <c r="CN170" s="115"/>
      <c r="CO170" s="115"/>
      <c r="CP170" s="115"/>
      <c r="CQ170" s="115"/>
      <c r="CR170" s="115"/>
      <c r="CS170" s="115"/>
      <c r="CT170" s="115"/>
      <c r="CU170" s="115"/>
      <c r="CV170" s="115"/>
      <c r="CW170" s="115"/>
      <c r="CX170" s="115"/>
      <c r="CY170" s="115"/>
      <c r="CZ170" s="115"/>
      <c r="DA170" s="115"/>
      <c r="DB170" s="115"/>
      <c r="DC170" s="115"/>
      <c r="DD170" s="115"/>
      <c r="DE170" s="115"/>
      <c r="DF170" s="115"/>
      <c r="DG170" s="115"/>
      <c r="DH170" s="115"/>
      <c r="DI170" s="115"/>
      <c r="DJ170" s="115"/>
      <c r="DK170" s="115"/>
      <c r="DL170" s="115"/>
      <c r="DM170" s="115"/>
      <c r="DN170" s="115"/>
      <c r="DO170" s="115"/>
      <c r="DP170" s="115"/>
      <c r="DQ170" s="115"/>
      <c r="DR170" s="115"/>
      <c r="DS170" s="115"/>
      <c r="DT170" s="115"/>
      <c r="DU170" s="115"/>
      <c r="DV170" s="115"/>
      <c r="DW170" s="115"/>
      <c r="DX170" s="115"/>
      <c r="DY170" s="115"/>
      <c r="DZ170" s="115"/>
      <c r="EA170" s="115"/>
      <c r="EB170" s="115"/>
      <c r="EC170" s="115"/>
      <c r="ED170" s="115"/>
      <c r="EE170" s="115"/>
      <c r="EF170" s="115"/>
      <c r="EG170" s="115"/>
      <c r="EH170" s="115"/>
      <c r="EI170" s="115"/>
      <c r="EJ170" s="115"/>
      <c r="EK170" s="115"/>
      <c r="EL170" s="115"/>
      <c r="EM170" s="115"/>
      <c r="EN170" s="115"/>
      <c r="EO170" s="115"/>
      <c r="EP170" s="115"/>
      <c r="EQ170" s="115"/>
      <c r="ER170" s="115"/>
      <c r="ES170" s="115"/>
      <c r="ET170" s="115"/>
      <c r="EU170" s="115"/>
      <c r="EV170" s="115"/>
      <c r="EW170" s="115"/>
      <c r="EX170" s="115"/>
      <c r="EY170" s="115"/>
      <c r="EZ170" s="115"/>
      <c r="FA170" s="115"/>
      <c r="FB170" s="115"/>
    </row>
    <row r="171" spans="1:158" s="59" customFormat="1" x14ac:dyDescent="0.25">
      <c r="A171" s="433" t="s">
        <v>17</v>
      </c>
      <c r="B171" s="2"/>
      <c r="C171" s="2"/>
      <c r="D171" s="2"/>
      <c r="E171" s="2"/>
      <c r="F171" s="2"/>
      <c r="G171" s="115"/>
      <c r="H171" s="115"/>
      <c r="I171" s="115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  <c r="V171" s="115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5"/>
      <c r="AO171" s="115"/>
      <c r="AP171" s="115"/>
      <c r="AQ171" s="115"/>
      <c r="AR171" s="115"/>
      <c r="AS171" s="115"/>
      <c r="AT171" s="115"/>
      <c r="AU171" s="115"/>
      <c r="AV171" s="115"/>
      <c r="AW171" s="115"/>
      <c r="AX171" s="115"/>
      <c r="AY171" s="115"/>
      <c r="AZ171" s="115"/>
      <c r="BA171" s="115"/>
      <c r="BB171" s="115"/>
      <c r="BC171" s="115"/>
      <c r="BD171" s="115"/>
      <c r="BE171" s="115"/>
      <c r="BF171" s="115"/>
      <c r="BG171" s="115"/>
      <c r="BH171" s="115"/>
      <c r="BI171" s="115"/>
      <c r="BJ171" s="115"/>
      <c r="BK171" s="115"/>
      <c r="BL171" s="115"/>
      <c r="BM171" s="115"/>
      <c r="BN171" s="115"/>
      <c r="BO171" s="115"/>
      <c r="BP171" s="115"/>
      <c r="BQ171" s="115"/>
      <c r="BR171" s="115"/>
      <c r="BS171" s="115"/>
      <c r="BT171" s="115"/>
      <c r="BU171" s="115"/>
      <c r="BV171" s="115"/>
      <c r="BW171" s="115"/>
      <c r="BX171" s="115"/>
      <c r="BY171" s="115"/>
      <c r="BZ171" s="115"/>
      <c r="CA171" s="115"/>
      <c r="CB171" s="115"/>
      <c r="CC171" s="115"/>
      <c r="CD171" s="115"/>
      <c r="CE171" s="115"/>
      <c r="CF171" s="115"/>
      <c r="CG171" s="115"/>
      <c r="CH171" s="115"/>
      <c r="CI171" s="115"/>
      <c r="CJ171" s="115"/>
      <c r="CK171" s="115"/>
      <c r="CL171" s="115"/>
      <c r="CM171" s="115"/>
      <c r="CN171" s="115"/>
      <c r="CO171" s="115"/>
      <c r="CP171" s="115"/>
      <c r="CQ171" s="115"/>
      <c r="CR171" s="115"/>
      <c r="CS171" s="115"/>
      <c r="CT171" s="115"/>
      <c r="CU171" s="115"/>
      <c r="CV171" s="115"/>
      <c r="CW171" s="115"/>
      <c r="CX171" s="115"/>
      <c r="CY171" s="115"/>
      <c r="CZ171" s="115"/>
      <c r="DA171" s="115"/>
      <c r="DB171" s="115"/>
      <c r="DC171" s="115"/>
      <c r="DD171" s="115"/>
      <c r="DE171" s="115"/>
      <c r="DF171" s="115"/>
      <c r="DG171" s="115"/>
      <c r="DH171" s="115"/>
      <c r="DI171" s="115"/>
      <c r="DJ171" s="115"/>
      <c r="DK171" s="115"/>
      <c r="DL171" s="115"/>
      <c r="DM171" s="115"/>
      <c r="DN171" s="115"/>
      <c r="DO171" s="115"/>
      <c r="DP171" s="115"/>
      <c r="DQ171" s="115"/>
      <c r="DR171" s="115"/>
      <c r="DS171" s="115"/>
      <c r="DT171" s="115"/>
      <c r="DU171" s="115"/>
      <c r="DV171" s="115"/>
      <c r="DW171" s="115"/>
      <c r="DX171" s="115"/>
      <c r="DY171" s="115"/>
      <c r="DZ171" s="115"/>
      <c r="EA171" s="115"/>
      <c r="EB171" s="115"/>
      <c r="EC171" s="115"/>
      <c r="ED171" s="115"/>
      <c r="EE171" s="115"/>
      <c r="EF171" s="115"/>
      <c r="EG171" s="115"/>
      <c r="EH171" s="115"/>
      <c r="EI171" s="115"/>
      <c r="EJ171" s="115"/>
      <c r="EK171" s="115"/>
      <c r="EL171" s="115"/>
      <c r="EM171" s="115"/>
      <c r="EN171" s="115"/>
      <c r="EO171" s="115"/>
      <c r="EP171" s="115"/>
      <c r="EQ171" s="115"/>
      <c r="ER171" s="115"/>
      <c r="ES171" s="115"/>
      <c r="ET171" s="115"/>
      <c r="EU171" s="115"/>
      <c r="EV171" s="115"/>
      <c r="EW171" s="115"/>
      <c r="EX171" s="115"/>
      <c r="EY171" s="115"/>
      <c r="EZ171" s="115"/>
      <c r="FA171" s="115"/>
      <c r="FB171" s="115"/>
    </row>
    <row r="172" spans="1:158" s="59" customFormat="1" x14ac:dyDescent="0.25">
      <c r="A172" s="433" t="s">
        <v>55</v>
      </c>
      <c r="B172" s="2"/>
      <c r="C172" s="2"/>
      <c r="D172" s="2"/>
      <c r="E172" s="2"/>
      <c r="F172" s="2"/>
      <c r="G172" s="115"/>
      <c r="H172" s="115"/>
      <c r="I172" s="115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  <c r="V172" s="115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5"/>
      <c r="AO172" s="115"/>
      <c r="AP172" s="115"/>
      <c r="AQ172" s="115"/>
      <c r="AR172" s="115"/>
      <c r="AS172" s="115"/>
      <c r="AT172" s="115"/>
      <c r="AU172" s="115"/>
      <c r="AV172" s="115"/>
      <c r="AW172" s="115"/>
      <c r="AX172" s="115"/>
      <c r="AY172" s="115"/>
      <c r="AZ172" s="115"/>
      <c r="BA172" s="115"/>
      <c r="BB172" s="115"/>
      <c r="BC172" s="115"/>
      <c r="BD172" s="115"/>
      <c r="BE172" s="115"/>
      <c r="BF172" s="115"/>
      <c r="BG172" s="115"/>
      <c r="BH172" s="115"/>
      <c r="BI172" s="115"/>
      <c r="BJ172" s="115"/>
      <c r="BK172" s="115"/>
      <c r="BL172" s="115"/>
      <c r="BM172" s="115"/>
      <c r="BN172" s="115"/>
      <c r="BO172" s="115"/>
      <c r="BP172" s="115"/>
      <c r="BQ172" s="115"/>
      <c r="BR172" s="115"/>
      <c r="BS172" s="115"/>
      <c r="BT172" s="115"/>
      <c r="BU172" s="115"/>
      <c r="BV172" s="115"/>
      <c r="BW172" s="115"/>
      <c r="BX172" s="115"/>
      <c r="BY172" s="115"/>
      <c r="BZ172" s="115"/>
      <c r="CA172" s="115"/>
      <c r="CB172" s="115"/>
      <c r="CC172" s="115"/>
      <c r="CD172" s="115"/>
      <c r="CE172" s="115"/>
      <c r="CF172" s="115"/>
      <c r="CG172" s="115"/>
      <c r="CH172" s="115"/>
      <c r="CI172" s="115"/>
      <c r="CJ172" s="115"/>
      <c r="CK172" s="115"/>
      <c r="CL172" s="115"/>
      <c r="CM172" s="115"/>
      <c r="CN172" s="115"/>
      <c r="CO172" s="115"/>
      <c r="CP172" s="115"/>
      <c r="CQ172" s="115"/>
      <c r="CR172" s="115"/>
      <c r="CS172" s="115"/>
      <c r="CT172" s="115"/>
      <c r="CU172" s="115"/>
      <c r="CV172" s="115"/>
      <c r="CW172" s="115"/>
      <c r="CX172" s="115"/>
      <c r="CY172" s="115"/>
      <c r="CZ172" s="115"/>
      <c r="DA172" s="115"/>
      <c r="DB172" s="115"/>
      <c r="DC172" s="115"/>
      <c r="DD172" s="115"/>
      <c r="DE172" s="115"/>
      <c r="DF172" s="115"/>
      <c r="DG172" s="115"/>
      <c r="DH172" s="115"/>
      <c r="DI172" s="115"/>
      <c r="DJ172" s="115"/>
      <c r="DK172" s="115"/>
      <c r="DL172" s="115"/>
      <c r="DM172" s="115"/>
      <c r="DN172" s="115"/>
      <c r="DO172" s="115"/>
      <c r="DP172" s="115"/>
      <c r="DQ172" s="115"/>
      <c r="DR172" s="115"/>
      <c r="DS172" s="115"/>
      <c r="DT172" s="115"/>
      <c r="DU172" s="115"/>
      <c r="DV172" s="115"/>
      <c r="DW172" s="115"/>
      <c r="DX172" s="115"/>
      <c r="DY172" s="115"/>
      <c r="DZ172" s="115"/>
      <c r="EA172" s="115"/>
      <c r="EB172" s="115"/>
      <c r="EC172" s="115"/>
      <c r="ED172" s="115"/>
      <c r="EE172" s="115"/>
      <c r="EF172" s="115"/>
      <c r="EG172" s="115"/>
      <c r="EH172" s="115"/>
      <c r="EI172" s="115"/>
      <c r="EJ172" s="115"/>
      <c r="EK172" s="115"/>
      <c r="EL172" s="115"/>
      <c r="EM172" s="115"/>
      <c r="EN172" s="115"/>
      <c r="EO172" s="115"/>
      <c r="EP172" s="115"/>
      <c r="EQ172" s="115"/>
      <c r="ER172" s="115"/>
      <c r="ES172" s="115"/>
      <c r="ET172" s="115"/>
      <c r="EU172" s="115"/>
      <c r="EV172" s="115"/>
      <c r="EW172" s="115"/>
      <c r="EX172" s="115"/>
      <c r="EY172" s="115"/>
      <c r="EZ172" s="115"/>
      <c r="FA172" s="115"/>
      <c r="FB172" s="115"/>
    </row>
    <row r="173" spans="1:158" s="59" customFormat="1" ht="30" x14ac:dyDescent="0.25">
      <c r="A173" s="433" t="s">
        <v>78</v>
      </c>
      <c r="B173" s="2"/>
      <c r="C173" s="2"/>
      <c r="D173" s="2"/>
      <c r="E173" s="2"/>
      <c r="F173" s="2"/>
      <c r="G173" s="115"/>
      <c r="H173" s="115"/>
      <c r="I173" s="115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  <c r="V173" s="115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5"/>
      <c r="AO173" s="115"/>
      <c r="AP173" s="115"/>
      <c r="AQ173" s="115"/>
      <c r="AR173" s="115"/>
      <c r="AS173" s="115"/>
      <c r="AT173" s="115"/>
      <c r="AU173" s="115"/>
      <c r="AV173" s="115"/>
      <c r="AW173" s="115"/>
      <c r="AX173" s="115"/>
      <c r="AY173" s="115"/>
      <c r="AZ173" s="115"/>
      <c r="BA173" s="115"/>
      <c r="BB173" s="115"/>
      <c r="BC173" s="115"/>
      <c r="BD173" s="115"/>
      <c r="BE173" s="115"/>
      <c r="BF173" s="115"/>
      <c r="BG173" s="115"/>
      <c r="BH173" s="115"/>
      <c r="BI173" s="115"/>
      <c r="BJ173" s="115"/>
      <c r="BK173" s="115"/>
      <c r="BL173" s="115"/>
      <c r="BM173" s="115"/>
      <c r="BN173" s="115"/>
      <c r="BO173" s="115"/>
      <c r="BP173" s="115"/>
      <c r="BQ173" s="115"/>
      <c r="BR173" s="115"/>
      <c r="BS173" s="115"/>
      <c r="BT173" s="115"/>
      <c r="BU173" s="115"/>
      <c r="BV173" s="115"/>
      <c r="BW173" s="115"/>
      <c r="BX173" s="115"/>
      <c r="BY173" s="115"/>
      <c r="BZ173" s="115"/>
      <c r="CA173" s="115"/>
      <c r="CB173" s="115"/>
      <c r="CC173" s="115"/>
      <c r="CD173" s="115"/>
      <c r="CE173" s="115"/>
      <c r="CF173" s="115"/>
      <c r="CG173" s="115"/>
      <c r="CH173" s="115"/>
      <c r="CI173" s="115"/>
      <c r="CJ173" s="115"/>
      <c r="CK173" s="115"/>
      <c r="CL173" s="115"/>
      <c r="CM173" s="115"/>
      <c r="CN173" s="115"/>
      <c r="CO173" s="115"/>
      <c r="CP173" s="115"/>
      <c r="CQ173" s="115"/>
      <c r="CR173" s="115"/>
      <c r="CS173" s="115"/>
      <c r="CT173" s="115"/>
      <c r="CU173" s="115"/>
      <c r="CV173" s="115"/>
      <c r="CW173" s="115"/>
      <c r="CX173" s="115"/>
      <c r="CY173" s="115"/>
      <c r="CZ173" s="115"/>
      <c r="DA173" s="115"/>
      <c r="DB173" s="115"/>
      <c r="DC173" s="115"/>
      <c r="DD173" s="115"/>
      <c r="DE173" s="115"/>
      <c r="DF173" s="115"/>
      <c r="DG173" s="115"/>
      <c r="DH173" s="115"/>
      <c r="DI173" s="115"/>
      <c r="DJ173" s="115"/>
      <c r="DK173" s="115"/>
      <c r="DL173" s="115"/>
      <c r="DM173" s="115"/>
      <c r="DN173" s="115"/>
      <c r="DO173" s="115"/>
      <c r="DP173" s="115"/>
      <c r="DQ173" s="115"/>
      <c r="DR173" s="115"/>
      <c r="DS173" s="115"/>
      <c r="DT173" s="115"/>
      <c r="DU173" s="115"/>
      <c r="DV173" s="115"/>
      <c r="DW173" s="115"/>
      <c r="DX173" s="115"/>
      <c r="DY173" s="115"/>
      <c r="DZ173" s="115"/>
      <c r="EA173" s="115"/>
      <c r="EB173" s="115"/>
      <c r="EC173" s="115"/>
      <c r="ED173" s="115"/>
      <c r="EE173" s="115"/>
      <c r="EF173" s="115"/>
      <c r="EG173" s="115"/>
      <c r="EH173" s="115"/>
      <c r="EI173" s="115"/>
      <c r="EJ173" s="115"/>
      <c r="EK173" s="115"/>
      <c r="EL173" s="115"/>
      <c r="EM173" s="115"/>
      <c r="EN173" s="115"/>
      <c r="EO173" s="115"/>
      <c r="EP173" s="115"/>
      <c r="EQ173" s="115"/>
      <c r="ER173" s="115"/>
      <c r="ES173" s="115"/>
      <c r="ET173" s="115"/>
      <c r="EU173" s="115"/>
      <c r="EV173" s="115"/>
      <c r="EW173" s="115"/>
      <c r="EX173" s="115"/>
      <c r="EY173" s="115"/>
      <c r="EZ173" s="115"/>
      <c r="FA173" s="115"/>
      <c r="FB173" s="115"/>
    </row>
    <row r="174" spans="1:158" s="59" customFormat="1" x14ac:dyDescent="0.25">
      <c r="A174" s="433" t="s">
        <v>174</v>
      </c>
      <c r="B174" s="2"/>
      <c r="C174" s="2"/>
      <c r="D174" s="2"/>
      <c r="E174" s="2"/>
      <c r="F174" s="564"/>
      <c r="G174" s="115"/>
      <c r="H174" s="115"/>
      <c r="I174" s="115"/>
      <c r="J174" s="115"/>
      <c r="K174" s="115"/>
      <c r="L174" s="115"/>
      <c r="M174" s="115"/>
      <c r="N174" s="115"/>
      <c r="O174" s="115"/>
      <c r="P174" s="115"/>
      <c r="Q174" s="115"/>
      <c r="R174" s="115"/>
      <c r="S174" s="115"/>
      <c r="T174" s="115"/>
      <c r="U174" s="115"/>
      <c r="V174" s="115"/>
      <c r="W174" s="115"/>
      <c r="X174" s="115"/>
      <c r="Y174" s="115"/>
      <c r="Z174" s="115"/>
      <c r="AA174" s="115"/>
      <c r="AB174" s="115"/>
      <c r="AC174" s="115"/>
      <c r="AD174" s="115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5"/>
      <c r="AO174" s="115"/>
      <c r="AP174" s="115"/>
      <c r="AQ174" s="115"/>
      <c r="AR174" s="115"/>
      <c r="AS174" s="115"/>
      <c r="AT174" s="115"/>
      <c r="AU174" s="115"/>
      <c r="AV174" s="115"/>
      <c r="AW174" s="115"/>
      <c r="AX174" s="115"/>
      <c r="AY174" s="115"/>
      <c r="AZ174" s="115"/>
      <c r="BA174" s="115"/>
      <c r="BB174" s="115"/>
      <c r="BC174" s="115"/>
      <c r="BD174" s="115"/>
      <c r="BE174" s="115"/>
      <c r="BF174" s="115"/>
      <c r="BG174" s="115"/>
      <c r="BH174" s="115"/>
      <c r="BI174" s="115"/>
      <c r="BJ174" s="115"/>
      <c r="BK174" s="115"/>
      <c r="BL174" s="115"/>
      <c r="BM174" s="115"/>
      <c r="BN174" s="115"/>
      <c r="BO174" s="115"/>
      <c r="BP174" s="115"/>
      <c r="BQ174" s="115"/>
      <c r="BR174" s="115"/>
      <c r="BS174" s="115"/>
      <c r="BT174" s="115"/>
      <c r="BU174" s="115"/>
      <c r="BV174" s="115"/>
      <c r="BW174" s="115"/>
      <c r="BX174" s="115"/>
      <c r="BY174" s="115"/>
      <c r="BZ174" s="115"/>
      <c r="CA174" s="115"/>
      <c r="CB174" s="115"/>
      <c r="CC174" s="115"/>
      <c r="CD174" s="115"/>
      <c r="CE174" s="115"/>
      <c r="CF174" s="115"/>
      <c r="CG174" s="115"/>
      <c r="CH174" s="115"/>
      <c r="CI174" s="115"/>
      <c r="CJ174" s="115"/>
      <c r="CK174" s="115"/>
      <c r="CL174" s="115"/>
      <c r="CM174" s="115"/>
      <c r="CN174" s="115"/>
      <c r="CO174" s="115"/>
      <c r="CP174" s="115"/>
      <c r="CQ174" s="115"/>
      <c r="CR174" s="115"/>
      <c r="CS174" s="115"/>
      <c r="CT174" s="115"/>
      <c r="CU174" s="115"/>
      <c r="CV174" s="115"/>
      <c r="CW174" s="115"/>
      <c r="CX174" s="115"/>
      <c r="CY174" s="115"/>
      <c r="CZ174" s="115"/>
      <c r="DA174" s="115"/>
      <c r="DB174" s="115"/>
      <c r="DC174" s="115"/>
      <c r="DD174" s="115"/>
      <c r="DE174" s="115"/>
      <c r="DF174" s="115"/>
      <c r="DG174" s="115"/>
      <c r="DH174" s="115"/>
      <c r="DI174" s="115"/>
      <c r="DJ174" s="115"/>
      <c r="DK174" s="115"/>
      <c r="DL174" s="115"/>
      <c r="DM174" s="115"/>
      <c r="DN174" s="115"/>
      <c r="DO174" s="115"/>
      <c r="DP174" s="115"/>
      <c r="DQ174" s="115"/>
      <c r="DR174" s="115"/>
      <c r="DS174" s="115"/>
      <c r="DT174" s="115"/>
      <c r="DU174" s="115"/>
      <c r="DV174" s="115"/>
      <c r="DW174" s="115"/>
      <c r="DX174" s="115"/>
      <c r="DY174" s="115"/>
      <c r="DZ174" s="115"/>
      <c r="EA174" s="115"/>
      <c r="EB174" s="115"/>
      <c r="EC174" s="115"/>
      <c r="ED174" s="115"/>
      <c r="EE174" s="115"/>
      <c r="EF174" s="115"/>
      <c r="EG174" s="115"/>
      <c r="EH174" s="115"/>
      <c r="EI174" s="115"/>
      <c r="EJ174" s="115"/>
      <c r="EK174" s="115"/>
      <c r="EL174" s="115"/>
      <c r="EM174" s="115"/>
      <c r="EN174" s="115"/>
      <c r="EO174" s="115"/>
      <c r="EP174" s="115"/>
      <c r="EQ174" s="115"/>
      <c r="ER174" s="115"/>
      <c r="ES174" s="115"/>
      <c r="ET174" s="115"/>
      <c r="EU174" s="115"/>
      <c r="EV174" s="115"/>
      <c r="EW174" s="115"/>
      <c r="EX174" s="115"/>
      <c r="EY174" s="115"/>
      <c r="EZ174" s="115"/>
      <c r="FA174" s="115"/>
      <c r="FB174" s="115"/>
    </row>
    <row r="175" spans="1:158" s="59" customFormat="1" ht="15.75" thickBot="1" x14ac:dyDescent="0.3">
      <c r="A175" s="686" t="s">
        <v>29</v>
      </c>
      <c r="B175" s="564"/>
      <c r="C175" s="564"/>
      <c r="D175" s="564"/>
      <c r="E175" s="564"/>
      <c r="F175" s="564"/>
      <c r="G175" s="115"/>
      <c r="H175" s="115"/>
      <c r="I175" s="115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  <c r="V175" s="115"/>
      <c r="W175" s="115"/>
      <c r="X175" s="115"/>
      <c r="Y175" s="115"/>
      <c r="Z175" s="115"/>
      <c r="AA175" s="115"/>
      <c r="AB175" s="115"/>
      <c r="AC175" s="115"/>
      <c r="AD175" s="115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5"/>
      <c r="AO175" s="115"/>
      <c r="AP175" s="115"/>
      <c r="AQ175" s="115"/>
      <c r="AR175" s="115"/>
      <c r="AS175" s="115"/>
      <c r="AT175" s="115"/>
      <c r="AU175" s="115"/>
      <c r="AV175" s="115"/>
      <c r="AW175" s="115"/>
      <c r="AX175" s="115"/>
      <c r="AY175" s="115"/>
      <c r="AZ175" s="115"/>
      <c r="BA175" s="115"/>
      <c r="BB175" s="115"/>
      <c r="BC175" s="115"/>
      <c r="BD175" s="115"/>
      <c r="BE175" s="115"/>
      <c r="BF175" s="115"/>
      <c r="BG175" s="115"/>
      <c r="BH175" s="115"/>
      <c r="BI175" s="115"/>
      <c r="BJ175" s="115"/>
      <c r="BK175" s="115"/>
      <c r="BL175" s="115"/>
      <c r="BM175" s="115"/>
      <c r="BN175" s="115"/>
      <c r="BO175" s="115"/>
      <c r="BP175" s="115"/>
      <c r="BQ175" s="115"/>
      <c r="BR175" s="115"/>
      <c r="BS175" s="115"/>
      <c r="BT175" s="115"/>
      <c r="BU175" s="115"/>
      <c r="BV175" s="115"/>
      <c r="BW175" s="115"/>
      <c r="BX175" s="115"/>
      <c r="BY175" s="115"/>
      <c r="BZ175" s="115"/>
      <c r="CA175" s="115"/>
      <c r="CB175" s="115"/>
      <c r="CC175" s="115"/>
      <c r="CD175" s="115"/>
      <c r="CE175" s="115"/>
      <c r="CF175" s="115"/>
      <c r="CG175" s="115"/>
      <c r="CH175" s="115"/>
      <c r="CI175" s="115"/>
      <c r="CJ175" s="115"/>
      <c r="CK175" s="115"/>
      <c r="CL175" s="115"/>
      <c r="CM175" s="115"/>
      <c r="CN175" s="115"/>
      <c r="CO175" s="115"/>
      <c r="CP175" s="115"/>
      <c r="CQ175" s="115"/>
      <c r="CR175" s="115"/>
      <c r="CS175" s="115"/>
      <c r="CT175" s="115"/>
      <c r="CU175" s="115"/>
      <c r="CV175" s="115"/>
      <c r="CW175" s="115"/>
      <c r="CX175" s="115"/>
      <c r="CY175" s="115"/>
      <c r="CZ175" s="115"/>
      <c r="DA175" s="115"/>
      <c r="DB175" s="115"/>
      <c r="DC175" s="115"/>
      <c r="DD175" s="115"/>
      <c r="DE175" s="115"/>
      <c r="DF175" s="115"/>
      <c r="DG175" s="115"/>
      <c r="DH175" s="115"/>
      <c r="DI175" s="115"/>
      <c r="DJ175" s="115"/>
      <c r="DK175" s="115"/>
      <c r="DL175" s="115"/>
      <c r="DM175" s="115"/>
      <c r="DN175" s="115"/>
      <c r="DO175" s="115"/>
      <c r="DP175" s="115"/>
      <c r="DQ175" s="115"/>
      <c r="DR175" s="115"/>
      <c r="DS175" s="115"/>
      <c r="DT175" s="115"/>
      <c r="DU175" s="115"/>
      <c r="DV175" s="115"/>
      <c r="DW175" s="115"/>
      <c r="DX175" s="115"/>
      <c r="DY175" s="115"/>
      <c r="DZ175" s="115"/>
      <c r="EA175" s="115"/>
      <c r="EB175" s="115"/>
      <c r="EC175" s="115"/>
      <c r="ED175" s="115"/>
      <c r="EE175" s="115"/>
      <c r="EF175" s="115"/>
      <c r="EG175" s="115"/>
      <c r="EH175" s="115"/>
      <c r="EI175" s="115"/>
      <c r="EJ175" s="115"/>
      <c r="EK175" s="115"/>
      <c r="EL175" s="115"/>
      <c r="EM175" s="115"/>
      <c r="EN175" s="115"/>
      <c r="EO175" s="115"/>
      <c r="EP175" s="115"/>
      <c r="EQ175" s="115"/>
      <c r="ER175" s="115"/>
      <c r="ES175" s="115"/>
      <c r="ET175" s="115"/>
      <c r="EU175" s="115"/>
      <c r="EV175" s="115"/>
      <c r="EW175" s="115"/>
      <c r="EX175" s="115"/>
      <c r="EY175" s="115"/>
      <c r="EZ175" s="115"/>
      <c r="FA175" s="115"/>
      <c r="FB175" s="115"/>
    </row>
    <row r="176" spans="1:158" s="59" customFormat="1" ht="15" customHeight="1" thickBot="1" x14ac:dyDescent="0.3">
      <c r="A176" s="42" t="s">
        <v>10</v>
      </c>
      <c r="B176" s="280"/>
      <c r="C176" s="280"/>
      <c r="D176" s="280"/>
      <c r="E176" s="280"/>
      <c r="F176" s="280"/>
      <c r="G176" s="115"/>
      <c r="H176" s="115"/>
      <c r="I176" s="115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  <c r="AA176" s="115"/>
      <c r="AB176" s="115"/>
      <c r="AC176" s="115"/>
      <c r="AD176" s="115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5"/>
      <c r="AO176" s="115"/>
      <c r="AP176" s="115"/>
      <c r="AQ176" s="115"/>
      <c r="AR176" s="115"/>
      <c r="AS176" s="115"/>
      <c r="AT176" s="115"/>
      <c r="AU176" s="115"/>
      <c r="AV176" s="115"/>
      <c r="AW176" s="115"/>
      <c r="AX176" s="115"/>
      <c r="AY176" s="115"/>
      <c r="AZ176" s="115"/>
      <c r="BA176" s="115"/>
      <c r="BB176" s="115"/>
      <c r="BC176" s="115"/>
      <c r="BD176" s="115"/>
      <c r="BE176" s="115"/>
      <c r="BF176" s="115"/>
      <c r="BG176" s="115"/>
      <c r="BH176" s="115"/>
      <c r="BI176" s="115"/>
      <c r="BJ176" s="115"/>
      <c r="BK176" s="115"/>
      <c r="BL176" s="115"/>
      <c r="BM176" s="115"/>
      <c r="BN176" s="115"/>
      <c r="BO176" s="115"/>
      <c r="BP176" s="115"/>
      <c r="BQ176" s="115"/>
      <c r="BR176" s="115"/>
      <c r="BS176" s="115"/>
      <c r="BT176" s="115"/>
      <c r="BU176" s="115"/>
      <c r="BV176" s="115"/>
      <c r="BW176" s="115"/>
      <c r="BX176" s="115"/>
      <c r="BY176" s="115"/>
      <c r="BZ176" s="115"/>
      <c r="CA176" s="115"/>
      <c r="CB176" s="115"/>
      <c r="CC176" s="115"/>
      <c r="CD176" s="115"/>
      <c r="CE176" s="115"/>
      <c r="CF176" s="115"/>
      <c r="CG176" s="115"/>
      <c r="CH176" s="115"/>
      <c r="CI176" s="115"/>
      <c r="CJ176" s="115"/>
      <c r="CK176" s="115"/>
      <c r="CL176" s="115"/>
      <c r="CM176" s="115"/>
      <c r="CN176" s="115"/>
      <c r="CO176" s="115"/>
      <c r="CP176" s="115"/>
      <c r="CQ176" s="115"/>
      <c r="CR176" s="115"/>
      <c r="CS176" s="115"/>
      <c r="CT176" s="115"/>
      <c r="CU176" s="115"/>
      <c r="CV176" s="115"/>
      <c r="CW176" s="115"/>
      <c r="CX176" s="115"/>
      <c r="CY176" s="115"/>
      <c r="CZ176" s="115"/>
      <c r="DA176" s="115"/>
      <c r="DB176" s="115"/>
      <c r="DC176" s="115"/>
      <c r="DD176" s="115"/>
      <c r="DE176" s="115"/>
      <c r="DF176" s="115"/>
      <c r="DG176" s="115"/>
      <c r="DH176" s="115"/>
      <c r="DI176" s="115"/>
      <c r="DJ176" s="115"/>
      <c r="DK176" s="115"/>
      <c r="DL176" s="115"/>
      <c r="DM176" s="115"/>
      <c r="DN176" s="115"/>
      <c r="DO176" s="115"/>
      <c r="DP176" s="115"/>
      <c r="DQ176" s="115"/>
      <c r="DR176" s="115"/>
      <c r="DS176" s="115"/>
      <c r="DT176" s="115"/>
      <c r="DU176" s="115"/>
      <c r="DV176" s="115"/>
      <c r="DW176" s="115"/>
      <c r="DX176" s="115"/>
      <c r="DY176" s="115"/>
      <c r="DZ176" s="115"/>
      <c r="EA176" s="115"/>
      <c r="EB176" s="115"/>
      <c r="EC176" s="115"/>
      <c r="ED176" s="115"/>
      <c r="EE176" s="115"/>
      <c r="EF176" s="115"/>
      <c r="EG176" s="115"/>
      <c r="EH176" s="115"/>
      <c r="EI176" s="115"/>
      <c r="EJ176" s="115"/>
      <c r="EK176" s="115"/>
      <c r="EL176" s="115"/>
      <c r="EM176" s="115"/>
      <c r="EN176" s="115"/>
      <c r="EO176" s="115"/>
      <c r="EP176" s="115"/>
      <c r="EQ176" s="115"/>
      <c r="ER176" s="115"/>
      <c r="ES176" s="115"/>
      <c r="ET176" s="115"/>
      <c r="EU176" s="115"/>
      <c r="EV176" s="115"/>
      <c r="EW176" s="115"/>
      <c r="EX176" s="115"/>
      <c r="EY176" s="115"/>
      <c r="EZ176" s="115"/>
      <c r="FA176" s="115"/>
      <c r="FB176" s="115"/>
    </row>
    <row r="177" spans="1:158" s="59" customFormat="1" ht="15" customHeight="1" x14ac:dyDescent="0.25">
      <c r="A177" s="655" t="s">
        <v>291</v>
      </c>
      <c r="B177" s="2"/>
      <c r="C177" s="2"/>
      <c r="D177" s="2"/>
      <c r="E177" s="2"/>
      <c r="F177" s="2"/>
      <c r="G177" s="115"/>
      <c r="H177" s="115"/>
      <c r="I177" s="115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  <c r="V177" s="115"/>
      <c r="W177" s="115"/>
      <c r="X177" s="115"/>
      <c r="Y177" s="115"/>
      <c r="Z177" s="115"/>
      <c r="AA177" s="115"/>
      <c r="AB177" s="115"/>
      <c r="AC177" s="115"/>
      <c r="AD177" s="115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5"/>
      <c r="AO177" s="115"/>
      <c r="AP177" s="115"/>
      <c r="AQ177" s="115"/>
      <c r="AR177" s="115"/>
      <c r="AS177" s="115"/>
      <c r="AT177" s="115"/>
      <c r="AU177" s="115"/>
      <c r="AV177" s="115"/>
      <c r="AW177" s="115"/>
      <c r="AX177" s="115"/>
      <c r="AY177" s="115"/>
      <c r="AZ177" s="115"/>
      <c r="BA177" s="115"/>
      <c r="BB177" s="115"/>
      <c r="BC177" s="115"/>
      <c r="BD177" s="115"/>
      <c r="BE177" s="115"/>
      <c r="BF177" s="115"/>
      <c r="BG177" s="115"/>
      <c r="BH177" s="115"/>
      <c r="BI177" s="115"/>
      <c r="BJ177" s="115"/>
      <c r="BK177" s="115"/>
      <c r="BL177" s="115"/>
      <c r="BM177" s="115"/>
      <c r="BN177" s="115"/>
      <c r="BO177" s="115"/>
      <c r="BP177" s="115"/>
      <c r="BQ177" s="115"/>
      <c r="BR177" s="115"/>
      <c r="BS177" s="115"/>
      <c r="BT177" s="115"/>
      <c r="BU177" s="115"/>
      <c r="BV177" s="115"/>
      <c r="BW177" s="115"/>
      <c r="BX177" s="115"/>
      <c r="BY177" s="115"/>
      <c r="BZ177" s="115"/>
      <c r="CA177" s="115"/>
      <c r="CB177" s="115"/>
      <c r="CC177" s="115"/>
      <c r="CD177" s="115"/>
      <c r="CE177" s="115"/>
      <c r="CF177" s="115"/>
      <c r="CG177" s="115"/>
      <c r="CH177" s="115"/>
      <c r="CI177" s="115"/>
      <c r="CJ177" s="115"/>
      <c r="CK177" s="115"/>
      <c r="CL177" s="115"/>
      <c r="CM177" s="115"/>
      <c r="CN177" s="115"/>
      <c r="CO177" s="115"/>
      <c r="CP177" s="115"/>
      <c r="CQ177" s="115"/>
      <c r="CR177" s="115"/>
      <c r="CS177" s="115"/>
      <c r="CT177" s="115"/>
      <c r="CU177" s="115"/>
      <c r="CV177" s="115"/>
      <c r="CW177" s="115"/>
      <c r="CX177" s="115"/>
      <c r="CY177" s="115"/>
      <c r="CZ177" s="115"/>
      <c r="DA177" s="115"/>
      <c r="DB177" s="115"/>
      <c r="DC177" s="115"/>
      <c r="DD177" s="115"/>
      <c r="DE177" s="115"/>
      <c r="DF177" s="115"/>
      <c r="DG177" s="115"/>
      <c r="DH177" s="115"/>
      <c r="DI177" s="115"/>
      <c r="DJ177" s="115"/>
      <c r="DK177" s="115"/>
      <c r="DL177" s="115"/>
      <c r="DM177" s="115"/>
      <c r="DN177" s="115"/>
      <c r="DO177" s="115"/>
      <c r="DP177" s="115"/>
      <c r="DQ177" s="115"/>
      <c r="DR177" s="115"/>
      <c r="DS177" s="115"/>
      <c r="DT177" s="115"/>
      <c r="DU177" s="115"/>
      <c r="DV177" s="115"/>
      <c r="DW177" s="115"/>
      <c r="DX177" s="115"/>
      <c r="DY177" s="115"/>
      <c r="DZ177" s="115"/>
      <c r="EA177" s="115"/>
      <c r="EB177" s="115"/>
      <c r="EC177" s="115"/>
      <c r="ED177" s="115"/>
      <c r="EE177" s="115"/>
      <c r="EF177" s="115"/>
      <c r="EG177" s="115"/>
      <c r="EH177" s="115"/>
      <c r="EI177" s="115"/>
      <c r="EJ177" s="115"/>
      <c r="EK177" s="115"/>
      <c r="EL177" s="115"/>
      <c r="EM177" s="115"/>
      <c r="EN177" s="115"/>
      <c r="EO177" s="115"/>
      <c r="EP177" s="115"/>
      <c r="EQ177" s="115"/>
      <c r="ER177" s="115"/>
      <c r="ES177" s="115"/>
      <c r="ET177" s="115"/>
      <c r="EU177" s="115"/>
      <c r="EV177" s="115"/>
      <c r="EW177" s="115"/>
      <c r="EX177" s="115"/>
      <c r="EY177" s="115"/>
      <c r="EZ177" s="115"/>
      <c r="FA177" s="115"/>
      <c r="FB177" s="115"/>
    </row>
    <row r="178" spans="1:158" s="59" customFormat="1" ht="16.5" customHeight="1" x14ac:dyDescent="0.25">
      <c r="A178" s="810" t="s">
        <v>163</v>
      </c>
      <c r="B178" s="2"/>
      <c r="C178" s="2"/>
      <c r="D178" s="2"/>
      <c r="E178" s="2"/>
      <c r="F178" s="2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  <c r="CQ178" s="115"/>
      <c r="CR178" s="115"/>
      <c r="CS178" s="115"/>
      <c r="CT178" s="115"/>
      <c r="CU178" s="115"/>
      <c r="CV178" s="115"/>
      <c r="CW178" s="115"/>
      <c r="CX178" s="115"/>
      <c r="CY178" s="115"/>
      <c r="CZ178" s="115"/>
      <c r="DA178" s="115"/>
      <c r="DB178" s="115"/>
      <c r="DC178" s="115"/>
      <c r="DD178" s="115"/>
      <c r="DE178" s="115"/>
      <c r="DF178" s="115"/>
      <c r="DG178" s="115"/>
      <c r="DH178" s="115"/>
      <c r="DI178" s="115"/>
      <c r="DJ178" s="115"/>
      <c r="DK178" s="115"/>
      <c r="DL178" s="115"/>
      <c r="DM178" s="115"/>
      <c r="DN178" s="115"/>
      <c r="DO178" s="115"/>
      <c r="DP178" s="115"/>
      <c r="DQ178" s="115"/>
      <c r="DR178" s="115"/>
      <c r="DS178" s="115"/>
      <c r="DT178" s="115"/>
      <c r="DU178" s="115"/>
      <c r="DV178" s="115"/>
      <c r="DW178" s="115"/>
      <c r="DX178" s="115"/>
      <c r="DY178" s="115"/>
      <c r="DZ178" s="115"/>
      <c r="EA178" s="115"/>
      <c r="EB178" s="115"/>
      <c r="EC178" s="115"/>
      <c r="ED178" s="115"/>
      <c r="EE178" s="115"/>
      <c r="EF178" s="115"/>
      <c r="EG178" s="115"/>
      <c r="EH178" s="115"/>
      <c r="EI178" s="115"/>
      <c r="EJ178" s="115"/>
      <c r="EK178" s="115"/>
      <c r="EL178" s="115"/>
      <c r="EM178" s="115"/>
      <c r="EN178" s="115"/>
      <c r="EO178" s="115"/>
      <c r="EP178" s="115"/>
      <c r="EQ178" s="115"/>
      <c r="ER178" s="115"/>
      <c r="ES178" s="115"/>
      <c r="ET178" s="115"/>
      <c r="EU178" s="115"/>
      <c r="EV178" s="115"/>
      <c r="EW178" s="115"/>
      <c r="EX178" s="115"/>
      <c r="EY178" s="115"/>
      <c r="EZ178" s="115"/>
      <c r="FA178" s="115"/>
      <c r="FB178" s="115"/>
    </row>
    <row r="179" spans="1:158" s="59" customFormat="1" ht="15" customHeight="1" x14ac:dyDescent="0.25">
      <c r="A179" s="430" t="s">
        <v>124</v>
      </c>
      <c r="B179" s="2"/>
      <c r="C179" s="2">
        <f>SUM(C180:C184)</f>
        <v>0</v>
      </c>
      <c r="D179" s="2"/>
      <c r="E179" s="2"/>
      <c r="F179" s="2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  <c r="CQ179" s="115"/>
      <c r="CR179" s="115"/>
      <c r="CS179" s="115"/>
      <c r="CT179" s="115"/>
      <c r="CU179" s="115"/>
      <c r="CV179" s="115"/>
      <c r="CW179" s="115"/>
      <c r="CX179" s="115"/>
      <c r="CY179" s="115"/>
      <c r="CZ179" s="115"/>
      <c r="DA179" s="115"/>
      <c r="DB179" s="115"/>
      <c r="DC179" s="115"/>
      <c r="DD179" s="115"/>
      <c r="DE179" s="115"/>
      <c r="DF179" s="115"/>
      <c r="DG179" s="115"/>
      <c r="DH179" s="115"/>
      <c r="DI179" s="115"/>
      <c r="DJ179" s="115"/>
      <c r="DK179" s="115"/>
      <c r="DL179" s="115"/>
      <c r="DM179" s="115"/>
      <c r="DN179" s="115"/>
      <c r="DO179" s="115"/>
      <c r="DP179" s="115"/>
      <c r="DQ179" s="115"/>
      <c r="DR179" s="115"/>
      <c r="DS179" s="115"/>
      <c r="DT179" s="115"/>
      <c r="DU179" s="115"/>
      <c r="DV179" s="115"/>
      <c r="DW179" s="115"/>
      <c r="DX179" s="115"/>
      <c r="DY179" s="115"/>
      <c r="DZ179" s="115"/>
      <c r="EA179" s="115"/>
      <c r="EB179" s="115"/>
      <c r="EC179" s="115"/>
      <c r="ED179" s="115"/>
      <c r="EE179" s="115"/>
      <c r="EF179" s="115"/>
      <c r="EG179" s="115"/>
      <c r="EH179" s="115"/>
      <c r="EI179" s="115"/>
      <c r="EJ179" s="115"/>
      <c r="EK179" s="115"/>
      <c r="EL179" s="115"/>
      <c r="EM179" s="115"/>
      <c r="EN179" s="115"/>
      <c r="EO179" s="115"/>
      <c r="EP179" s="115"/>
      <c r="EQ179" s="115"/>
      <c r="ER179" s="115"/>
      <c r="ES179" s="115"/>
      <c r="ET179" s="115"/>
      <c r="EU179" s="115"/>
      <c r="EV179" s="115"/>
      <c r="EW179" s="115"/>
      <c r="EX179" s="115"/>
      <c r="EY179" s="115"/>
      <c r="EZ179" s="115"/>
      <c r="FA179" s="115"/>
      <c r="FB179" s="115"/>
    </row>
    <row r="180" spans="1:158" s="59" customFormat="1" ht="31.5" x14ac:dyDescent="0.25">
      <c r="A180" s="815" t="s">
        <v>256</v>
      </c>
      <c r="B180" s="2"/>
      <c r="C180" s="2"/>
      <c r="D180" s="2"/>
      <c r="E180" s="2"/>
      <c r="F180" s="2"/>
      <c r="G180" s="115"/>
      <c r="H180" s="115"/>
      <c r="I180" s="115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  <c r="V180" s="115"/>
      <c r="W180" s="115"/>
      <c r="X180" s="115"/>
      <c r="Y180" s="115"/>
      <c r="Z180" s="115"/>
      <c r="AA180" s="115"/>
      <c r="AB180" s="115"/>
      <c r="AC180" s="115"/>
      <c r="AD180" s="115"/>
      <c r="AE180" s="115"/>
      <c r="AF180" s="115"/>
      <c r="AG180" s="115"/>
      <c r="AH180" s="115"/>
      <c r="AI180" s="115"/>
      <c r="AJ180" s="115"/>
      <c r="AK180" s="115"/>
      <c r="AL180" s="115"/>
      <c r="AM180" s="115"/>
      <c r="AN180" s="115"/>
      <c r="AO180" s="115"/>
      <c r="AP180" s="115"/>
      <c r="AQ180" s="115"/>
      <c r="AR180" s="115"/>
      <c r="AS180" s="115"/>
      <c r="AT180" s="115"/>
      <c r="AU180" s="115"/>
      <c r="AV180" s="115"/>
      <c r="AW180" s="115"/>
      <c r="AX180" s="115"/>
      <c r="AY180" s="115"/>
      <c r="AZ180" s="115"/>
      <c r="BA180" s="115"/>
      <c r="BB180" s="115"/>
      <c r="BC180" s="115"/>
      <c r="BD180" s="115"/>
      <c r="BE180" s="115"/>
      <c r="BF180" s="115"/>
      <c r="BG180" s="115"/>
      <c r="BH180" s="115"/>
      <c r="BI180" s="115"/>
      <c r="BJ180" s="115"/>
      <c r="BK180" s="115"/>
      <c r="BL180" s="115"/>
      <c r="BM180" s="115"/>
      <c r="BN180" s="115"/>
      <c r="BO180" s="115"/>
      <c r="BP180" s="115"/>
      <c r="BQ180" s="115"/>
      <c r="BR180" s="115"/>
      <c r="BS180" s="115"/>
      <c r="BT180" s="115"/>
      <c r="BU180" s="115"/>
      <c r="BV180" s="115"/>
      <c r="BW180" s="115"/>
      <c r="BX180" s="115"/>
      <c r="BY180" s="115"/>
      <c r="BZ180" s="115"/>
      <c r="CA180" s="115"/>
      <c r="CB180" s="115"/>
      <c r="CC180" s="115"/>
      <c r="CD180" s="115"/>
      <c r="CE180" s="115"/>
      <c r="CF180" s="115"/>
      <c r="CG180" s="115"/>
      <c r="CH180" s="115"/>
      <c r="CI180" s="115"/>
      <c r="CJ180" s="115"/>
      <c r="CK180" s="115"/>
      <c r="CL180" s="115"/>
      <c r="CM180" s="115"/>
      <c r="CN180" s="115"/>
      <c r="CO180" s="115"/>
      <c r="CP180" s="115"/>
      <c r="CQ180" s="115"/>
      <c r="CR180" s="115"/>
      <c r="CS180" s="115"/>
      <c r="CT180" s="115"/>
      <c r="CU180" s="115"/>
      <c r="CV180" s="115"/>
      <c r="CW180" s="115"/>
      <c r="CX180" s="115"/>
      <c r="CY180" s="115"/>
      <c r="CZ180" s="115"/>
      <c r="DA180" s="115"/>
      <c r="DB180" s="115"/>
      <c r="DC180" s="115"/>
      <c r="DD180" s="115"/>
      <c r="DE180" s="115"/>
      <c r="DF180" s="115"/>
      <c r="DG180" s="115"/>
      <c r="DH180" s="115"/>
      <c r="DI180" s="115"/>
      <c r="DJ180" s="115"/>
      <c r="DK180" s="115"/>
      <c r="DL180" s="115"/>
      <c r="DM180" s="115"/>
      <c r="DN180" s="115"/>
      <c r="DO180" s="115"/>
      <c r="DP180" s="115"/>
      <c r="DQ180" s="115"/>
      <c r="DR180" s="115"/>
      <c r="DS180" s="115"/>
      <c r="DT180" s="115"/>
      <c r="DU180" s="115"/>
      <c r="DV180" s="115"/>
      <c r="DW180" s="115"/>
      <c r="DX180" s="115"/>
      <c r="DY180" s="115"/>
      <c r="DZ180" s="115"/>
      <c r="EA180" s="115"/>
      <c r="EB180" s="115"/>
      <c r="EC180" s="115"/>
      <c r="ED180" s="115"/>
      <c r="EE180" s="115"/>
      <c r="EF180" s="115"/>
      <c r="EG180" s="115"/>
      <c r="EH180" s="115"/>
      <c r="EI180" s="115"/>
      <c r="EJ180" s="115"/>
      <c r="EK180" s="115"/>
      <c r="EL180" s="115"/>
      <c r="EM180" s="115"/>
      <c r="EN180" s="115"/>
      <c r="EO180" s="115"/>
      <c r="EP180" s="115"/>
      <c r="EQ180" s="115"/>
      <c r="ER180" s="115"/>
      <c r="ES180" s="115"/>
      <c r="ET180" s="115"/>
      <c r="EU180" s="115"/>
      <c r="EV180" s="115"/>
      <c r="EW180" s="115"/>
      <c r="EX180" s="115"/>
      <c r="EY180" s="115"/>
      <c r="EZ180" s="115"/>
      <c r="FA180" s="115"/>
      <c r="FB180" s="115"/>
    </row>
    <row r="181" spans="1:158" s="59" customFormat="1" x14ac:dyDescent="0.25">
      <c r="A181" s="48" t="s">
        <v>17</v>
      </c>
      <c r="B181" s="2"/>
      <c r="C181" s="2"/>
      <c r="D181" s="2"/>
      <c r="E181" s="2"/>
      <c r="F181" s="2"/>
      <c r="G181" s="115"/>
      <c r="H181" s="115"/>
      <c r="I181" s="115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  <c r="V181" s="115"/>
      <c r="W181" s="115"/>
      <c r="X181" s="115"/>
      <c r="Y181" s="115"/>
      <c r="Z181" s="115"/>
      <c r="AA181" s="115"/>
      <c r="AB181" s="115"/>
      <c r="AC181" s="115"/>
      <c r="AD181" s="115"/>
      <c r="AE181" s="115"/>
      <c r="AF181" s="115"/>
      <c r="AG181" s="115"/>
      <c r="AH181" s="115"/>
      <c r="AI181" s="115"/>
      <c r="AJ181" s="115"/>
      <c r="AK181" s="115"/>
      <c r="AL181" s="115"/>
      <c r="AM181" s="115"/>
      <c r="AN181" s="115"/>
      <c r="AO181" s="115"/>
      <c r="AP181" s="115"/>
      <c r="AQ181" s="115"/>
      <c r="AR181" s="115"/>
      <c r="AS181" s="115"/>
      <c r="AT181" s="115"/>
      <c r="AU181" s="115"/>
      <c r="AV181" s="115"/>
      <c r="AW181" s="115"/>
      <c r="AX181" s="115"/>
      <c r="AY181" s="115"/>
      <c r="AZ181" s="115"/>
      <c r="BA181" s="115"/>
      <c r="BB181" s="115"/>
      <c r="BC181" s="115"/>
      <c r="BD181" s="115"/>
      <c r="BE181" s="115"/>
      <c r="BF181" s="115"/>
      <c r="BG181" s="115"/>
      <c r="BH181" s="115"/>
      <c r="BI181" s="115"/>
      <c r="BJ181" s="115"/>
      <c r="BK181" s="115"/>
      <c r="BL181" s="115"/>
      <c r="BM181" s="115"/>
      <c r="BN181" s="115"/>
      <c r="BO181" s="115"/>
      <c r="BP181" s="115"/>
      <c r="BQ181" s="115"/>
      <c r="BR181" s="115"/>
      <c r="BS181" s="115"/>
      <c r="BT181" s="115"/>
      <c r="BU181" s="115"/>
      <c r="BV181" s="115"/>
      <c r="BW181" s="115"/>
      <c r="BX181" s="115"/>
      <c r="BY181" s="115"/>
      <c r="BZ181" s="115"/>
      <c r="CA181" s="115"/>
      <c r="CB181" s="115"/>
      <c r="CC181" s="115"/>
      <c r="CD181" s="115"/>
      <c r="CE181" s="115"/>
      <c r="CF181" s="115"/>
      <c r="CG181" s="115"/>
      <c r="CH181" s="115"/>
      <c r="CI181" s="115"/>
      <c r="CJ181" s="115"/>
      <c r="CK181" s="115"/>
      <c r="CL181" s="115"/>
      <c r="CM181" s="115"/>
      <c r="CN181" s="115"/>
      <c r="CO181" s="115"/>
      <c r="CP181" s="115"/>
      <c r="CQ181" s="115"/>
      <c r="CR181" s="115"/>
      <c r="CS181" s="115"/>
      <c r="CT181" s="115"/>
      <c r="CU181" s="115"/>
      <c r="CV181" s="115"/>
      <c r="CW181" s="115"/>
      <c r="CX181" s="115"/>
      <c r="CY181" s="115"/>
      <c r="CZ181" s="115"/>
      <c r="DA181" s="115"/>
      <c r="DB181" s="115"/>
      <c r="DC181" s="115"/>
      <c r="DD181" s="115"/>
      <c r="DE181" s="115"/>
      <c r="DF181" s="115"/>
      <c r="DG181" s="115"/>
      <c r="DH181" s="115"/>
      <c r="DI181" s="115"/>
      <c r="DJ181" s="115"/>
      <c r="DK181" s="115"/>
      <c r="DL181" s="115"/>
      <c r="DM181" s="115"/>
      <c r="DN181" s="115"/>
      <c r="DO181" s="115"/>
      <c r="DP181" s="115"/>
      <c r="DQ181" s="115"/>
      <c r="DR181" s="115"/>
      <c r="DS181" s="115"/>
      <c r="DT181" s="115"/>
      <c r="DU181" s="115"/>
      <c r="DV181" s="115"/>
      <c r="DW181" s="115"/>
      <c r="DX181" s="115"/>
      <c r="DY181" s="115"/>
      <c r="DZ181" s="115"/>
      <c r="EA181" s="115"/>
      <c r="EB181" s="115"/>
      <c r="EC181" s="115"/>
      <c r="ED181" s="115"/>
      <c r="EE181" s="115"/>
      <c r="EF181" s="115"/>
      <c r="EG181" s="115"/>
      <c r="EH181" s="115"/>
      <c r="EI181" s="115"/>
      <c r="EJ181" s="115"/>
      <c r="EK181" s="115"/>
      <c r="EL181" s="115"/>
      <c r="EM181" s="115"/>
      <c r="EN181" s="115"/>
      <c r="EO181" s="115"/>
      <c r="EP181" s="115"/>
      <c r="EQ181" s="115"/>
      <c r="ER181" s="115"/>
      <c r="ES181" s="115"/>
      <c r="ET181" s="115"/>
      <c r="EU181" s="115"/>
      <c r="EV181" s="115"/>
      <c r="EW181" s="115"/>
      <c r="EX181" s="115"/>
      <c r="EY181" s="115"/>
      <c r="EZ181" s="115"/>
      <c r="FA181" s="115"/>
      <c r="FB181" s="115"/>
    </row>
    <row r="182" spans="1:158" s="59" customFormat="1" x14ac:dyDescent="0.25">
      <c r="A182" s="433" t="s">
        <v>55</v>
      </c>
      <c r="B182" s="2"/>
      <c r="C182" s="799"/>
      <c r="D182" s="2"/>
      <c r="E182" s="2"/>
      <c r="F182" s="2"/>
      <c r="G182" s="115"/>
      <c r="H182" s="115"/>
      <c r="I182" s="115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  <c r="V182" s="115"/>
      <c r="W182" s="115"/>
      <c r="X182" s="115"/>
      <c r="Y182" s="115"/>
      <c r="Z182" s="115"/>
      <c r="AA182" s="115"/>
      <c r="AB182" s="115"/>
      <c r="AC182" s="115"/>
      <c r="AD182" s="115"/>
      <c r="AE182" s="115"/>
      <c r="AF182" s="115"/>
      <c r="AG182" s="115"/>
      <c r="AH182" s="115"/>
      <c r="AI182" s="115"/>
      <c r="AJ182" s="115"/>
      <c r="AK182" s="115"/>
      <c r="AL182" s="115"/>
      <c r="AM182" s="115"/>
      <c r="AN182" s="115"/>
      <c r="AO182" s="115"/>
      <c r="AP182" s="115"/>
      <c r="AQ182" s="115"/>
      <c r="AR182" s="115"/>
      <c r="AS182" s="115"/>
      <c r="AT182" s="115"/>
      <c r="AU182" s="115"/>
      <c r="AV182" s="115"/>
      <c r="AW182" s="115"/>
      <c r="AX182" s="115"/>
      <c r="AY182" s="115"/>
      <c r="AZ182" s="115"/>
      <c r="BA182" s="115"/>
      <c r="BB182" s="115"/>
      <c r="BC182" s="115"/>
      <c r="BD182" s="115"/>
      <c r="BE182" s="115"/>
      <c r="BF182" s="115"/>
      <c r="BG182" s="115"/>
      <c r="BH182" s="115"/>
      <c r="BI182" s="115"/>
      <c r="BJ182" s="115"/>
      <c r="BK182" s="115"/>
      <c r="BL182" s="115"/>
      <c r="BM182" s="115"/>
      <c r="BN182" s="115"/>
      <c r="BO182" s="115"/>
      <c r="BP182" s="115"/>
      <c r="BQ182" s="115"/>
      <c r="BR182" s="115"/>
      <c r="BS182" s="115"/>
      <c r="BT182" s="115"/>
      <c r="BU182" s="115"/>
      <c r="BV182" s="115"/>
      <c r="BW182" s="115"/>
      <c r="BX182" s="115"/>
      <c r="BY182" s="115"/>
      <c r="BZ182" s="115"/>
      <c r="CA182" s="115"/>
      <c r="CB182" s="115"/>
      <c r="CC182" s="115"/>
      <c r="CD182" s="115"/>
      <c r="CE182" s="115"/>
      <c r="CF182" s="115"/>
      <c r="CG182" s="115"/>
      <c r="CH182" s="115"/>
      <c r="CI182" s="115"/>
      <c r="CJ182" s="115"/>
      <c r="CK182" s="115"/>
      <c r="CL182" s="115"/>
      <c r="CM182" s="115"/>
      <c r="CN182" s="115"/>
      <c r="CO182" s="115"/>
      <c r="CP182" s="115"/>
      <c r="CQ182" s="115"/>
      <c r="CR182" s="115"/>
      <c r="CS182" s="115"/>
      <c r="CT182" s="115"/>
      <c r="CU182" s="115"/>
      <c r="CV182" s="115"/>
      <c r="CW182" s="115"/>
      <c r="CX182" s="115"/>
      <c r="CY182" s="115"/>
      <c r="CZ182" s="115"/>
      <c r="DA182" s="115"/>
      <c r="DB182" s="115"/>
      <c r="DC182" s="115"/>
      <c r="DD182" s="115"/>
      <c r="DE182" s="115"/>
      <c r="DF182" s="115"/>
      <c r="DG182" s="115"/>
      <c r="DH182" s="115"/>
      <c r="DI182" s="115"/>
      <c r="DJ182" s="115"/>
      <c r="DK182" s="115"/>
      <c r="DL182" s="115"/>
      <c r="DM182" s="115"/>
      <c r="DN182" s="115"/>
      <c r="DO182" s="115"/>
      <c r="DP182" s="115"/>
      <c r="DQ182" s="115"/>
      <c r="DR182" s="115"/>
      <c r="DS182" s="115"/>
      <c r="DT182" s="115"/>
      <c r="DU182" s="115"/>
      <c r="DV182" s="115"/>
      <c r="DW182" s="115"/>
      <c r="DX182" s="115"/>
      <c r="DY182" s="115"/>
      <c r="DZ182" s="115"/>
      <c r="EA182" s="115"/>
      <c r="EB182" s="115"/>
      <c r="EC182" s="115"/>
      <c r="ED182" s="115"/>
      <c r="EE182" s="115"/>
      <c r="EF182" s="115"/>
      <c r="EG182" s="115"/>
      <c r="EH182" s="115"/>
      <c r="EI182" s="115"/>
      <c r="EJ182" s="115"/>
      <c r="EK182" s="115"/>
      <c r="EL182" s="115"/>
      <c r="EM182" s="115"/>
      <c r="EN182" s="115"/>
      <c r="EO182" s="115"/>
      <c r="EP182" s="115"/>
      <c r="EQ182" s="115"/>
      <c r="ER182" s="115"/>
      <c r="ES182" s="115"/>
      <c r="ET182" s="115"/>
      <c r="EU182" s="115"/>
      <c r="EV182" s="115"/>
      <c r="EW182" s="115"/>
      <c r="EX182" s="115"/>
      <c r="EY182" s="115"/>
      <c r="EZ182" s="115"/>
      <c r="FA182" s="115"/>
      <c r="FB182" s="115"/>
    </row>
    <row r="183" spans="1:158" s="59" customFormat="1" ht="30" x14ac:dyDescent="0.25">
      <c r="A183" s="433" t="s">
        <v>78</v>
      </c>
      <c r="B183" s="2"/>
      <c r="C183" s="799"/>
      <c r="D183" s="2"/>
      <c r="E183" s="2"/>
      <c r="F183" s="2"/>
      <c r="G183" s="115"/>
      <c r="H183" s="115"/>
      <c r="I183" s="115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  <c r="V183" s="115"/>
      <c r="W183" s="115"/>
      <c r="X183" s="115"/>
      <c r="Y183" s="115"/>
      <c r="Z183" s="115"/>
      <c r="AA183" s="115"/>
      <c r="AB183" s="115"/>
      <c r="AC183" s="115"/>
      <c r="AD183" s="115"/>
      <c r="AE183" s="115"/>
      <c r="AF183" s="115"/>
      <c r="AG183" s="115"/>
      <c r="AH183" s="115"/>
      <c r="AI183" s="115"/>
      <c r="AJ183" s="115"/>
      <c r="AK183" s="115"/>
      <c r="AL183" s="115"/>
      <c r="AM183" s="115"/>
      <c r="AN183" s="115"/>
      <c r="AO183" s="115"/>
      <c r="AP183" s="115"/>
      <c r="AQ183" s="115"/>
      <c r="AR183" s="115"/>
      <c r="AS183" s="115"/>
      <c r="AT183" s="115"/>
      <c r="AU183" s="115"/>
      <c r="AV183" s="115"/>
      <c r="AW183" s="115"/>
      <c r="AX183" s="115"/>
      <c r="AY183" s="115"/>
      <c r="AZ183" s="115"/>
      <c r="BA183" s="115"/>
      <c r="BB183" s="115"/>
      <c r="BC183" s="115"/>
      <c r="BD183" s="115"/>
      <c r="BE183" s="115"/>
      <c r="BF183" s="115"/>
      <c r="BG183" s="115"/>
      <c r="BH183" s="115"/>
      <c r="BI183" s="115"/>
      <c r="BJ183" s="115"/>
      <c r="BK183" s="115"/>
      <c r="BL183" s="115"/>
      <c r="BM183" s="115"/>
      <c r="BN183" s="115"/>
      <c r="BO183" s="115"/>
      <c r="BP183" s="115"/>
      <c r="BQ183" s="115"/>
      <c r="BR183" s="115"/>
      <c r="BS183" s="115"/>
      <c r="BT183" s="115"/>
      <c r="BU183" s="115"/>
      <c r="BV183" s="115"/>
      <c r="BW183" s="115"/>
      <c r="BX183" s="115"/>
      <c r="BY183" s="115"/>
      <c r="BZ183" s="115"/>
      <c r="CA183" s="115"/>
      <c r="CB183" s="115"/>
      <c r="CC183" s="115"/>
      <c r="CD183" s="115"/>
      <c r="CE183" s="115"/>
      <c r="CF183" s="115"/>
      <c r="CG183" s="115"/>
      <c r="CH183" s="115"/>
      <c r="CI183" s="115"/>
      <c r="CJ183" s="115"/>
      <c r="CK183" s="115"/>
      <c r="CL183" s="115"/>
      <c r="CM183" s="115"/>
      <c r="CN183" s="115"/>
      <c r="CO183" s="115"/>
      <c r="CP183" s="115"/>
      <c r="CQ183" s="115"/>
      <c r="CR183" s="115"/>
      <c r="CS183" s="115"/>
      <c r="CT183" s="115"/>
      <c r="CU183" s="115"/>
      <c r="CV183" s="115"/>
      <c r="CW183" s="115"/>
      <c r="CX183" s="115"/>
      <c r="CY183" s="115"/>
      <c r="CZ183" s="115"/>
      <c r="DA183" s="115"/>
      <c r="DB183" s="115"/>
      <c r="DC183" s="115"/>
      <c r="DD183" s="115"/>
      <c r="DE183" s="115"/>
      <c r="DF183" s="115"/>
      <c r="DG183" s="115"/>
      <c r="DH183" s="115"/>
      <c r="DI183" s="115"/>
      <c r="DJ183" s="115"/>
      <c r="DK183" s="115"/>
      <c r="DL183" s="115"/>
      <c r="DM183" s="115"/>
      <c r="DN183" s="115"/>
      <c r="DO183" s="115"/>
      <c r="DP183" s="115"/>
      <c r="DQ183" s="115"/>
      <c r="DR183" s="115"/>
      <c r="DS183" s="115"/>
      <c r="DT183" s="115"/>
      <c r="DU183" s="115"/>
      <c r="DV183" s="115"/>
      <c r="DW183" s="115"/>
      <c r="DX183" s="115"/>
      <c r="DY183" s="115"/>
      <c r="DZ183" s="115"/>
      <c r="EA183" s="115"/>
      <c r="EB183" s="115"/>
      <c r="EC183" s="115"/>
      <c r="ED183" s="115"/>
      <c r="EE183" s="115"/>
      <c r="EF183" s="115"/>
      <c r="EG183" s="115"/>
      <c r="EH183" s="115"/>
      <c r="EI183" s="115"/>
      <c r="EJ183" s="115"/>
      <c r="EK183" s="115"/>
      <c r="EL183" s="115"/>
      <c r="EM183" s="115"/>
      <c r="EN183" s="115"/>
      <c r="EO183" s="115"/>
      <c r="EP183" s="115"/>
      <c r="EQ183" s="115"/>
      <c r="ER183" s="115"/>
      <c r="ES183" s="115"/>
      <c r="ET183" s="115"/>
      <c r="EU183" s="115"/>
      <c r="EV183" s="115"/>
      <c r="EW183" s="115"/>
      <c r="EX183" s="115"/>
      <c r="EY183" s="115"/>
      <c r="EZ183" s="115"/>
      <c r="FA183" s="115"/>
      <c r="FB183" s="115"/>
    </row>
    <row r="184" spans="1:158" s="59" customFormat="1" ht="15.75" thickBot="1" x14ac:dyDescent="0.3">
      <c r="A184" s="433" t="s">
        <v>174</v>
      </c>
      <c r="B184" s="564"/>
      <c r="C184" s="816"/>
      <c r="D184" s="564"/>
      <c r="E184" s="564"/>
      <c r="F184" s="564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  <c r="Z184" s="115"/>
      <c r="AA184" s="115"/>
      <c r="AB184" s="115"/>
      <c r="AC184" s="115"/>
      <c r="AD184" s="115"/>
      <c r="AE184" s="115"/>
      <c r="AF184" s="115"/>
      <c r="AG184" s="115"/>
      <c r="AH184" s="115"/>
      <c r="AI184" s="115"/>
      <c r="AJ184" s="115"/>
      <c r="AK184" s="115"/>
      <c r="AL184" s="115"/>
      <c r="AM184" s="115"/>
      <c r="AN184" s="115"/>
      <c r="AO184" s="115"/>
      <c r="AP184" s="115"/>
      <c r="AQ184" s="115"/>
      <c r="AR184" s="115"/>
      <c r="AS184" s="115"/>
      <c r="AT184" s="115"/>
      <c r="AU184" s="115"/>
      <c r="AV184" s="115"/>
      <c r="AW184" s="115"/>
      <c r="AX184" s="115"/>
      <c r="AY184" s="115"/>
      <c r="AZ184" s="115"/>
      <c r="BA184" s="115"/>
      <c r="BB184" s="115"/>
      <c r="BC184" s="115"/>
      <c r="BD184" s="115"/>
      <c r="BE184" s="115"/>
      <c r="BF184" s="115"/>
      <c r="BG184" s="115"/>
      <c r="BH184" s="115"/>
      <c r="BI184" s="115"/>
      <c r="BJ184" s="115"/>
      <c r="BK184" s="115"/>
      <c r="BL184" s="115"/>
      <c r="BM184" s="115"/>
      <c r="BN184" s="115"/>
      <c r="BO184" s="115"/>
      <c r="BP184" s="115"/>
      <c r="BQ184" s="115"/>
      <c r="BR184" s="115"/>
      <c r="BS184" s="115"/>
      <c r="BT184" s="115"/>
      <c r="BU184" s="115"/>
      <c r="BV184" s="115"/>
      <c r="BW184" s="115"/>
      <c r="BX184" s="115"/>
      <c r="BY184" s="115"/>
      <c r="BZ184" s="115"/>
      <c r="CA184" s="115"/>
      <c r="CB184" s="115"/>
      <c r="CC184" s="115"/>
      <c r="CD184" s="115"/>
      <c r="CE184" s="115"/>
      <c r="CF184" s="115"/>
      <c r="CG184" s="115"/>
      <c r="CH184" s="115"/>
      <c r="CI184" s="115"/>
      <c r="CJ184" s="115"/>
      <c r="CK184" s="115"/>
      <c r="CL184" s="115"/>
      <c r="CM184" s="115"/>
      <c r="CN184" s="115"/>
      <c r="CO184" s="115"/>
      <c r="CP184" s="115"/>
      <c r="CQ184" s="115"/>
      <c r="CR184" s="115"/>
      <c r="CS184" s="115"/>
      <c r="CT184" s="115"/>
      <c r="CU184" s="115"/>
      <c r="CV184" s="115"/>
      <c r="CW184" s="115"/>
      <c r="CX184" s="115"/>
      <c r="CY184" s="115"/>
      <c r="CZ184" s="115"/>
      <c r="DA184" s="115"/>
      <c r="DB184" s="115"/>
      <c r="DC184" s="115"/>
      <c r="DD184" s="115"/>
      <c r="DE184" s="115"/>
      <c r="DF184" s="115"/>
      <c r="DG184" s="115"/>
      <c r="DH184" s="115"/>
      <c r="DI184" s="115"/>
      <c r="DJ184" s="115"/>
      <c r="DK184" s="115"/>
      <c r="DL184" s="115"/>
      <c r="DM184" s="115"/>
      <c r="DN184" s="115"/>
      <c r="DO184" s="115"/>
      <c r="DP184" s="115"/>
      <c r="DQ184" s="115"/>
      <c r="DR184" s="115"/>
      <c r="DS184" s="115"/>
      <c r="DT184" s="115"/>
      <c r="DU184" s="115"/>
      <c r="DV184" s="115"/>
      <c r="DW184" s="115"/>
      <c r="DX184" s="115"/>
      <c r="DY184" s="115"/>
      <c r="DZ184" s="115"/>
      <c r="EA184" s="115"/>
      <c r="EB184" s="115"/>
      <c r="EC184" s="115"/>
      <c r="ED184" s="115"/>
      <c r="EE184" s="115"/>
      <c r="EF184" s="115"/>
      <c r="EG184" s="115"/>
      <c r="EH184" s="115"/>
      <c r="EI184" s="115"/>
      <c r="EJ184" s="115"/>
      <c r="EK184" s="115"/>
      <c r="EL184" s="115"/>
      <c r="EM184" s="115"/>
      <c r="EN184" s="115"/>
      <c r="EO184" s="115"/>
      <c r="EP184" s="115"/>
      <c r="EQ184" s="115"/>
      <c r="ER184" s="115"/>
      <c r="ES184" s="115"/>
      <c r="ET184" s="115"/>
      <c r="EU184" s="115"/>
      <c r="EV184" s="115"/>
      <c r="EW184" s="115"/>
      <c r="EX184" s="115"/>
      <c r="EY184" s="115"/>
      <c r="EZ184" s="115"/>
      <c r="FA184" s="115"/>
      <c r="FB184" s="115"/>
    </row>
    <row r="185" spans="1:158" s="59" customFormat="1" ht="15" customHeight="1" thickBot="1" x14ac:dyDescent="0.3">
      <c r="A185" s="138" t="s">
        <v>10</v>
      </c>
      <c r="B185" s="280"/>
      <c r="C185" s="280"/>
      <c r="D185" s="280"/>
      <c r="E185" s="280"/>
      <c r="F185" s="280"/>
      <c r="G185" s="115"/>
      <c r="H185" s="115"/>
      <c r="I185" s="115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  <c r="AA185" s="115"/>
      <c r="AB185" s="115"/>
      <c r="AC185" s="115"/>
      <c r="AD185" s="115"/>
      <c r="AE185" s="115"/>
      <c r="AF185" s="115"/>
      <c r="AG185" s="115"/>
      <c r="AH185" s="115"/>
      <c r="AI185" s="115"/>
      <c r="AJ185" s="115"/>
      <c r="AK185" s="115"/>
      <c r="AL185" s="115"/>
      <c r="AM185" s="115"/>
      <c r="AN185" s="115"/>
      <c r="AO185" s="115"/>
      <c r="AP185" s="115"/>
      <c r="AQ185" s="115"/>
      <c r="AR185" s="115"/>
      <c r="AS185" s="115"/>
      <c r="AT185" s="115"/>
      <c r="AU185" s="115"/>
      <c r="AV185" s="115"/>
      <c r="AW185" s="115"/>
      <c r="AX185" s="115"/>
      <c r="AY185" s="115"/>
      <c r="AZ185" s="115"/>
      <c r="BA185" s="115"/>
      <c r="BB185" s="115"/>
      <c r="BC185" s="115"/>
      <c r="BD185" s="115"/>
      <c r="BE185" s="115"/>
      <c r="BF185" s="115"/>
      <c r="BG185" s="115"/>
      <c r="BH185" s="115"/>
      <c r="BI185" s="115"/>
      <c r="BJ185" s="115"/>
      <c r="BK185" s="115"/>
      <c r="BL185" s="115"/>
      <c r="BM185" s="115"/>
      <c r="BN185" s="115"/>
      <c r="BO185" s="115"/>
      <c r="BP185" s="115"/>
      <c r="BQ185" s="115"/>
      <c r="BR185" s="115"/>
      <c r="BS185" s="115"/>
      <c r="BT185" s="115"/>
      <c r="BU185" s="115"/>
      <c r="BV185" s="115"/>
      <c r="BW185" s="115"/>
      <c r="BX185" s="115"/>
      <c r="BY185" s="115"/>
      <c r="BZ185" s="115"/>
      <c r="CA185" s="115"/>
      <c r="CB185" s="115"/>
      <c r="CC185" s="115"/>
      <c r="CD185" s="115"/>
      <c r="CE185" s="115"/>
      <c r="CF185" s="115"/>
      <c r="CG185" s="115"/>
      <c r="CH185" s="115"/>
      <c r="CI185" s="115"/>
      <c r="CJ185" s="115"/>
      <c r="CK185" s="115"/>
      <c r="CL185" s="115"/>
      <c r="CM185" s="115"/>
      <c r="CN185" s="115"/>
      <c r="CO185" s="115"/>
      <c r="CP185" s="115"/>
      <c r="CQ185" s="115"/>
      <c r="CR185" s="115"/>
      <c r="CS185" s="115"/>
      <c r="CT185" s="115"/>
      <c r="CU185" s="115"/>
      <c r="CV185" s="115"/>
      <c r="CW185" s="115"/>
      <c r="CX185" s="115"/>
      <c r="CY185" s="115"/>
      <c r="CZ185" s="115"/>
      <c r="DA185" s="115"/>
      <c r="DB185" s="115"/>
      <c r="DC185" s="115"/>
      <c r="DD185" s="115"/>
      <c r="DE185" s="115"/>
      <c r="DF185" s="115"/>
      <c r="DG185" s="115"/>
      <c r="DH185" s="115"/>
      <c r="DI185" s="115"/>
      <c r="DJ185" s="115"/>
      <c r="DK185" s="115"/>
      <c r="DL185" s="115"/>
      <c r="DM185" s="115"/>
      <c r="DN185" s="115"/>
      <c r="DO185" s="115"/>
      <c r="DP185" s="115"/>
      <c r="DQ185" s="115"/>
      <c r="DR185" s="115"/>
      <c r="DS185" s="115"/>
      <c r="DT185" s="115"/>
      <c r="DU185" s="115"/>
      <c r="DV185" s="115"/>
      <c r="DW185" s="115"/>
      <c r="DX185" s="115"/>
      <c r="DY185" s="115"/>
      <c r="DZ185" s="115"/>
      <c r="EA185" s="115"/>
      <c r="EB185" s="115"/>
      <c r="EC185" s="115"/>
      <c r="ED185" s="115"/>
      <c r="EE185" s="115"/>
      <c r="EF185" s="115"/>
      <c r="EG185" s="115"/>
      <c r="EH185" s="115"/>
      <c r="EI185" s="115"/>
      <c r="EJ185" s="115"/>
      <c r="EK185" s="115"/>
      <c r="EL185" s="115"/>
      <c r="EM185" s="115"/>
      <c r="EN185" s="115"/>
      <c r="EO185" s="115"/>
      <c r="EP185" s="115"/>
      <c r="EQ185" s="115"/>
      <c r="ER185" s="115"/>
      <c r="ES185" s="115"/>
      <c r="ET185" s="115"/>
      <c r="EU185" s="115"/>
      <c r="EV185" s="115"/>
      <c r="EW185" s="115"/>
      <c r="EX185" s="115"/>
      <c r="EY185" s="115"/>
      <c r="EZ185" s="115"/>
      <c r="FA185" s="115"/>
      <c r="FB185" s="115"/>
    </row>
    <row r="186" spans="1:158" s="59" customFormat="1" ht="14.25" customHeight="1" x14ac:dyDescent="0.25">
      <c r="A186" s="817" t="s">
        <v>292</v>
      </c>
      <c r="B186" s="2"/>
      <c r="C186" s="2"/>
      <c r="D186" s="2"/>
      <c r="E186" s="2"/>
      <c r="F186" s="2"/>
      <c r="G186" s="115"/>
      <c r="H186" s="115"/>
      <c r="I186" s="115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  <c r="V186" s="115"/>
      <c r="W186" s="115"/>
      <c r="X186" s="115"/>
      <c r="Y186" s="115"/>
      <c r="Z186" s="115"/>
      <c r="AA186" s="115"/>
      <c r="AB186" s="115"/>
      <c r="AC186" s="115"/>
      <c r="AD186" s="115"/>
      <c r="AE186" s="115"/>
      <c r="AF186" s="115"/>
      <c r="AG186" s="115"/>
      <c r="AH186" s="115"/>
      <c r="AI186" s="115"/>
      <c r="AJ186" s="115"/>
      <c r="AK186" s="115"/>
      <c r="AL186" s="115"/>
      <c r="AM186" s="115"/>
      <c r="AN186" s="115"/>
      <c r="AO186" s="115"/>
      <c r="AP186" s="115"/>
      <c r="AQ186" s="115"/>
      <c r="AR186" s="115"/>
      <c r="AS186" s="115"/>
      <c r="AT186" s="115"/>
      <c r="AU186" s="115"/>
      <c r="AV186" s="115"/>
      <c r="AW186" s="115"/>
      <c r="AX186" s="115"/>
      <c r="AY186" s="115"/>
      <c r="AZ186" s="115"/>
      <c r="BA186" s="115"/>
      <c r="BB186" s="115"/>
      <c r="BC186" s="115"/>
      <c r="BD186" s="115"/>
      <c r="BE186" s="115"/>
      <c r="BF186" s="115"/>
      <c r="BG186" s="115"/>
      <c r="BH186" s="115"/>
      <c r="BI186" s="115"/>
      <c r="BJ186" s="115"/>
      <c r="BK186" s="115"/>
      <c r="BL186" s="115"/>
      <c r="BM186" s="115"/>
      <c r="BN186" s="115"/>
      <c r="BO186" s="115"/>
      <c r="BP186" s="115"/>
      <c r="BQ186" s="115"/>
      <c r="BR186" s="115"/>
      <c r="BS186" s="115"/>
      <c r="BT186" s="115"/>
      <c r="BU186" s="115"/>
      <c r="BV186" s="115"/>
      <c r="BW186" s="115"/>
      <c r="BX186" s="115"/>
      <c r="BY186" s="115"/>
      <c r="BZ186" s="115"/>
      <c r="CA186" s="115"/>
      <c r="CB186" s="115"/>
      <c r="CC186" s="115"/>
      <c r="CD186" s="115"/>
      <c r="CE186" s="115"/>
      <c r="CF186" s="115"/>
      <c r="CG186" s="115"/>
      <c r="CH186" s="115"/>
      <c r="CI186" s="115"/>
      <c r="CJ186" s="115"/>
      <c r="CK186" s="115"/>
      <c r="CL186" s="115"/>
      <c r="CM186" s="115"/>
      <c r="CN186" s="115"/>
      <c r="CO186" s="115"/>
      <c r="CP186" s="115"/>
      <c r="CQ186" s="115"/>
      <c r="CR186" s="115"/>
      <c r="CS186" s="115"/>
      <c r="CT186" s="115"/>
      <c r="CU186" s="115"/>
      <c r="CV186" s="115"/>
      <c r="CW186" s="115"/>
      <c r="CX186" s="115"/>
      <c r="CY186" s="115"/>
      <c r="CZ186" s="115"/>
      <c r="DA186" s="115"/>
      <c r="DB186" s="115"/>
      <c r="DC186" s="115"/>
      <c r="DD186" s="115"/>
      <c r="DE186" s="115"/>
      <c r="DF186" s="115"/>
      <c r="DG186" s="115"/>
      <c r="DH186" s="115"/>
      <c r="DI186" s="115"/>
      <c r="DJ186" s="115"/>
      <c r="DK186" s="115"/>
      <c r="DL186" s="115"/>
      <c r="DM186" s="115"/>
      <c r="DN186" s="115"/>
      <c r="DO186" s="115"/>
      <c r="DP186" s="115"/>
      <c r="DQ186" s="115"/>
      <c r="DR186" s="115"/>
      <c r="DS186" s="115"/>
      <c r="DT186" s="115"/>
      <c r="DU186" s="115"/>
      <c r="DV186" s="115"/>
      <c r="DW186" s="115"/>
      <c r="DX186" s="115"/>
      <c r="DY186" s="115"/>
      <c r="DZ186" s="115"/>
      <c r="EA186" s="115"/>
      <c r="EB186" s="115"/>
      <c r="EC186" s="115"/>
      <c r="ED186" s="115"/>
      <c r="EE186" s="115"/>
      <c r="EF186" s="115"/>
      <c r="EG186" s="115"/>
      <c r="EH186" s="115"/>
      <c r="EI186" s="115"/>
      <c r="EJ186" s="115"/>
      <c r="EK186" s="115"/>
      <c r="EL186" s="115"/>
      <c r="EM186" s="115"/>
      <c r="EN186" s="115"/>
      <c r="EO186" s="115"/>
      <c r="EP186" s="115"/>
      <c r="EQ186" s="115"/>
      <c r="ER186" s="115"/>
      <c r="ES186" s="115"/>
      <c r="ET186" s="115"/>
      <c r="EU186" s="115"/>
      <c r="EV186" s="115"/>
      <c r="EW186" s="115"/>
      <c r="EX186" s="115"/>
      <c r="EY186" s="115"/>
      <c r="EZ186" s="115"/>
      <c r="FA186" s="115"/>
      <c r="FB186" s="115"/>
    </row>
    <row r="187" spans="1:158" s="59" customFormat="1" ht="15" customHeight="1" x14ac:dyDescent="0.25">
      <c r="A187" s="810" t="s">
        <v>163</v>
      </c>
      <c r="B187" s="2"/>
      <c r="C187" s="2"/>
      <c r="D187" s="2"/>
      <c r="E187" s="2"/>
      <c r="F187" s="2"/>
      <c r="G187" s="115"/>
      <c r="H187" s="115"/>
      <c r="I187" s="115"/>
      <c r="J187" s="115"/>
      <c r="K187" s="115"/>
      <c r="L187" s="115"/>
      <c r="M187" s="115"/>
      <c r="N187" s="115"/>
      <c r="O187" s="115"/>
      <c r="P187" s="115"/>
      <c r="Q187" s="115"/>
      <c r="R187" s="115"/>
      <c r="S187" s="115"/>
      <c r="T187" s="115"/>
      <c r="U187" s="115"/>
      <c r="V187" s="115"/>
      <c r="W187" s="115"/>
      <c r="X187" s="115"/>
      <c r="Y187" s="115"/>
      <c r="Z187" s="115"/>
      <c r="AA187" s="115"/>
      <c r="AB187" s="115"/>
      <c r="AC187" s="115"/>
      <c r="AD187" s="115"/>
      <c r="AE187" s="115"/>
      <c r="AF187" s="115"/>
      <c r="AG187" s="115"/>
      <c r="AH187" s="115"/>
      <c r="AI187" s="115"/>
      <c r="AJ187" s="115"/>
      <c r="AK187" s="115"/>
      <c r="AL187" s="115"/>
      <c r="AM187" s="115"/>
      <c r="AN187" s="115"/>
      <c r="AO187" s="115"/>
      <c r="AP187" s="115"/>
      <c r="AQ187" s="115"/>
      <c r="AR187" s="115"/>
      <c r="AS187" s="115"/>
      <c r="AT187" s="115"/>
      <c r="AU187" s="115"/>
      <c r="AV187" s="115"/>
      <c r="AW187" s="115"/>
      <c r="AX187" s="115"/>
      <c r="AY187" s="115"/>
      <c r="AZ187" s="115"/>
      <c r="BA187" s="115"/>
      <c r="BB187" s="115"/>
      <c r="BC187" s="115"/>
      <c r="BD187" s="115"/>
      <c r="BE187" s="115"/>
      <c r="BF187" s="115"/>
      <c r="BG187" s="115"/>
      <c r="BH187" s="115"/>
      <c r="BI187" s="115"/>
      <c r="BJ187" s="115"/>
      <c r="BK187" s="115"/>
      <c r="BL187" s="115"/>
      <c r="BM187" s="115"/>
      <c r="BN187" s="115"/>
      <c r="BO187" s="115"/>
      <c r="BP187" s="115"/>
      <c r="BQ187" s="115"/>
      <c r="BR187" s="115"/>
      <c r="BS187" s="115"/>
      <c r="BT187" s="115"/>
      <c r="BU187" s="115"/>
      <c r="BV187" s="115"/>
      <c r="BW187" s="115"/>
      <c r="BX187" s="115"/>
      <c r="BY187" s="115"/>
      <c r="BZ187" s="115"/>
      <c r="CA187" s="115"/>
      <c r="CB187" s="115"/>
      <c r="CC187" s="115"/>
      <c r="CD187" s="115"/>
      <c r="CE187" s="115"/>
      <c r="CF187" s="115"/>
      <c r="CG187" s="115"/>
      <c r="CH187" s="115"/>
      <c r="CI187" s="115"/>
      <c r="CJ187" s="115"/>
      <c r="CK187" s="115"/>
      <c r="CL187" s="115"/>
      <c r="CM187" s="115"/>
      <c r="CN187" s="115"/>
      <c r="CO187" s="115"/>
      <c r="CP187" s="115"/>
      <c r="CQ187" s="115"/>
      <c r="CR187" s="115"/>
      <c r="CS187" s="115"/>
      <c r="CT187" s="115"/>
      <c r="CU187" s="115"/>
      <c r="CV187" s="115"/>
      <c r="CW187" s="115"/>
      <c r="CX187" s="115"/>
      <c r="CY187" s="115"/>
      <c r="CZ187" s="115"/>
      <c r="DA187" s="115"/>
      <c r="DB187" s="115"/>
      <c r="DC187" s="115"/>
      <c r="DD187" s="115"/>
      <c r="DE187" s="115"/>
      <c r="DF187" s="115"/>
      <c r="DG187" s="115"/>
      <c r="DH187" s="115"/>
      <c r="DI187" s="115"/>
      <c r="DJ187" s="115"/>
      <c r="DK187" s="115"/>
      <c r="DL187" s="115"/>
      <c r="DM187" s="115"/>
      <c r="DN187" s="115"/>
      <c r="DO187" s="115"/>
      <c r="DP187" s="115"/>
      <c r="DQ187" s="115"/>
      <c r="DR187" s="115"/>
      <c r="DS187" s="115"/>
      <c r="DT187" s="115"/>
      <c r="DU187" s="115"/>
      <c r="DV187" s="115"/>
      <c r="DW187" s="115"/>
      <c r="DX187" s="115"/>
      <c r="DY187" s="115"/>
      <c r="DZ187" s="115"/>
      <c r="EA187" s="115"/>
      <c r="EB187" s="115"/>
      <c r="EC187" s="115"/>
      <c r="ED187" s="115"/>
      <c r="EE187" s="115"/>
      <c r="EF187" s="115"/>
      <c r="EG187" s="115"/>
      <c r="EH187" s="115"/>
      <c r="EI187" s="115"/>
      <c r="EJ187" s="115"/>
      <c r="EK187" s="115"/>
      <c r="EL187" s="115"/>
      <c r="EM187" s="115"/>
      <c r="EN187" s="115"/>
      <c r="EO187" s="115"/>
      <c r="EP187" s="115"/>
      <c r="EQ187" s="115"/>
      <c r="ER187" s="115"/>
      <c r="ES187" s="115"/>
      <c r="ET187" s="115"/>
      <c r="EU187" s="115"/>
      <c r="EV187" s="115"/>
      <c r="EW187" s="115"/>
      <c r="EX187" s="115"/>
      <c r="EY187" s="115"/>
      <c r="EZ187" s="115"/>
      <c r="FA187" s="115"/>
      <c r="FB187" s="115"/>
    </row>
    <row r="188" spans="1:158" s="59" customFormat="1" ht="15" customHeight="1" x14ac:dyDescent="0.25">
      <c r="A188" s="430" t="s">
        <v>124</v>
      </c>
      <c r="B188" s="2"/>
      <c r="C188" s="97">
        <f>SUM(C189:C196)</f>
        <v>0</v>
      </c>
      <c r="D188" s="2"/>
      <c r="E188" s="2"/>
      <c r="F188" s="2"/>
      <c r="G188" s="115"/>
      <c r="H188" s="115"/>
      <c r="I188" s="115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  <c r="V188" s="115"/>
      <c r="W188" s="115"/>
      <c r="X188" s="115"/>
      <c r="Y188" s="115"/>
      <c r="Z188" s="115"/>
      <c r="AA188" s="115"/>
      <c r="AB188" s="115"/>
      <c r="AC188" s="115"/>
      <c r="AD188" s="115"/>
      <c r="AE188" s="115"/>
      <c r="AF188" s="115"/>
      <c r="AG188" s="115"/>
      <c r="AH188" s="115"/>
      <c r="AI188" s="115"/>
      <c r="AJ188" s="115"/>
      <c r="AK188" s="115"/>
      <c r="AL188" s="115"/>
      <c r="AM188" s="115"/>
      <c r="AN188" s="115"/>
      <c r="AO188" s="115"/>
      <c r="AP188" s="115"/>
      <c r="AQ188" s="115"/>
      <c r="AR188" s="115"/>
      <c r="AS188" s="115"/>
      <c r="AT188" s="115"/>
      <c r="AU188" s="115"/>
      <c r="AV188" s="115"/>
      <c r="AW188" s="115"/>
      <c r="AX188" s="115"/>
      <c r="AY188" s="115"/>
      <c r="AZ188" s="115"/>
      <c r="BA188" s="115"/>
      <c r="BB188" s="115"/>
      <c r="BC188" s="115"/>
      <c r="BD188" s="115"/>
      <c r="BE188" s="115"/>
      <c r="BF188" s="115"/>
      <c r="BG188" s="115"/>
      <c r="BH188" s="115"/>
      <c r="BI188" s="115"/>
      <c r="BJ188" s="115"/>
      <c r="BK188" s="115"/>
      <c r="BL188" s="115"/>
      <c r="BM188" s="115"/>
      <c r="BN188" s="115"/>
      <c r="BO188" s="115"/>
      <c r="BP188" s="115"/>
      <c r="BQ188" s="115"/>
      <c r="BR188" s="115"/>
      <c r="BS188" s="115"/>
      <c r="BT188" s="115"/>
      <c r="BU188" s="115"/>
      <c r="BV188" s="115"/>
      <c r="BW188" s="115"/>
      <c r="BX188" s="115"/>
      <c r="BY188" s="115"/>
      <c r="BZ188" s="115"/>
      <c r="CA188" s="115"/>
      <c r="CB188" s="115"/>
      <c r="CC188" s="115"/>
      <c r="CD188" s="115"/>
      <c r="CE188" s="115"/>
      <c r="CF188" s="115"/>
      <c r="CG188" s="115"/>
      <c r="CH188" s="115"/>
      <c r="CI188" s="115"/>
      <c r="CJ188" s="115"/>
      <c r="CK188" s="115"/>
      <c r="CL188" s="115"/>
      <c r="CM188" s="115"/>
      <c r="CN188" s="115"/>
      <c r="CO188" s="115"/>
      <c r="CP188" s="115"/>
      <c r="CQ188" s="115"/>
      <c r="CR188" s="115"/>
      <c r="CS188" s="115"/>
      <c r="CT188" s="115"/>
      <c r="CU188" s="115"/>
      <c r="CV188" s="115"/>
      <c r="CW188" s="115"/>
      <c r="CX188" s="115"/>
      <c r="CY188" s="115"/>
      <c r="CZ188" s="115"/>
      <c r="DA188" s="115"/>
      <c r="DB188" s="115"/>
      <c r="DC188" s="115"/>
      <c r="DD188" s="115"/>
      <c r="DE188" s="115"/>
      <c r="DF188" s="115"/>
      <c r="DG188" s="115"/>
      <c r="DH188" s="115"/>
      <c r="DI188" s="115"/>
      <c r="DJ188" s="115"/>
      <c r="DK188" s="115"/>
      <c r="DL188" s="115"/>
      <c r="DM188" s="115"/>
      <c r="DN188" s="115"/>
      <c r="DO188" s="115"/>
      <c r="DP188" s="115"/>
      <c r="DQ188" s="115"/>
      <c r="DR188" s="115"/>
      <c r="DS188" s="115"/>
      <c r="DT188" s="115"/>
      <c r="DU188" s="115"/>
      <c r="DV188" s="115"/>
      <c r="DW188" s="115"/>
      <c r="DX188" s="115"/>
      <c r="DY188" s="115"/>
      <c r="DZ188" s="115"/>
      <c r="EA188" s="115"/>
      <c r="EB188" s="115"/>
      <c r="EC188" s="115"/>
      <c r="ED188" s="115"/>
      <c r="EE188" s="115"/>
      <c r="EF188" s="115"/>
      <c r="EG188" s="115"/>
      <c r="EH188" s="115"/>
      <c r="EI188" s="115"/>
      <c r="EJ188" s="115"/>
      <c r="EK188" s="115"/>
      <c r="EL188" s="115"/>
      <c r="EM188" s="115"/>
      <c r="EN188" s="115"/>
      <c r="EO188" s="115"/>
      <c r="EP188" s="115"/>
      <c r="EQ188" s="115"/>
      <c r="ER188" s="115"/>
      <c r="ES188" s="115"/>
      <c r="ET188" s="115"/>
      <c r="EU188" s="115"/>
      <c r="EV188" s="115"/>
      <c r="EW188" s="115"/>
      <c r="EX188" s="115"/>
      <c r="EY188" s="115"/>
      <c r="EZ188" s="115"/>
      <c r="FA188" s="115"/>
      <c r="FB188" s="115"/>
    </row>
    <row r="189" spans="1:158" s="59" customFormat="1" ht="30" x14ac:dyDescent="0.25">
      <c r="A189" s="392" t="s">
        <v>256</v>
      </c>
      <c r="B189" s="2"/>
      <c r="C189" s="799"/>
      <c r="D189" s="2"/>
      <c r="E189" s="2"/>
      <c r="F189" s="2"/>
      <c r="G189" s="115"/>
      <c r="H189" s="115"/>
      <c r="I189" s="115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  <c r="V189" s="115"/>
      <c r="W189" s="115"/>
      <c r="X189" s="115"/>
      <c r="Y189" s="115"/>
      <c r="Z189" s="115"/>
      <c r="AA189" s="115"/>
      <c r="AB189" s="115"/>
      <c r="AC189" s="115"/>
      <c r="AD189" s="115"/>
      <c r="AE189" s="115"/>
      <c r="AF189" s="115"/>
      <c r="AG189" s="115"/>
      <c r="AH189" s="115"/>
      <c r="AI189" s="115"/>
      <c r="AJ189" s="115"/>
      <c r="AK189" s="115"/>
      <c r="AL189" s="115"/>
      <c r="AM189" s="115"/>
      <c r="AN189" s="115"/>
      <c r="AO189" s="115"/>
      <c r="AP189" s="115"/>
      <c r="AQ189" s="115"/>
      <c r="AR189" s="115"/>
      <c r="AS189" s="115"/>
      <c r="AT189" s="115"/>
      <c r="AU189" s="115"/>
      <c r="AV189" s="115"/>
      <c r="AW189" s="115"/>
      <c r="AX189" s="115"/>
      <c r="AY189" s="115"/>
      <c r="AZ189" s="115"/>
      <c r="BA189" s="115"/>
      <c r="BB189" s="115"/>
      <c r="BC189" s="115"/>
      <c r="BD189" s="115"/>
      <c r="BE189" s="115"/>
      <c r="BF189" s="115"/>
      <c r="BG189" s="115"/>
      <c r="BH189" s="115"/>
      <c r="BI189" s="115"/>
      <c r="BJ189" s="115"/>
      <c r="BK189" s="115"/>
      <c r="BL189" s="115"/>
      <c r="BM189" s="115"/>
      <c r="BN189" s="115"/>
      <c r="BO189" s="115"/>
      <c r="BP189" s="115"/>
      <c r="BQ189" s="115"/>
      <c r="BR189" s="115"/>
      <c r="BS189" s="115"/>
      <c r="BT189" s="115"/>
      <c r="BU189" s="115"/>
      <c r="BV189" s="115"/>
      <c r="BW189" s="115"/>
      <c r="BX189" s="115"/>
      <c r="BY189" s="115"/>
      <c r="BZ189" s="115"/>
      <c r="CA189" s="115"/>
      <c r="CB189" s="115"/>
      <c r="CC189" s="115"/>
      <c r="CD189" s="115"/>
      <c r="CE189" s="115"/>
      <c r="CF189" s="115"/>
      <c r="CG189" s="115"/>
      <c r="CH189" s="115"/>
      <c r="CI189" s="115"/>
      <c r="CJ189" s="115"/>
      <c r="CK189" s="115"/>
      <c r="CL189" s="115"/>
      <c r="CM189" s="115"/>
      <c r="CN189" s="115"/>
      <c r="CO189" s="115"/>
      <c r="CP189" s="115"/>
      <c r="CQ189" s="115"/>
      <c r="CR189" s="115"/>
      <c r="CS189" s="115"/>
      <c r="CT189" s="115"/>
      <c r="CU189" s="115"/>
      <c r="CV189" s="115"/>
      <c r="CW189" s="115"/>
      <c r="CX189" s="115"/>
      <c r="CY189" s="115"/>
      <c r="CZ189" s="115"/>
      <c r="DA189" s="115"/>
      <c r="DB189" s="115"/>
      <c r="DC189" s="115"/>
      <c r="DD189" s="115"/>
      <c r="DE189" s="115"/>
      <c r="DF189" s="115"/>
      <c r="DG189" s="115"/>
      <c r="DH189" s="115"/>
      <c r="DI189" s="115"/>
      <c r="DJ189" s="115"/>
      <c r="DK189" s="115"/>
      <c r="DL189" s="115"/>
      <c r="DM189" s="115"/>
      <c r="DN189" s="115"/>
      <c r="DO189" s="115"/>
      <c r="DP189" s="115"/>
      <c r="DQ189" s="115"/>
      <c r="DR189" s="115"/>
      <c r="DS189" s="115"/>
      <c r="DT189" s="115"/>
      <c r="DU189" s="115"/>
      <c r="DV189" s="115"/>
      <c r="DW189" s="115"/>
      <c r="DX189" s="115"/>
      <c r="DY189" s="115"/>
      <c r="DZ189" s="115"/>
      <c r="EA189" s="115"/>
      <c r="EB189" s="115"/>
      <c r="EC189" s="115"/>
      <c r="ED189" s="115"/>
      <c r="EE189" s="115"/>
      <c r="EF189" s="115"/>
      <c r="EG189" s="115"/>
      <c r="EH189" s="115"/>
      <c r="EI189" s="115"/>
      <c r="EJ189" s="115"/>
      <c r="EK189" s="115"/>
      <c r="EL189" s="115"/>
      <c r="EM189" s="115"/>
      <c r="EN189" s="115"/>
      <c r="EO189" s="115"/>
      <c r="EP189" s="115"/>
      <c r="EQ189" s="115"/>
      <c r="ER189" s="115"/>
      <c r="ES189" s="115"/>
      <c r="ET189" s="115"/>
      <c r="EU189" s="115"/>
      <c r="EV189" s="115"/>
      <c r="EW189" s="115"/>
      <c r="EX189" s="115"/>
      <c r="EY189" s="115"/>
      <c r="EZ189" s="115"/>
      <c r="FA189" s="115"/>
      <c r="FB189" s="115"/>
    </row>
    <row r="190" spans="1:158" s="59" customFormat="1" ht="30" x14ac:dyDescent="0.25">
      <c r="A190" s="392" t="s">
        <v>257</v>
      </c>
      <c r="B190" s="2"/>
      <c r="C190" s="799"/>
      <c r="D190" s="2"/>
      <c r="E190" s="2"/>
      <c r="F190" s="2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  <c r="AA190" s="115"/>
      <c r="AB190" s="115"/>
      <c r="AC190" s="115"/>
      <c r="AD190" s="115"/>
      <c r="AE190" s="115"/>
      <c r="AF190" s="115"/>
      <c r="AG190" s="115"/>
      <c r="AH190" s="115"/>
      <c r="AI190" s="115"/>
      <c r="AJ190" s="115"/>
      <c r="AK190" s="115"/>
      <c r="AL190" s="115"/>
      <c r="AM190" s="115"/>
      <c r="AN190" s="115"/>
      <c r="AO190" s="115"/>
      <c r="AP190" s="115"/>
      <c r="AQ190" s="115"/>
      <c r="AR190" s="115"/>
      <c r="AS190" s="115"/>
      <c r="AT190" s="115"/>
      <c r="AU190" s="115"/>
      <c r="AV190" s="115"/>
      <c r="AW190" s="115"/>
      <c r="AX190" s="115"/>
      <c r="AY190" s="115"/>
      <c r="AZ190" s="115"/>
      <c r="BA190" s="115"/>
      <c r="BB190" s="115"/>
      <c r="BC190" s="115"/>
      <c r="BD190" s="115"/>
      <c r="BE190" s="115"/>
      <c r="BF190" s="115"/>
      <c r="BG190" s="115"/>
      <c r="BH190" s="115"/>
      <c r="BI190" s="115"/>
      <c r="BJ190" s="115"/>
      <c r="BK190" s="115"/>
      <c r="BL190" s="115"/>
      <c r="BM190" s="115"/>
      <c r="BN190" s="115"/>
      <c r="BO190" s="115"/>
      <c r="BP190" s="115"/>
      <c r="BQ190" s="115"/>
      <c r="BR190" s="115"/>
      <c r="BS190" s="115"/>
      <c r="BT190" s="115"/>
      <c r="BU190" s="115"/>
      <c r="BV190" s="115"/>
      <c r="BW190" s="115"/>
      <c r="BX190" s="115"/>
      <c r="BY190" s="115"/>
      <c r="BZ190" s="115"/>
      <c r="CA190" s="115"/>
      <c r="CB190" s="115"/>
      <c r="CC190" s="115"/>
      <c r="CD190" s="115"/>
      <c r="CE190" s="115"/>
      <c r="CF190" s="115"/>
      <c r="CG190" s="115"/>
      <c r="CH190" s="115"/>
      <c r="CI190" s="115"/>
      <c r="CJ190" s="115"/>
      <c r="CK190" s="115"/>
      <c r="CL190" s="115"/>
      <c r="CM190" s="115"/>
      <c r="CN190" s="115"/>
      <c r="CO190" s="115"/>
      <c r="CP190" s="115"/>
      <c r="CQ190" s="115"/>
      <c r="CR190" s="115"/>
      <c r="CS190" s="115"/>
      <c r="CT190" s="115"/>
      <c r="CU190" s="115"/>
      <c r="CV190" s="115"/>
      <c r="CW190" s="115"/>
      <c r="CX190" s="115"/>
      <c r="CY190" s="115"/>
      <c r="CZ190" s="115"/>
      <c r="DA190" s="115"/>
      <c r="DB190" s="115"/>
      <c r="DC190" s="115"/>
      <c r="DD190" s="115"/>
      <c r="DE190" s="115"/>
      <c r="DF190" s="115"/>
      <c r="DG190" s="115"/>
      <c r="DH190" s="115"/>
      <c r="DI190" s="115"/>
      <c r="DJ190" s="115"/>
      <c r="DK190" s="115"/>
      <c r="DL190" s="115"/>
      <c r="DM190" s="115"/>
      <c r="DN190" s="115"/>
      <c r="DO190" s="115"/>
      <c r="DP190" s="115"/>
      <c r="DQ190" s="115"/>
      <c r="DR190" s="115"/>
      <c r="DS190" s="115"/>
      <c r="DT190" s="115"/>
      <c r="DU190" s="115"/>
      <c r="DV190" s="115"/>
      <c r="DW190" s="115"/>
      <c r="DX190" s="115"/>
      <c r="DY190" s="115"/>
      <c r="DZ190" s="115"/>
      <c r="EA190" s="115"/>
      <c r="EB190" s="115"/>
      <c r="EC190" s="115"/>
      <c r="ED190" s="115"/>
      <c r="EE190" s="115"/>
      <c r="EF190" s="115"/>
      <c r="EG190" s="115"/>
      <c r="EH190" s="115"/>
      <c r="EI190" s="115"/>
      <c r="EJ190" s="115"/>
      <c r="EK190" s="115"/>
      <c r="EL190" s="115"/>
      <c r="EM190" s="115"/>
      <c r="EN190" s="115"/>
      <c r="EO190" s="115"/>
      <c r="EP190" s="115"/>
      <c r="EQ190" s="115"/>
      <c r="ER190" s="115"/>
      <c r="ES190" s="115"/>
      <c r="ET190" s="115"/>
      <c r="EU190" s="115"/>
      <c r="EV190" s="115"/>
      <c r="EW190" s="115"/>
      <c r="EX190" s="115"/>
      <c r="EY190" s="115"/>
      <c r="EZ190" s="115"/>
      <c r="FA190" s="115"/>
      <c r="FB190" s="115"/>
    </row>
    <row r="191" spans="1:158" s="59" customFormat="1" x14ac:dyDescent="0.25">
      <c r="A191" s="369" t="s">
        <v>17</v>
      </c>
      <c r="B191" s="2"/>
      <c r="C191" s="799"/>
      <c r="D191" s="2"/>
      <c r="E191" s="2"/>
      <c r="F191" s="2"/>
      <c r="G191" s="115"/>
      <c r="H191" s="115"/>
      <c r="I191" s="115"/>
      <c r="J191" s="115"/>
      <c r="K191" s="115"/>
      <c r="L191" s="115"/>
      <c r="M191" s="115"/>
      <c r="N191" s="115"/>
      <c r="O191" s="115"/>
      <c r="P191" s="115"/>
      <c r="Q191" s="115"/>
      <c r="R191" s="115"/>
      <c r="S191" s="115"/>
      <c r="T191" s="115"/>
      <c r="U191" s="115"/>
      <c r="V191" s="115"/>
      <c r="W191" s="115"/>
      <c r="X191" s="115"/>
      <c r="Y191" s="115"/>
      <c r="Z191" s="115"/>
      <c r="AA191" s="115"/>
      <c r="AB191" s="115"/>
      <c r="AC191" s="115"/>
      <c r="AD191" s="115"/>
      <c r="AE191" s="115"/>
      <c r="AF191" s="115"/>
      <c r="AG191" s="115"/>
      <c r="AH191" s="115"/>
      <c r="AI191" s="115"/>
      <c r="AJ191" s="115"/>
      <c r="AK191" s="115"/>
      <c r="AL191" s="115"/>
      <c r="AM191" s="115"/>
      <c r="AN191" s="115"/>
      <c r="AO191" s="115"/>
      <c r="AP191" s="115"/>
      <c r="AQ191" s="115"/>
      <c r="AR191" s="115"/>
      <c r="AS191" s="115"/>
      <c r="AT191" s="115"/>
      <c r="AU191" s="115"/>
      <c r="AV191" s="115"/>
      <c r="AW191" s="115"/>
      <c r="AX191" s="115"/>
      <c r="AY191" s="115"/>
      <c r="AZ191" s="115"/>
      <c r="BA191" s="115"/>
      <c r="BB191" s="115"/>
      <c r="BC191" s="115"/>
      <c r="BD191" s="115"/>
      <c r="BE191" s="115"/>
      <c r="BF191" s="115"/>
      <c r="BG191" s="115"/>
      <c r="BH191" s="115"/>
      <c r="BI191" s="115"/>
      <c r="BJ191" s="115"/>
      <c r="BK191" s="115"/>
      <c r="BL191" s="115"/>
      <c r="BM191" s="115"/>
      <c r="BN191" s="115"/>
      <c r="BO191" s="115"/>
      <c r="BP191" s="115"/>
      <c r="BQ191" s="115"/>
      <c r="BR191" s="115"/>
      <c r="BS191" s="115"/>
      <c r="BT191" s="115"/>
      <c r="BU191" s="115"/>
      <c r="BV191" s="115"/>
      <c r="BW191" s="115"/>
      <c r="BX191" s="115"/>
      <c r="BY191" s="115"/>
      <c r="BZ191" s="115"/>
      <c r="CA191" s="115"/>
      <c r="CB191" s="115"/>
      <c r="CC191" s="115"/>
      <c r="CD191" s="115"/>
      <c r="CE191" s="115"/>
      <c r="CF191" s="115"/>
      <c r="CG191" s="115"/>
      <c r="CH191" s="115"/>
      <c r="CI191" s="115"/>
      <c r="CJ191" s="115"/>
      <c r="CK191" s="115"/>
      <c r="CL191" s="115"/>
      <c r="CM191" s="115"/>
      <c r="CN191" s="115"/>
      <c r="CO191" s="115"/>
      <c r="CP191" s="115"/>
      <c r="CQ191" s="115"/>
      <c r="CR191" s="115"/>
      <c r="CS191" s="115"/>
      <c r="CT191" s="115"/>
      <c r="CU191" s="115"/>
      <c r="CV191" s="115"/>
      <c r="CW191" s="115"/>
      <c r="CX191" s="115"/>
      <c r="CY191" s="115"/>
      <c r="CZ191" s="115"/>
      <c r="DA191" s="115"/>
      <c r="DB191" s="115"/>
      <c r="DC191" s="115"/>
      <c r="DD191" s="115"/>
      <c r="DE191" s="115"/>
      <c r="DF191" s="115"/>
      <c r="DG191" s="115"/>
      <c r="DH191" s="115"/>
      <c r="DI191" s="115"/>
      <c r="DJ191" s="115"/>
      <c r="DK191" s="115"/>
      <c r="DL191" s="115"/>
      <c r="DM191" s="115"/>
      <c r="DN191" s="115"/>
      <c r="DO191" s="115"/>
      <c r="DP191" s="115"/>
      <c r="DQ191" s="115"/>
      <c r="DR191" s="115"/>
      <c r="DS191" s="115"/>
      <c r="DT191" s="115"/>
      <c r="DU191" s="115"/>
      <c r="DV191" s="115"/>
      <c r="DW191" s="115"/>
      <c r="DX191" s="115"/>
      <c r="DY191" s="115"/>
      <c r="DZ191" s="115"/>
      <c r="EA191" s="115"/>
      <c r="EB191" s="115"/>
      <c r="EC191" s="115"/>
      <c r="ED191" s="115"/>
      <c r="EE191" s="115"/>
      <c r="EF191" s="115"/>
      <c r="EG191" s="115"/>
      <c r="EH191" s="115"/>
      <c r="EI191" s="115"/>
      <c r="EJ191" s="115"/>
      <c r="EK191" s="115"/>
      <c r="EL191" s="115"/>
      <c r="EM191" s="115"/>
      <c r="EN191" s="115"/>
      <c r="EO191" s="115"/>
      <c r="EP191" s="115"/>
      <c r="EQ191" s="115"/>
      <c r="ER191" s="115"/>
      <c r="ES191" s="115"/>
      <c r="ET191" s="115"/>
      <c r="EU191" s="115"/>
      <c r="EV191" s="115"/>
      <c r="EW191" s="115"/>
      <c r="EX191" s="115"/>
      <c r="EY191" s="115"/>
      <c r="EZ191" s="115"/>
      <c r="FA191" s="115"/>
      <c r="FB191" s="115"/>
    </row>
    <row r="192" spans="1:158" s="59" customFormat="1" x14ac:dyDescent="0.25">
      <c r="A192" s="433" t="s">
        <v>55</v>
      </c>
      <c r="B192" s="2"/>
      <c r="C192" s="799"/>
      <c r="D192" s="2"/>
      <c r="E192" s="2"/>
      <c r="F192" s="2"/>
      <c r="G192" s="115"/>
      <c r="H192" s="115"/>
      <c r="I192" s="115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  <c r="AA192" s="115"/>
      <c r="AB192" s="115"/>
      <c r="AC192" s="115"/>
      <c r="AD192" s="115"/>
      <c r="AE192" s="115"/>
      <c r="AF192" s="115"/>
      <c r="AG192" s="115"/>
      <c r="AH192" s="115"/>
      <c r="AI192" s="115"/>
      <c r="AJ192" s="115"/>
      <c r="AK192" s="115"/>
      <c r="AL192" s="115"/>
      <c r="AM192" s="115"/>
      <c r="AN192" s="115"/>
      <c r="AO192" s="115"/>
      <c r="AP192" s="115"/>
      <c r="AQ192" s="115"/>
      <c r="AR192" s="115"/>
      <c r="AS192" s="115"/>
      <c r="AT192" s="115"/>
      <c r="AU192" s="115"/>
      <c r="AV192" s="115"/>
      <c r="AW192" s="115"/>
      <c r="AX192" s="115"/>
      <c r="AY192" s="115"/>
      <c r="AZ192" s="115"/>
      <c r="BA192" s="115"/>
      <c r="BB192" s="115"/>
      <c r="BC192" s="115"/>
      <c r="BD192" s="115"/>
      <c r="BE192" s="115"/>
      <c r="BF192" s="115"/>
      <c r="BG192" s="115"/>
      <c r="BH192" s="115"/>
      <c r="BI192" s="115"/>
      <c r="BJ192" s="115"/>
      <c r="BK192" s="115"/>
      <c r="BL192" s="115"/>
      <c r="BM192" s="115"/>
      <c r="BN192" s="115"/>
      <c r="BO192" s="115"/>
      <c r="BP192" s="115"/>
      <c r="BQ192" s="115"/>
      <c r="BR192" s="115"/>
      <c r="BS192" s="115"/>
      <c r="BT192" s="115"/>
      <c r="BU192" s="115"/>
      <c r="BV192" s="115"/>
      <c r="BW192" s="115"/>
      <c r="BX192" s="115"/>
      <c r="BY192" s="115"/>
      <c r="BZ192" s="115"/>
      <c r="CA192" s="115"/>
      <c r="CB192" s="115"/>
      <c r="CC192" s="115"/>
      <c r="CD192" s="115"/>
      <c r="CE192" s="115"/>
      <c r="CF192" s="115"/>
      <c r="CG192" s="115"/>
      <c r="CH192" s="115"/>
      <c r="CI192" s="115"/>
      <c r="CJ192" s="115"/>
      <c r="CK192" s="115"/>
      <c r="CL192" s="115"/>
      <c r="CM192" s="115"/>
      <c r="CN192" s="115"/>
      <c r="CO192" s="115"/>
      <c r="CP192" s="115"/>
      <c r="CQ192" s="115"/>
      <c r="CR192" s="115"/>
      <c r="CS192" s="115"/>
      <c r="CT192" s="115"/>
      <c r="CU192" s="115"/>
      <c r="CV192" s="115"/>
      <c r="CW192" s="115"/>
      <c r="CX192" s="115"/>
      <c r="CY192" s="115"/>
      <c r="CZ192" s="115"/>
      <c r="DA192" s="115"/>
      <c r="DB192" s="115"/>
      <c r="DC192" s="115"/>
      <c r="DD192" s="115"/>
      <c r="DE192" s="115"/>
      <c r="DF192" s="115"/>
      <c r="DG192" s="115"/>
      <c r="DH192" s="115"/>
      <c r="DI192" s="115"/>
      <c r="DJ192" s="115"/>
      <c r="DK192" s="115"/>
      <c r="DL192" s="115"/>
      <c r="DM192" s="115"/>
      <c r="DN192" s="115"/>
      <c r="DO192" s="115"/>
      <c r="DP192" s="115"/>
      <c r="DQ192" s="115"/>
      <c r="DR192" s="115"/>
      <c r="DS192" s="115"/>
      <c r="DT192" s="115"/>
      <c r="DU192" s="115"/>
      <c r="DV192" s="115"/>
      <c r="DW192" s="115"/>
      <c r="DX192" s="115"/>
      <c r="DY192" s="115"/>
      <c r="DZ192" s="115"/>
      <c r="EA192" s="115"/>
      <c r="EB192" s="115"/>
      <c r="EC192" s="115"/>
      <c r="ED192" s="115"/>
      <c r="EE192" s="115"/>
      <c r="EF192" s="115"/>
      <c r="EG192" s="115"/>
      <c r="EH192" s="115"/>
      <c r="EI192" s="115"/>
      <c r="EJ192" s="115"/>
      <c r="EK192" s="115"/>
      <c r="EL192" s="115"/>
      <c r="EM192" s="115"/>
      <c r="EN192" s="115"/>
      <c r="EO192" s="115"/>
      <c r="EP192" s="115"/>
      <c r="EQ192" s="115"/>
      <c r="ER192" s="115"/>
      <c r="ES192" s="115"/>
      <c r="ET192" s="115"/>
      <c r="EU192" s="115"/>
      <c r="EV192" s="115"/>
      <c r="EW192" s="115"/>
      <c r="EX192" s="115"/>
      <c r="EY192" s="115"/>
      <c r="EZ192" s="115"/>
      <c r="FA192" s="115"/>
      <c r="FB192" s="115"/>
    </row>
    <row r="193" spans="1:158" s="59" customFormat="1" x14ac:dyDescent="0.25">
      <c r="A193" s="818" t="s">
        <v>307</v>
      </c>
      <c r="B193" s="2"/>
      <c r="C193" s="799"/>
      <c r="D193" s="2"/>
      <c r="E193" s="2"/>
      <c r="F193" s="2"/>
      <c r="G193" s="115"/>
      <c r="H193" s="115"/>
      <c r="I193" s="115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  <c r="V193" s="115"/>
      <c r="W193" s="115"/>
      <c r="X193" s="115"/>
      <c r="Y193" s="115"/>
      <c r="Z193" s="115"/>
      <c r="AA193" s="115"/>
      <c r="AB193" s="115"/>
      <c r="AC193" s="115"/>
      <c r="AD193" s="115"/>
      <c r="AE193" s="115"/>
      <c r="AF193" s="115"/>
      <c r="AG193" s="115"/>
      <c r="AH193" s="115"/>
      <c r="AI193" s="115"/>
      <c r="AJ193" s="115"/>
      <c r="AK193" s="115"/>
      <c r="AL193" s="115"/>
      <c r="AM193" s="115"/>
      <c r="AN193" s="115"/>
      <c r="AO193" s="115"/>
      <c r="AP193" s="115"/>
      <c r="AQ193" s="115"/>
      <c r="AR193" s="115"/>
      <c r="AS193" s="115"/>
      <c r="AT193" s="115"/>
      <c r="AU193" s="115"/>
      <c r="AV193" s="115"/>
      <c r="AW193" s="115"/>
      <c r="AX193" s="115"/>
      <c r="AY193" s="115"/>
      <c r="AZ193" s="115"/>
      <c r="BA193" s="115"/>
      <c r="BB193" s="115"/>
      <c r="BC193" s="115"/>
      <c r="BD193" s="115"/>
      <c r="BE193" s="115"/>
      <c r="BF193" s="115"/>
      <c r="BG193" s="115"/>
      <c r="BH193" s="115"/>
      <c r="BI193" s="115"/>
      <c r="BJ193" s="115"/>
      <c r="BK193" s="115"/>
      <c r="BL193" s="115"/>
      <c r="BM193" s="115"/>
      <c r="BN193" s="115"/>
      <c r="BO193" s="115"/>
      <c r="BP193" s="115"/>
      <c r="BQ193" s="115"/>
      <c r="BR193" s="115"/>
      <c r="BS193" s="115"/>
      <c r="BT193" s="115"/>
      <c r="BU193" s="115"/>
      <c r="BV193" s="115"/>
      <c r="BW193" s="115"/>
      <c r="BX193" s="115"/>
      <c r="BY193" s="115"/>
      <c r="BZ193" s="115"/>
      <c r="CA193" s="115"/>
      <c r="CB193" s="115"/>
      <c r="CC193" s="115"/>
      <c r="CD193" s="115"/>
      <c r="CE193" s="115"/>
      <c r="CF193" s="115"/>
      <c r="CG193" s="115"/>
      <c r="CH193" s="115"/>
      <c r="CI193" s="115"/>
      <c r="CJ193" s="115"/>
      <c r="CK193" s="115"/>
      <c r="CL193" s="115"/>
      <c r="CM193" s="115"/>
      <c r="CN193" s="115"/>
      <c r="CO193" s="115"/>
      <c r="CP193" s="115"/>
      <c r="CQ193" s="115"/>
      <c r="CR193" s="115"/>
      <c r="CS193" s="115"/>
      <c r="CT193" s="115"/>
      <c r="CU193" s="115"/>
      <c r="CV193" s="115"/>
      <c r="CW193" s="115"/>
      <c r="CX193" s="115"/>
      <c r="CY193" s="115"/>
      <c r="CZ193" s="115"/>
      <c r="DA193" s="115"/>
      <c r="DB193" s="115"/>
      <c r="DC193" s="115"/>
      <c r="DD193" s="115"/>
      <c r="DE193" s="115"/>
      <c r="DF193" s="115"/>
      <c r="DG193" s="115"/>
      <c r="DH193" s="115"/>
      <c r="DI193" s="115"/>
      <c r="DJ193" s="115"/>
      <c r="DK193" s="115"/>
      <c r="DL193" s="115"/>
      <c r="DM193" s="115"/>
      <c r="DN193" s="115"/>
      <c r="DO193" s="115"/>
      <c r="DP193" s="115"/>
      <c r="DQ193" s="115"/>
      <c r="DR193" s="115"/>
      <c r="DS193" s="115"/>
      <c r="DT193" s="115"/>
      <c r="DU193" s="115"/>
      <c r="DV193" s="115"/>
      <c r="DW193" s="115"/>
      <c r="DX193" s="115"/>
      <c r="DY193" s="115"/>
      <c r="DZ193" s="115"/>
      <c r="EA193" s="115"/>
      <c r="EB193" s="115"/>
      <c r="EC193" s="115"/>
      <c r="ED193" s="115"/>
      <c r="EE193" s="115"/>
      <c r="EF193" s="115"/>
      <c r="EG193" s="115"/>
      <c r="EH193" s="115"/>
      <c r="EI193" s="115"/>
      <c r="EJ193" s="115"/>
      <c r="EK193" s="115"/>
      <c r="EL193" s="115"/>
      <c r="EM193" s="115"/>
      <c r="EN193" s="115"/>
      <c r="EO193" s="115"/>
      <c r="EP193" s="115"/>
      <c r="EQ193" s="115"/>
      <c r="ER193" s="115"/>
      <c r="ES193" s="115"/>
      <c r="ET193" s="115"/>
      <c r="EU193" s="115"/>
      <c r="EV193" s="115"/>
      <c r="EW193" s="115"/>
      <c r="EX193" s="115"/>
      <c r="EY193" s="115"/>
      <c r="EZ193" s="115"/>
      <c r="FA193" s="115"/>
      <c r="FB193" s="115"/>
    </row>
    <row r="194" spans="1:158" s="59" customFormat="1" ht="30" x14ac:dyDescent="0.25">
      <c r="A194" s="819" t="s">
        <v>78</v>
      </c>
      <c r="B194" s="2"/>
      <c r="C194" s="799"/>
      <c r="D194" s="2"/>
      <c r="E194" s="2"/>
      <c r="F194" s="2"/>
      <c r="G194" s="115"/>
      <c r="H194" s="115"/>
      <c r="I194" s="115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  <c r="V194" s="115"/>
      <c r="W194" s="115"/>
      <c r="X194" s="115"/>
      <c r="Y194" s="115"/>
      <c r="Z194" s="115"/>
      <c r="AA194" s="115"/>
      <c r="AB194" s="115"/>
      <c r="AC194" s="115"/>
      <c r="AD194" s="115"/>
      <c r="AE194" s="115"/>
      <c r="AF194" s="115"/>
      <c r="AG194" s="115"/>
      <c r="AH194" s="115"/>
      <c r="AI194" s="115"/>
      <c r="AJ194" s="115"/>
      <c r="AK194" s="115"/>
      <c r="AL194" s="115"/>
      <c r="AM194" s="115"/>
      <c r="AN194" s="115"/>
      <c r="AO194" s="115"/>
      <c r="AP194" s="115"/>
      <c r="AQ194" s="115"/>
      <c r="AR194" s="115"/>
      <c r="AS194" s="115"/>
      <c r="AT194" s="115"/>
      <c r="AU194" s="115"/>
      <c r="AV194" s="115"/>
      <c r="AW194" s="115"/>
      <c r="AX194" s="115"/>
      <c r="AY194" s="115"/>
      <c r="AZ194" s="115"/>
      <c r="BA194" s="115"/>
      <c r="BB194" s="115"/>
      <c r="BC194" s="115"/>
      <c r="BD194" s="115"/>
      <c r="BE194" s="115"/>
      <c r="BF194" s="115"/>
      <c r="BG194" s="115"/>
      <c r="BH194" s="115"/>
      <c r="BI194" s="115"/>
      <c r="BJ194" s="115"/>
      <c r="BK194" s="115"/>
      <c r="BL194" s="115"/>
      <c r="BM194" s="115"/>
      <c r="BN194" s="115"/>
      <c r="BO194" s="115"/>
      <c r="BP194" s="115"/>
      <c r="BQ194" s="115"/>
      <c r="BR194" s="115"/>
      <c r="BS194" s="115"/>
      <c r="BT194" s="115"/>
      <c r="BU194" s="115"/>
      <c r="BV194" s="115"/>
      <c r="BW194" s="115"/>
      <c r="BX194" s="115"/>
      <c r="BY194" s="115"/>
      <c r="BZ194" s="115"/>
      <c r="CA194" s="115"/>
      <c r="CB194" s="115"/>
      <c r="CC194" s="115"/>
      <c r="CD194" s="115"/>
      <c r="CE194" s="115"/>
      <c r="CF194" s="115"/>
      <c r="CG194" s="115"/>
      <c r="CH194" s="115"/>
      <c r="CI194" s="115"/>
      <c r="CJ194" s="115"/>
      <c r="CK194" s="115"/>
      <c r="CL194" s="115"/>
      <c r="CM194" s="115"/>
      <c r="CN194" s="115"/>
      <c r="CO194" s="115"/>
      <c r="CP194" s="115"/>
      <c r="CQ194" s="115"/>
      <c r="CR194" s="115"/>
      <c r="CS194" s="115"/>
      <c r="CT194" s="115"/>
      <c r="CU194" s="115"/>
      <c r="CV194" s="115"/>
      <c r="CW194" s="115"/>
      <c r="CX194" s="115"/>
      <c r="CY194" s="115"/>
      <c r="CZ194" s="115"/>
      <c r="DA194" s="115"/>
      <c r="DB194" s="115"/>
      <c r="DC194" s="115"/>
      <c r="DD194" s="115"/>
      <c r="DE194" s="115"/>
      <c r="DF194" s="115"/>
      <c r="DG194" s="115"/>
      <c r="DH194" s="115"/>
      <c r="DI194" s="115"/>
      <c r="DJ194" s="115"/>
      <c r="DK194" s="115"/>
      <c r="DL194" s="115"/>
      <c r="DM194" s="115"/>
      <c r="DN194" s="115"/>
      <c r="DO194" s="115"/>
      <c r="DP194" s="115"/>
      <c r="DQ194" s="115"/>
      <c r="DR194" s="115"/>
      <c r="DS194" s="115"/>
      <c r="DT194" s="115"/>
      <c r="DU194" s="115"/>
      <c r="DV194" s="115"/>
      <c r="DW194" s="115"/>
      <c r="DX194" s="115"/>
      <c r="DY194" s="115"/>
      <c r="DZ194" s="115"/>
      <c r="EA194" s="115"/>
      <c r="EB194" s="115"/>
      <c r="EC194" s="115"/>
      <c r="ED194" s="115"/>
      <c r="EE194" s="115"/>
      <c r="EF194" s="115"/>
      <c r="EG194" s="115"/>
      <c r="EH194" s="115"/>
      <c r="EI194" s="115"/>
      <c r="EJ194" s="115"/>
      <c r="EK194" s="115"/>
      <c r="EL194" s="115"/>
      <c r="EM194" s="115"/>
      <c r="EN194" s="115"/>
      <c r="EO194" s="115"/>
      <c r="EP194" s="115"/>
      <c r="EQ194" s="115"/>
      <c r="ER194" s="115"/>
      <c r="ES194" s="115"/>
      <c r="ET194" s="115"/>
      <c r="EU194" s="115"/>
      <c r="EV194" s="115"/>
      <c r="EW194" s="115"/>
      <c r="EX194" s="115"/>
      <c r="EY194" s="115"/>
      <c r="EZ194" s="115"/>
      <c r="FA194" s="115"/>
      <c r="FB194" s="115"/>
    </row>
    <row r="195" spans="1:158" s="59" customFormat="1" x14ac:dyDescent="0.25">
      <c r="A195" s="433" t="s">
        <v>174</v>
      </c>
      <c r="B195" s="2"/>
      <c r="C195" s="799"/>
      <c r="D195" s="799"/>
      <c r="E195" s="799"/>
      <c r="F195" s="564"/>
      <c r="G195" s="115"/>
      <c r="H195" s="115"/>
      <c r="I195" s="115"/>
      <c r="J195" s="115"/>
      <c r="K195" s="115"/>
      <c r="L195" s="115"/>
      <c r="M195" s="115"/>
      <c r="N195" s="115"/>
      <c r="O195" s="115"/>
      <c r="P195" s="115"/>
      <c r="Q195" s="115"/>
      <c r="R195" s="115"/>
      <c r="S195" s="115"/>
      <c r="T195" s="115"/>
      <c r="U195" s="115"/>
      <c r="V195" s="115"/>
      <c r="W195" s="115"/>
      <c r="X195" s="115"/>
      <c r="Y195" s="115"/>
      <c r="Z195" s="115"/>
      <c r="AA195" s="115"/>
      <c r="AB195" s="115"/>
      <c r="AC195" s="115"/>
      <c r="AD195" s="115"/>
      <c r="AE195" s="115"/>
      <c r="AF195" s="115"/>
      <c r="AG195" s="115"/>
      <c r="AH195" s="115"/>
      <c r="AI195" s="115"/>
      <c r="AJ195" s="115"/>
      <c r="AK195" s="115"/>
      <c r="AL195" s="115"/>
      <c r="AM195" s="115"/>
      <c r="AN195" s="115"/>
      <c r="AO195" s="115"/>
      <c r="AP195" s="115"/>
      <c r="AQ195" s="115"/>
      <c r="AR195" s="115"/>
      <c r="AS195" s="115"/>
      <c r="AT195" s="115"/>
      <c r="AU195" s="115"/>
      <c r="AV195" s="115"/>
      <c r="AW195" s="115"/>
      <c r="AX195" s="115"/>
      <c r="AY195" s="115"/>
      <c r="AZ195" s="115"/>
      <c r="BA195" s="115"/>
      <c r="BB195" s="115"/>
      <c r="BC195" s="115"/>
      <c r="BD195" s="115"/>
      <c r="BE195" s="115"/>
      <c r="BF195" s="115"/>
      <c r="BG195" s="115"/>
      <c r="BH195" s="115"/>
      <c r="BI195" s="115"/>
      <c r="BJ195" s="115"/>
      <c r="BK195" s="115"/>
      <c r="BL195" s="115"/>
      <c r="BM195" s="115"/>
      <c r="BN195" s="115"/>
      <c r="BO195" s="115"/>
      <c r="BP195" s="115"/>
      <c r="BQ195" s="115"/>
      <c r="BR195" s="115"/>
      <c r="BS195" s="115"/>
      <c r="BT195" s="115"/>
      <c r="BU195" s="115"/>
      <c r="BV195" s="115"/>
      <c r="BW195" s="115"/>
      <c r="BX195" s="115"/>
      <c r="BY195" s="115"/>
      <c r="BZ195" s="115"/>
      <c r="CA195" s="115"/>
      <c r="CB195" s="115"/>
      <c r="CC195" s="115"/>
      <c r="CD195" s="115"/>
      <c r="CE195" s="115"/>
      <c r="CF195" s="115"/>
      <c r="CG195" s="115"/>
      <c r="CH195" s="115"/>
      <c r="CI195" s="115"/>
      <c r="CJ195" s="115"/>
      <c r="CK195" s="115"/>
      <c r="CL195" s="115"/>
      <c r="CM195" s="115"/>
      <c r="CN195" s="115"/>
      <c r="CO195" s="115"/>
      <c r="CP195" s="115"/>
      <c r="CQ195" s="115"/>
      <c r="CR195" s="115"/>
      <c r="CS195" s="115"/>
      <c r="CT195" s="115"/>
      <c r="CU195" s="115"/>
      <c r="CV195" s="115"/>
      <c r="CW195" s="115"/>
      <c r="CX195" s="115"/>
      <c r="CY195" s="115"/>
      <c r="CZ195" s="115"/>
      <c r="DA195" s="115"/>
      <c r="DB195" s="115"/>
      <c r="DC195" s="115"/>
      <c r="DD195" s="115"/>
      <c r="DE195" s="115"/>
      <c r="DF195" s="115"/>
      <c r="DG195" s="115"/>
      <c r="DH195" s="115"/>
      <c r="DI195" s="115"/>
      <c r="DJ195" s="115"/>
      <c r="DK195" s="115"/>
      <c r="DL195" s="115"/>
      <c r="DM195" s="115"/>
      <c r="DN195" s="115"/>
      <c r="DO195" s="115"/>
      <c r="DP195" s="115"/>
      <c r="DQ195" s="115"/>
      <c r="DR195" s="115"/>
      <c r="DS195" s="115"/>
      <c r="DT195" s="115"/>
      <c r="DU195" s="115"/>
      <c r="DV195" s="115"/>
      <c r="DW195" s="115"/>
      <c r="DX195" s="115"/>
      <c r="DY195" s="115"/>
      <c r="DZ195" s="115"/>
      <c r="EA195" s="115"/>
      <c r="EB195" s="115"/>
      <c r="EC195" s="115"/>
      <c r="ED195" s="115"/>
      <c r="EE195" s="115"/>
      <c r="EF195" s="115"/>
      <c r="EG195" s="115"/>
      <c r="EH195" s="115"/>
      <c r="EI195" s="115"/>
      <c r="EJ195" s="115"/>
      <c r="EK195" s="115"/>
      <c r="EL195" s="115"/>
      <c r="EM195" s="115"/>
      <c r="EN195" s="115"/>
      <c r="EO195" s="115"/>
      <c r="EP195" s="115"/>
      <c r="EQ195" s="115"/>
      <c r="ER195" s="115"/>
      <c r="ES195" s="115"/>
      <c r="ET195" s="115"/>
      <c r="EU195" s="115"/>
      <c r="EV195" s="115"/>
      <c r="EW195" s="115"/>
      <c r="EX195" s="115"/>
      <c r="EY195" s="115"/>
      <c r="EZ195" s="115"/>
      <c r="FA195" s="115"/>
      <c r="FB195" s="115"/>
    </row>
    <row r="196" spans="1:158" s="59" customFormat="1" ht="15.75" thickBot="1" x14ac:dyDescent="0.3">
      <c r="A196" s="686" t="s">
        <v>29</v>
      </c>
      <c r="B196" s="564"/>
      <c r="C196" s="816"/>
      <c r="D196" s="564"/>
      <c r="E196" s="564"/>
      <c r="F196" s="564"/>
      <c r="G196" s="115"/>
      <c r="H196" s="115"/>
      <c r="I196" s="115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  <c r="V196" s="115"/>
      <c r="W196" s="115"/>
      <c r="X196" s="115"/>
      <c r="Y196" s="115"/>
      <c r="Z196" s="115"/>
      <c r="AA196" s="115"/>
      <c r="AB196" s="115"/>
      <c r="AC196" s="115"/>
      <c r="AD196" s="115"/>
      <c r="AE196" s="115"/>
      <c r="AF196" s="115"/>
      <c r="AG196" s="115"/>
      <c r="AH196" s="115"/>
      <c r="AI196" s="115"/>
      <c r="AJ196" s="115"/>
      <c r="AK196" s="115"/>
      <c r="AL196" s="115"/>
      <c r="AM196" s="115"/>
      <c r="AN196" s="115"/>
      <c r="AO196" s="115"/>
      <c r="AP196" s="115"/>
      <c r="AQ196" s="115"/>
      <c r="AR196" s="115"/>
      <c r="AS196" s="115"/>
      <c r="AT196" s="115"/>
      <c r="AU196" s="115"/>
      <c r="AV196" s="115"/>
      <c r="AW196" s="115"/>
      <c r="AX196" s="115"/>
      <c r="AY196" s="115"/>
      <c r="AZ196" s="115"/>
      <c r="BA196" s="115"/>
      <c r="BB196" s="115"/>
      <c r="BC196" s="115"/>
      <c r="BD196" s="115"/>
      <c r="BE196" s="115"/>
      <c r="BF196" s="115"/>
      <c r="BG196" s="115"/>
      <c r="BH196" s="115"/>
      <c r="BI196" s="115"/>
      <c r="BJ196" s="115"/>
      <c r="BK196" s="115"/>
      <c r="BL196" s="115"/>
      <c r="BM196" s="115"/>
      <c r="BN196" s="115"/>
      <c r="BO196" s="115"/>
      <c r="BP196" s="115"/>
      <c r="BQ196" s="115"/>
      <c r="BR196" s="115"/>
      <c r="BS196" s="115"/>
      <c r="BT196" s="115"/>
      <c r="BU196" s="115"/>
      <c r="BV196" s="115"/>
      <c r="BW196" s="115"/>
      <c r="BX196" s="115"/>
      <c r="BY196" s="115"/>
      <c r="BZ196" s="115"/>
      <c r="CA196" s="115"/>
      <c r="CB196" s="115"/>
      <c r="CC196" s="115"/>
      <c r="CD196" s="115"/>
      <c r="CE196" s="115"/>
      <c r="CF196" s="115"/>
      <c r="CG196" s="115"/>
      <c r="CH196" s="115"/>
      <c r="CI196" s="115"/>
      <c r="CJ196" s="115"/>
      <c r="CK196" s="115"/>
      <c r="CL196" s="115"/>
      <c r="CM196" s="115"/>
      <c r="CN196" s="115"/>
      <c r="CO196" s="115"/>
      <c r="CP196" s="115"/>
      <c r="CQ196" s="115"/>
      <c r="CR196" s="115"/>
      <c r="CS196" s="115"/>
      <c r="CT196" s="115"/>
      <c r="CU196" s="115"/>
      <c r="CV196" s="115"/>
      <c r="CW196" s="115"/>
      <c r="CX196" s="115"/>
      <c r="CY196" s="115"/>
      <c r="CZ196" s="115"/>
      <c r="DA196" s="115"/>
      <c r="DB196" s="115"/>
      <c r="DC196" s="115"/>
      <c r="DD196" s="115"/>
      <c r="DE196" s="115"/>
      <c r="DF196" s="115"/>
      <c r="DG196" s="115"/>
      <c r="DH196" s="115"/>
      <c r="DI196" s="115"/>
      <c r="DJ196" s="115"/>
      <c r="DK196" s="115"/>
      <c r="DL196" s="115"/>
      <c r="DM196" s="115"/>
      <c r="DN196" s="115"/>
      <c r="DO196" s="115"/>
      <c r="DP196" s="115"/>
      <c r="DQ196" s="115"/>
      <c r="DR196" s="115"/>
      <c r="DS196" s="115"/>
      <c r="DT196" s="115"/>
      <c r="DU196" s="115"/>
      <c r="DV196" s="115"/>
      <c r="DW196" s="115"/>
      <c r="DX196" s="115"/>
      <c r="DY196" s="115"/>
      <c r="DZ196" s="115"/>
      <c r="EA196" s="115"/>
      <c r="EB196" s="115"/>
      <c r="EC196" s="115"/>
      <c r="ED196" s="115"/>
      <c r="EE196" s="115"/>
      <c r="EF196" s="115"/>
      <c r="EG196" s="115"/>
      <c r="EH196" s="115"/>
      <c r="EI196" s="115"/>
      <c r="EJ196" s="115"/>
      <c r="EK196" s="115"/>
      <c r="EL196" s="115"/>
      <c r="EM196" s="115"/>
      <c r="EN196" s="115"/>
      <c r="EO196" s="115"/>
      <c r="EP196" s="115"/>
      <c r="EQ196" s="115"/>
      <c r="ER196" s="115"/>
      <c r="ES196" s="115"/>
      <c r="ET196" s="115"/>
      <c r="EU196" s="115"/>
      <c r="EV196" s="115"/>
      <c r="EW196" s="115"/>
      <c r="EX196" s="115"/>
      <c r="EY196" s="115"/>
      <c r="EZ196" s="115"/>
      <c r="FA196" s="115"/>
      <c r="FB196" s="115"/>
    </row>
    <row r="197" spans="1:158" s="59" customFormat="1" ht="15" customHeight="1" thickBot="1" x14ac:dyDescent="0.3">
      <c r="A197" s="138" t="s">
        <v>10</v>
      </c>
      <c r="B197" s="280"/>
      <c r="C197" s="280"/>
      <c r="D197" s="280"/>
      <c r="E197" s="280"/>
      <c r="F197" s="280"/>
      <c r="G197" s="115"/>
      <c r="H197" s="115"/>
      <c r="I197" s="115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  <c r="V197" s="115"/>
      <c r="W197" s="115"/>
      <c r="X197" s="115"/>
      <c r="Y197" s="115"/>
      <c r="Z197" s="115"/>
      <c r="AA197" s="115"/>
      <c r="AB197" s="115"/>
      <c r="AC197" s="115"/>
      <c r="AD197" s="115"/>
      <c r="AE197" s="115"/>
      <c r="AF197" s="115"/>
      <c r="AG197" s="115"/>
      <c r="AH197" s="115"/>
      <c r="AI197" s="115"/>
      <c r="AJ197" s="115"/>
      <c r="AK197" s="115"/>
      <c r="AL197" s="115"/>
      <c r="AM197" s="115"/>
      <c r="AN197" s="115"/>
      <c r="AO197" s="115"/>
      <c r="AP197" s="115"/>
      <c r="AQ197" s="115"/>
      <c r="AR197" s="115"/>
      <c r="AS197" s="115"/>
      <c r="AT197" s="115"/>
      <c r="AU197" s="115"/>
      <c r="AV197" s="115"/>
      <c r="AW197" s="115"/>
      <c r="AX197" s="115"/>
      <c r="AY197" s="115"/>
      <c r="AZ197" s="115"/>
      <c r="BA197" s="115"/>
      <c r="BB197" s="115"/>
      <c r="BC197" s="115"/>
      <c r="BD197" s="115"/>
      <c r="BE197" s="115"/>
      <c r="BF197" s="115"/>
      <c r="BG197" s="115"/>
      <c r="BH197" s="115"/>
      <c r="BI197" s="115"/>
      <c r="BJ197" s="115"/>
      <c r="BK197" s="115"/>
      <c r="BL197" s="115"/>
      <c r="BM197" s="115"/>
      <c r="BN197" s="115"/>
      <c r="BO197" s="115"/>
      <c r="BP197" s="115"/>
      <c r="BQ197" s="115"/>
      <c r="BR197" s="115"/>
      <c r="BS197" s="115"/>
      <c r="BT197" s="115"/>
      <c r="BU197" s="115"/>
      <c r="BV197" s="115"/>
      <c r="BW197" s="115"/>
      <c r="BX197" s="115"/>
      <c r="BY197" s="115"/>
      <c r="BZ197" s="115"/>
      <c r="CA197" s="115"/>
      <c r="CB197" s="115"/>
      <c r="CC197" s="115"/>
      <c r="CD197" s="115"/>
      <c r="CE197" s="115"/>
      <c r="CF197" s="115"/>
      <c r="CG197" s="115"/>
      <c r="CH197" s="115"/>
      <c r="CI197" s="115"/>
      <c r="CJ197" s="115"/>
      <c r="CK197" s="115"/>
      <c r="CL197" s="115"/>
      <c r="CM197" s="115"/>
      <c r="CN197" s="115"/>
      <c r="CO197" s="115"/>
      <c r="CP197" s="115"/>
      <c r="CQ197" s="115"/>
      <c r="CR197" s="115"/>
      <c r="CS197" s="115"/>
      <c r="CT197" s="115"/>
      <c r="CU197" s="115"/>
      <c r="CV197" s="115"/>
      <c r="CW197" s="115"/>
      <c r="CX197" s="115"/>
      <c r="CY197" s="115"/>
      <c r="CZ197" s="115"/>
      <c r="DA197" s="115"/>
      <c r="DB197" s="115"/>
      <c r="DC197" s="115"/>
      <c r="DD197" s="115"/>
      <c r="DE197" s="115"/>
      <c r="DF197" s="115"/>
      <c r="DG197" s="115"/>
      <c r="DH197" s="115"/>
      <c r="DI197" s="115"/>
      <c r="DJ197" s="115"/>
      <c r="DK197" s="115"/>
      <c r="DL197" s="115"/>
      <c r="DM197" s="115"/>
      <c r="DN197" s="115"/>
      <c r="DO197" s="115"/>
      <c r="DP197" s="115"/>
      <c r="DQ197" s="115"/>
      <c r="DR197" s="115"/>
      <c r="DS197" s="115"/>
      <c r="DT197" s="115"/>
      <c r="DU197" s="115"/>
      <c r="DV197" s="115"/>
      <c r="DW197" s="115"/>
      <c r="DX197" s="115"/>
      <c r="DY197" s="115"/>
      <c r="DZ197" s="115"/>
      <c r="EA197" s="115"/>
      <c r="EB197" s="115"/>
      <c r="EC197" s="115"/>
      <c r="ED197" s="115"/>
      <c r="EE197" s="115"/>
      <c r="EF197" s="115"/>
      <c r="EG197" s="115"/>
      <c r="EH197" s="115"/>
      <c r="EI197" s="115"/>
      <c r="EJ197" s="115"/>
      <c r="EK197" s="115"/>
      <c r="EL197" s="115"/>
      <c r="EM197" s="115"/>
      <c r="EN197" s="115"/>
      <c r="EO197" s="115"/>
      <c r="EP197" s="115"/>
      <c r="EQ197" s="115"/>
      <c r="ER197" s="115"/>
      <c r="ES197" s="115"/>
      <c r="ET197" s="115"/>
      <c r="EU197" s="115"/>
      <c r="EV197" s="115"/>
      <c r="EW197" s="115"/>
      <c r="EX197" s="115"/>
      <c r="EY197" s="115"/>
      <c r="EZ197" s="115"/>
      <c r="FA197" s="115"/>
      <c r="FB197" s="115"/>
    </row>
    <row r="198" spans="1:158" s="59" customFormat="1" ht="15" customHeight="1" x14ac:dyDescent="0.25">
      <c r="A198" s="463" t="s">
        <v>357</v>
      </c>
      <c r="B198" s="314"/>
      <c r="C198" s="314"/>
      <c r="D198" s="314"/>
      <c r="E198" s="314"/>
      <c r="F198" s="314"/>
      <c r="G198" s="115"/>
      <c r="H198" s="115"/>
      <c r="I198" s="115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  <c r="V198" s="115"/>
      <c r="W198" s="115"/>
      <c r="X198" s="115"/>
      <c r="Y198" s="115"/>
      <c r="Z198" s="115"/>
      <c r="AA198" s="115"/>
      <c r="AB198" s="115"/>
      <c r="AC198" s="115"/>
      <c r="AD198" s="115"/>
      <c r="AE198" s="115"/>
      <c r="AF198" s="115"/>
      <c r="AG198" s="115"/>
      <c r="AH198" s="115"/>
      <c r="AI198" s="115"/>
      <c r="AJ198" s="115"/>
      <c r="AK198" s="115"/>
      <c r="AL198" s="115"/>
      <c r="AM198" s="115"/>
      <c r="AN198" s="115"/>
      <c r="AO198" s="115"/>
      <c r="AP198" s="115"/>
      <c r="AQ198" s="115"/>
      <c r="AR198" s="115"/>
      <c r="AS198" s="115"/>
      <c r="AT198" s="115"/>
      <c r="AU198" s="115"/>
      <c r="AV198" s="115"/>
      <c r="AW198" s="115"/>
      <c r="AX198" s="115"/>
      <c r="AY198" s="115"/>
      <c r="AZ198" s="115"/>
      <c r="BA198" s="115"/>
      <c r="BB198" s="115"/>
      <c r="BC198" s="115"/>
      <c r="BD198" s="115"/>
      <c r="BE198" s="115"/>
      <c r="BF198" s="115"/>
      <c r="BG198" s="115"/>
      <c r="BH198" s="115"/>
      <c r="BI198" s="115"/>
      <c r="BJ198" s="115"/>
      <c r="BK198" s="115"/>
      <c r="BL198" s="115"/>
      <c r="BM198" s="115"/>
      <c r="BN198" s="115"/>
      <c r="BO198" s="115"/>
      <c r="BP198" s="115"/>
      <c r="BQ198" s="115"/>
      <c r="BR198" s="115"/>
      <c r="BS198" s="115"/>
      <c r="BT198" s="115"/>
      <c r="BU198" s="115"/>
      <c r="BV198" s="115"/>
      <c r="BW198" s="115"/>
      <c r="BX198" s="115"/>
      <c r="BY198" s="115"/>
      <c r="BZ198" s="115"/>
      <c r="CA198" s="115"/>
      <c r="CB198" s="115"/>
      <c r="CC198" s="115"/>
      <c r="CD198" s="115"/>
      <c r="CE198" s="115"/>
      <c r="CF198" s="115"/>
      <c r="CG198" s="115"/>
      <c r="CH198" s="115"/>
      <c r="CI198" s="115"/>
      <c r="CJ198" s="115"/>
      <c r="CK198" s="115"/>
      <c r="CL198" s="115"/>
      <c r="CM198" s="115"/>
      <c r="CN198" s="115"/>
      <c r="CO198" s="115"/>
      <c r="CP198" s="115"/>
      <c r="CQ198" s="115"/>
      <c r="CR198" s="115"/>
      <c r="CS198" s="115"/>
      <c r="CT198" s="115"/>
      <c r="CU198" s="115"/>
      <c r="CV198" s="115"/>
      <c r="CW198" s="115"/>
      <c r="CX198" s="115"/>
      <c r="CY198" s="115"/>
      <c r="CZ198" s="115"/>
      <c r="DA198" s="115"/>
      <c r="DB198" s="115"/>
      <c r="DC198" s="115"/>
      <c r="DD198" s="115"/>
      <c r="DE198" s="115"/>
      <c r="DF198" s="115"/>
      <c r="DG198" s="115"/>
      <c r="DH198" s="115"/>
      <c r="DI198" s="115"/>
      <c r="DJ198" s="115"/>
      <c r="DK198" s="115"/>
      <c r="DL198" s="115"/>
      <c r="DM198" s="115"/>
      <c r="DN198" s="115"/>
      <c r="DO198" s="115"/>
      <c r="DP198" s="115"/>
      <c r="DQ198" s="115"/>
      <c r="DR198" s="115"/>
      <c r="DS198" s="115"/>
      <c r="DT198" s="115"/>
      <c r="DU198" s="115"/>
      <c r="DV198" s="115"/>
      <c r="DW198" s="115"/>
      <c r="DX198" s="115"/>
      <c r="DY198" s="115"/>
      <c r="DZ198" s="115"/>
      <c r="EA198" s="115"/>
      <c r="EB198" s="115"/>
      <c r="EC198" s="115"/>
      <c r="ED198" s="115"/>
      <c r="EE198" s="115"/>
      <c r="EF198" s="115"/>
      <c r="EG198" s="115"/>
      <c r="EH198" s="115"/>
      <c r="EI198" s="115"/>
      <c r="EJ198" s="115"/>
      <c r="EK198" s="115"/>
      <c r="EL198" s="115"/>
      <c r="EM198" s="115"/>
      <c r="EN198" s="115"/>
      <c r="EO198" s="115"/>
      <c r="EP198" s="115"/>
      <c r="EQ198" s="115"/>
      <c r="ER198" s="115"/>
      <c r="ES198" s="115"/>
      <c r="ET198" s="115"/>
      <c r="EU198" s="115"/>
      <c r="EV198" s="115"/>
      <c r="EW198" s="115"/>
      <c r="EX198" s="115"/>
      <c r="EY198" s="115"/>
      <c r="EZ198" s="115"/>
      <c r="FA198" s="115"/>
      <c r="FB198" s="115"/>
    </row>
    <row r="199" spans="1:158" s="59" customFormat="1" ht="15" customHeight="1" x14ac:dyDescent="0.25">
      <c r="A199" s="810" t="s">
        <v>163</v>
      </c>
      <c r="B199" s="2"/>
      <c r="C199" s="2"/>
      <c r="D199" s="2"/>
      <c r="E199" s="2"/>
      <c r="F199" s="2"/>
      <c r="G199" s="115"/>
      <c r="H199" s="115"/>
      <c r="I199" s="115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  <c r="AA199" s="115"/>
      <c r="AB199" s="115"/>
      <c r="AC199" s="115"/>
      <c r="AD199" s="115"/>
      <c r="AE199" s="115"/>
      <c r="AF199" s="115"/>
      <c r="AG199" s="115"/>
      <c r="AH199" s="115"/>
      <c r="AI199" s="115"/>
      <c r="AJ199" s="115"/>
      <c r="AK199" s="115"/>
      <c r="AL199" s="115"/>
      <c r="AM199" s="115"/>
      <c r="AN199" s="115"/>
      <c r="AO199" s="115"/>
      <c r="AP199" s="115"/>
      <c r="AQ199" s="115"/>
      <c r="AR199" s="115"/>
      <c r="AS199" s="115"/>
      <c r="AT199" s="115"/>
      <c r="AU199" s="115"/>
      <c r="AV199" s="115"/>
      <c r="AW199" s="115"/>
      <c r="AX199" s="115"/>
      <c r="AY199" s="115"/>
      <c r="AZ199" s="115"/>
      <c r="BA199" s="115"/>
      <c r="BB199" s="115"/>
      <c r="BC199" s="115"/>
      <c r="BD199" s="115"/>
      <c r="BE199" s="115"/>
      <c r="BF199" s="115"/>
      <c r="BG199" s="115"/>
      <c r="BH199" s="115"/>
      <c r="BI199" s="115"/>
      <c r="BJ199" s="115"/>
      <c r="BK199" s="115"/>
      <c r="BL199" s="115"/>
      <c r="BM199" s="115"/>
      <c r="BN199" s="115"/>
      <c r="BO199" s="115"/>
      <c r="BP199" s="115"/>
      <c r="BQ199" s="115"/>
      <c r="BR199" s="115"/>
      <c r="BS199" s="115"/>
      <c r="BT199" s="115"/>
      <c r="BU199" s="115"/>
      <c r="BV199" s="115"/>
      <c r="BW199" s="115"/>
      <c r="BX199" s="115"/>
      <c r="BY199" s="115"/>
      <c r="BZ199" s="115"/>
      <c r="CA199" s="115"/>
      <c r="CB199" s="115"/>
      <c r="CC199" s="115"/>
      <c r="CD199" s="115"/>
      <c r="CE199" s="115"/>
      <c r="CF199" s="115"/>
      <c r="CG199" s="115"/>
      <c r="CH199" s="115"/>
      <c r="CI199" s="115"/>
      <c r="CJ199" s="115"/>
      <c r="CK199" s="115"/>
      <c r="CL199" s="115"/>
      <c r="CM199" s="115"/>
      <c r="CN199" s="115"/>
      <c r="CO199" s="115"/>
      <c r="CP199" s="115"/>
      <c r="CQ199" s="115"/>
      <c r="CR199" s="115"/>
      <c r="CS199" s="115"/>
      <c r="CT199" s="115"/>
      <c r="CU199" s="115"/>
      <c r="CV199" s="115"/>
      <c r="CW199" s="115"/>
      <c r="CX199" s="115"/>
      <c r="CY199" s="115"/>
      <c r="CZ199" s="115"/>
      <c r="DA199" s="115"/>
      <c r="DB199" s="115"/>
      <c r="DC199" s="115"/>
      <c r="DD199" s="115"/>
      <c r="DE199" s="115"/>
      <c r="DF199" s="115"/>
      <c r="DG199" s="115"/>
      <c r="DH199" s="115"/>
      <c r="DI199" s="115"/>
      <c r="DJ199" s="115"/>
      <c r="DK199" s="115"/>
      <c r="DL199" s="115"/>
      <c r="DM199" s="115"/>
      <c r="DN199" s="115"/>
      <c r="DO199" s="115"/>
      <c r="DP199" s="115"/>
      <c r="DQ199" s="115"/>
      <c r="DR199" s="115"/>
      <c r="DS199" s="115"/>
      <c r="DT199" s="115"/>
      <c r="DU199" s="115"/>
      <c r="DV199" s="115"/>
      <c r="DW199" s="115"/>
      <c r="DX199" s="115"/>
      <c r="DY199" s="115"/>
      <c r="DZ199" s="115"/>
      <c r="EA199" s="115"/>
      <c r="EB199" s="115"/>
      <c r="EC199" s="115"/>
      <c r="ED199" s="115"/>
      <c r="EE199" s="115"/>
      <c r="EF199" s="115"/>
      <c r="EG199" s="115"/>
      <c r="EH199" s="115"/>
      <c r="EI199" s="115"/>
      <c r="EJ199" s="115"/>
      <c r="EK199" s="115"/>
      <c r="EL199" s="115"/>
      <c r="EM199" s="115"/>
      <c r="EN199" s="115"/>
      <c r="EO199" s="115"/>
      <c r="EP199" s="115"/>
      <c r="EQ199" s="115"/>
      <c r="ER199" s="115"/>
      <c r="ES199" s="115"/>
      <c r="ET199" s="115"/>
      <c r="EU199" s="115"/>
      <c r="EV199" s="115"/>
      <c r="EW199" s="115"/>
      <c r="EX199" s="115"/>
      <c r="EY199" s="115"/>
      <c r="EZ199" s="115"/>
      <c r="FA199" s="115"/>
      <c r="FB199" s="115"/>
    </row>
    <row r="200" spans="1:158" s="59" customFormat="1" ht="15" customHeight="1" x14ac:dyDescent="0.25">
      <c r="A200" s="773" t="s">
        <v>124</v>
      </c>
      <c r="B200" s="2"/>
      <c r="C200" s="2">
        <f>C201</f>
        <v>0</v>
      </c>
      <c r="D200" s="2"/>
      <c r="E200" s="2"/>
      <c r="F200" s="2"/>
      <c r="G200" s="115"/>
      <c r="H200" s="115"/>
      <c r="I200" s="115"/>
      <c r="J200" s="115"/>
      <c r="K200" s="115"/>
      <c r="L200" s="115"/>
      <c r="M200" s="115"/>
      <c r="N200" s="115"/>
      <c r="O200" s="115"/>
      <c r="P200" s="115"/>
      <c r="Q200" s="115"/>
      <c r="R200" s="115"/>
      <c r="S200" s="115"/>
      <c r="T200" s="115"/>
      <c r="U200" s="115"/>
      <c r="V200" s="115"/>
      <c r="W200" s="115"/>
      <c r="X200" s="115"/>
      <c r="Y200" s="115"/>
      <c r="Z200" s="115"/>
      <c r="AA200" s="115"/>
      <c r="AB200" s="115"/>
      <c r="AC200" s="115"/>
      <c r="AD200" s="115"/>
      <c r="AE200" s="115"/>
      <c r="AF200" s="115"/>
      <c r="AG200" s="115"/>
      <c r="AH200" s="115"/>
      <c r="AI200" s="115"/>
      <c r="AJ200" s="115"/>
      <c r="AK200" s="115"/>
      <c r="AL200" s="115"/>
      <c r="AM200" s="115"/>
      <c r="AN200" s="115"/>
      <c r="AO200" s="115"/>
      <c r="AP200" s="115"/>
      <c r="AQ200" s="115"/>
      <c r="AR200" s="115"/>
      <c r="AS200" s="115"/>
      <c r="AT200" s="115"/>
      <c r="AU200" s="115"/>
      <c r="AV200" s="115"/>
      <c r="AW200" s="115"/>
      <c r="AX200" s="115"/>
      <c r="AY200" s="115"/>
      <c r="AZ200" s="115"/>
      <c r="BA200" s="115"/>
      <c r="BB200" s="115"/>
      <c r="BC200" s="115"/>
      <c r="BD200" s="115"/>
      <c r="BE200" s="115"/>
      <c r="BF200" s="115"/>
      <c r="BG200" s="115"/>
      <c r="BH200" s="115"/>
      <c r="BI200" s="115"/>
      <c r="BJ200" s="115"/>
      <c r="BK200" s="115"/>
      <c r="BL200" s="115"/>
      <c r="BM200" s="115"/>
      <c r="BN200" s="115"/>
      <c r="BO200" s="115"/>
      <c r="BP200" s="115"/>
      <c r="BQ200" s="115"/>
      <c r="BR200" s="115"/>
      <c r="BS200" s="115"/>
      <c r="BT200" s="115"/>
      <c r="BU200" s="115"/>
      <c r="BV200" s="115"/>
      <c r="BW200" s="115"/>
      <c r="BX200" s="115"/>
      <c r="BY200" s="115"/>
      <c r="BZ200" s="115"/>
      <c r="CA200" s="115"/>
      <c r="CB200" s="115"/>
      <c r="CC200" s="115"/>
      <c r="CD200" s="115"/>
      <c r="CE200" s="115"/>
      <c r="CF200" s="115"/>
      <c r="CG200" s="115"/>
      <c r="CH200" s="115"/>
      <c r="CI200" s="115"/>
      <c r="CJ200" s="115"/>
      <c r="CK200" s="115"/>
      <c r="CL200" s="115"/>
      <c r="CM200" s="115"/>
      <c r="CN200" s="115"/>
      <c r="CO200" s="115"/>
      <c r="CP200" s="115"/>
      <c r="CQ200" s="115"/>
      <c r="CR200" s="115"/>
      <c r="CS200" s="115"/>
      <c r="CT200" s="115"/>
      <c r="CU200" s="115"/>
      <c r="CV200" s="115"/>
      <c r="CW200" s="115"/>
      <c r="CX200" s="115"/>
      <c r="CY200" s="115"/>
      <c r="CZ200" s="115"/>
      <c r="DA200" s="115"/>
      <c r="DB200" s="115"/>
      <c r="DC200" s="115"/>
      <c r="DD200" s="115"/>
      <c r="DE200" s="115"/>
      <c r="DF200" s="115"/>
      <c r="DG200" s="115"/>
      <c r="DH200" s="115"/>
      <c r="DI200" s="115"/>
      <c r="DJ200" s="115"/>
      <c r="DK200" s="115"/>
      <c r="DL200" s="115"/>
      <c r="DM200" s="115"/>
      <c r="DN200" s="115"/>
      <c r="DO200" s="115"/>
      <c r="DP200" s="115"/>
      <c r="DQ200" s="115"/>
      <c r="DR200" s="115"/>
      <c r="DS200" s="115"/>
      <c r="DT200" s="115"/>
      <c r="DU200" s="115"/>
      <c r="DV200" s="115"/>
      <c r="DW200" s="115"/>
      <c r="DX200" s="115"/>
      <c r="DY200" s="115"/>
      <c r="DZ200" s="115"/>
      <c r="EA200" s="115"/>
      <c r="EB200" s="115"/>
      <c r="EC200" s="115"/>
      <c r="ED200" s="115"/>
      <c r="EE200" s="115"/>
      <c r="EF200" s="115"/>
      <c r="EG200" s="115"/>
      <c r="EH200" s="115"/>
      <c r="EI200" s="115"/>
      <c r="EJ200" s="115"/>
      <c r="EK200" s="115"/>
      <c r="EL200" s="115"/>
      <c r="EM200" s="115"/>
      <c r="EN200" s="115"/>
      <c r="EO200" s="115"/>
      <c r="EP200" s="115"/>
      <c r="EQ200" s="115"/>
      <c r="ER200" s="115"/>
      <c r="ES200" s="115"/>
      <c r="ET200" s="115"/>
      <c r="EU200" s="115"/>
      <c r="EV200" s="115"/>
      <c r="EW200" s="115"/>
      <c r="EX200" s="115"/>
      <c r="EY200" s="115"/>
      <c r="EZ200" s="115"/>
      <c r="FA200" s="115"/>
      <c r="FB200" s="115"/>
    </row>
    <row r="201" spans="1:158" s="59" customFormat="1" ht="15" customHeight="1" thickBot="1" x14ac:dyDescent="0.3">
      <c r="A201" s="820" t="s">
        <v>358</v>
      </c>
      <c r="B201" s="2"/>
      <c r="C201" s="2"/>
      <c r="D201" s="2"/>
      <c r="E201" s="2"/>
      <c r="F201" s="2"/>
      <c r="G201" s="115"/>
      <c r="H201" s="115"/>
      <c r="I201" s="115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  <c r="V201" s="115"/>
      <c r="W201" s="115"/>
      <c r="X201" s="115"/>
      <c r="Y201" s="115"/>
      <c r="Z201" s="115"/>
      <c r="AA201" s="115"/>
      <c r="AB201" s="115"/>
      <c r="AC201" s="115"/>
      <c r="AD201" s="115"/>
      <c r="AE201" s="115"/>
      <c r="AF201" s="115"/>
      <c r="AG201" s="115"/>
      <c r="AH201" s="115"/>
      <c r="AI201" s="115"/>
      <c r="AJ201" s="115"/>
      <c r="AK201" s="115"/>
      <c r="AL201" s="115"/>
      <c r="AM201" s="115"/>
      <c r="AN201" s="115"/>
      <c r="AO201" s="115"/>
      <c r="AP201" s="115"/>
      <c r="AQ201" s="115"/>
      <c r="AR201" s="115"/>
      <c r="AS201" s="115"/>
      <c r="AT201" s="115"/>
      <c r="AU201" s="115"/>
      <c r="AV201" s="115"/>
      <c r="AW201" s="115"/>
      <c r="AX201" s="115"/>
      <c r="AY201" s="115"/>
      <c r="AZ201" s="115"/>
      <c r="BA201" s="115"/>
      <c r="BB201" s="115"/>
      <c r="BC201" s="115"/>
      <c r="BD201" s="115"/>
      <c r="BE201" s="115"/>
      <c r="BF201" s="115"/>
      <c r="BG201" s="115"/>
      <c r="BH201" s="115"/>
      <c r="BI201" s="115"/>
      <c r="BJ201" s="115"/>
      <c r="BK201" s="115"/>
      <c r="BL201" s="115"/>
      <c r="BM201" s="115"/>
      <c r="BN201" s="115"/>
      <c r="BO201" s="115"/>
      <c r="BP201" s="115"/>
      <c r="BQ201" s="115"/>
      <c r="BR201" s="115"/>
      <c r="BS201" s="115"/>
      <c r="BT201" s="115"/>
      <c r="BU201" s="115"/>
      <c r="BV201" s="115"/>
      <c r="BW201" s="115"/>
      <c r="BX201" s="115"/>
      <c r="BY201" s="115"/>
      <c r="BZ201" s="115"/>
      <c r="CA201" s="115"/>
      <c r="CB201" s="115"/>
      <c r="CC201" s="115"/>
      <c r="CD201" s="115"/>
      <c r="CE201" s="115"/>
      <c r="CF201" s="115"/>
      <c r="CG201" s="115"/>
      <c r="CH201" s="115"/>
      <c r="CI201" s="115"/>
      <c r="CJ201" s="115"/>
      <c r="CK201" s="115"/>
      <c r="CL201" s="115"/>
      <c r="CM201" s="115"/>
      <c r="CN201" s="115"/>
      <c r="CO201" s="115"/>
      <c r="CP201" s="115"/>
      <c r="CQ201" s="115"/>
      <c r="CR201" s="115"/>
      <c r="CS201" s="115"/>
      <c r="CT201" s="115"/>
      <c r="CU201" s="115"/>
      <c r="CV201" s="115"/>
      <c r="CW201" s="115"/>
      <c r="CX201" s="115"/>
      <c r="CY201" s="115"/>
      <c r="CZ201" s="115"/>
      <c r="DA201" s="115"/>
      <c r="DB201" s="115"/>
      <c r="DC201" s="115"/>
      <c r="DD201" s="115"/>
      <c r="DE201" s="115"/>
      <c r="DF201" s="115"/>
      <c r="DG201" s="115"/>
      <c r="DH201" s="115"/>
      <c r="DI201" s="115"/>
      <c r="DJ201" s="115"/>
      <c r="DK201" s="115"/>
      <c r="DL201" s="115"/>
      <c r="DM201" s="115"/>
      <c r="DN201" s="115"/>
      <c r="DO201" s="115"/>
      <c r="DP201" s="115"/>
      <c r="DQ201" s="115"/>
      <c r="DR201" s="115"/>
      <c r="DS201" s="115"/>
      <c r="DT201" s="115"/>
      <c r="DU201" s="115"/>
      <c r="DV201" s="115"/>
      <c r="DW201" s="115"/>
      <c r="DX201" s="115"/>
      <c r="DY201" s="115"/>
      <c r="DZ201" s="115"/>
      <c r="EA201" s="115"/>
      <c r="EB201" s="115"/>
      <c r="EC201" s="115"/>
      <c r="ED201" s="115"/>
      <c r="EE201" s="115"/>
      <c r="EF201" s="115"/>
      <c r="EG201" s="115"/>
      <c r="EH201" s="115"/>
      <c r="EI201" s="115"/>
      <c r="EJ201" s="115"/>
      <c r="EK201" s="115"/>
      <c r="EL201" s="115"/>
      <c r="EM201" s="115"/>
      <c r="EN201" s="115"/>
      <c r="EO201" s="115"/>
      <c r="EP201" s="115"/>
      <c r="EQ201" s="115"/>
      <c r="ER201" s="115"/>
      <c r="ES201" s="115"/>
      <c r="ET201" s="115"/>
      <c r="EU201" s="115"/>
      <c r="EV201" s="115"/>
      <c r="EW201" s="115"/>
      <c r="EX201" s="115"/>
      <c r="EY201" s="115"/>
      <c r="EZ201" s="115"/>
      <c r="FA201" s="115"/>
      <c r="FB201" s="115"/>
    </row>
    <row r="202" spans="1:158" s="59" customFormat="1" ht="15" customHeight="1" thickBot="1" x14ac:dyDescent="0.3">
      <c r="A202" s="42" t="s">
        <v>10</v>
      </c>
      <c r="B202" s="280"/>
      <c r="C202" s="280"/>
      <c r="D202" s="280"/>
      <c r="E202" s="280"/>
      <c r="F202" s="280"/>
      <c r="G202" s="115"/>
      <c r="H202" s="115"/>
      <c r="I202" s="115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  <c r="V202" s="115"/>
      <c r="W202" s="115"/>
      <c r="X202" s="115"/>
      <c r="Y202" s="115"/>
      <c r="Z202" s="115"/>
      <c r="AA202" s="115"/>
      <c r="AB202" s="115"/>
      <c r="AC202" s="115"/>
      <c r="AD202" s="115"/>
      <c r="AE202" s="115"/>
      <c r="AF202" s="115"/>
      <c r="AG202" s="115"/>
      <c r="AH202" s="115"/>
      <c r="AI202" s="115"/>
      <c r="AJ202" s="115"/>
      <c r="AK202" s="115"/>
      <c r="AL202" s="115"/>
      <c r="AM202" s="115"/>
      <c r="AN202" s="115"/>
      <c r="AO202" s="115"/>
      <c r="AP202" s="115"/>
      <c r="AQ202" s="115"/>
      <c r="AR202" s="115"/>
      <c r="AS202" s="115"/>
      <c r="AT202" s="115"/>
      <c r="AU202" s="115"/>
      <c r="AV202" s="115"/>
      <c r="AW202" s="115"/>
      <c r="AX202" s="115"/>
      <c r="AY202" s="115"/>
      <c r="AZ202" s="115"/>
      <c r="BA202" s="115"/>
      <c r="BB202" s="115"/>
      <c r="BC202" s="115"/>
      <c r="BD202" s="115"/>
      <c r="BE202" s="115"/>
      <c r="BF202" s="115"/>
      <c r="BG202" s="115"/>
      <c r="BH202" s="115"/>
      <c r="BI202" s="115"/>
      <c r="BJ202" s="115"/>
      <c r="BK202" s="115"/>
      <c r="BL202" s="115"/>
      <c r="BM202" s="115"/>
      <c r="BN202" s="115"/>
      <c r="BO202" s="115"/>
      <c r="BP202" s="115"/>
      <c r="BQ202" s="115"/>
      <c r="BR202" s="115"/>
      <c r="BS202" s="115"/>
      <c r="BT202" s="115"/>
      <c r="BU202" s="115"/>
      <c r="BV202" s="115"/>
      <c r="BW202" s="115"/>
      <c r="BX202" s="115"/>
      <c r="BY202" s="115"/>
      <c r="BZ202" s="115"/>
      <c r="CA202" s="115"/>
      <c r="CB202" s="115"/>
      <c r="CC202" s="115"/>
      <c r="CD202" s="115"/>
      <c r="CE202" s="115"/>
      <c r="CF202" s="115"/>
      <c r="CG202" s="115"/>
      <c r="CH202" s="115"/>
      <c r="CI202" s="115"/>
      <c r="CJ202" s="115"/>
      <c r="CK202" s="115"/>
      <c r="CL202" s="115"/>
      <c r="CM202" s="115"/>
      <c r="CN202" s="115"/>
      <c r="CO202" s="115"/>
      <c r="CP202" s="115"/>
      <c r="CQ202" s="115"/>
      <c r="CR202" s="115"/>
      <c r="CS202" s="115"/>
      <c r="CT202" s="115"/>
      <c r="CU202" s="115"/>
      <c r="CV202" s="115"/>
      <c r="CW202" s="115"/>
      <c r="CX202" s="115"/>
      <c r="CY202" s="115"/>
      <c r="CZ202" s="115"/>
      <c r="DA202" s="115"/>
      <c r="DB202" s="115"/>
      <c r="DC202" s="115"/>
      <c r="DD202" s="115"/>
      <c r="DE202" s="115"/>
      <c r="DF202" s="115"/>
      <c r="DG202" s="115"/>
      <c r="DH202" s="115"/>
      <c r="DI202" s="115"/>
      <c r="DJ202" s="115"/>
      <c r="DK202" s="115"/>
      <c r="DL202" s="115"/>
      <c r="DM202" s="115"/>
      <c r="DN202" s="115"/>
      <c r="DO202" s="115"/>
      <c r="DP202" s="115"/>
      <c r="DQ202" s="115"/>
      <c r="DR202" s="115"/>
      <c r="DS202" s="115"/>
      <c r="DT202" s="115"/>
      <c r="DU202" s="115"/>
      <c r="DV202" s="115"/>
      <c r="DW202" s="115"/>
      <c r="DX202" s="115"/>
      <c r="DY202" s="115"/>
      <c r="DZ202" s="115"/>
      <c r="EA202" s="115"/>
      <c r="EB202" s="115"/>
      <c r="EC202" s="115"/>
      <c r="ED202" s="115"/>
      <c r="EE202" s="115"/>
      <c r="EF202" s="115"/>
      <c r="EG202" s="115"/>
      <c r="EH202" s="115"/>
      <c r="EI202" s="115"/>
      <c r="EJ202" s="115"/>
      <c r="EK202" s="115"/>
      <c r="EL202" s="115"/>
      <c r="EM202" s="115"/>
      <c r="EN202" s="115"/>
      <c r="EO202" s="115"/>
      <c r="EP202" s="115"/>
      <c r="EQ202" s="115"/>
      <c r="ER202" s="115"/>
      <c r="ES202" s="115"/>
      <c r="ET202" s="115"/>
      <c r="EU202" s="115"/>
      <c r="EV202" s="115"/>
      <c r="EW202" s="115"/>
      <c r="EX202" s="115"/>
      <c r="EY202" s="115"/>
      <c r="EZ202" s="115"/>
      <c r="FA202" s="115"/>
      <c r="FB202" s="115"/>
    </row>
    <row r="203" spans="1:158" s="59" customFormat="1" ht="15" customHeight="1" x14ac:dyDescent="0.25">
      <c r="A203" s="497" t="s">
        <v>355</v>
      </c>
      <c r="B203" s="314"/>
      <c r="C203" s="314"/>
      <c r="D203" s="314"/>
      <c r="E203" s="314"/>
      <c r="F203" s="314"/>
      <c r="G203" s="115"/>
      <c r="H203" s="115"/>
      <c r="I203" s="115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  <c r="V203" s="115"/>
      <c r="W203" s="115"/>
      <c r="X203" s="115"/>
      <c r="Y203" s="115"/>
      <c r="Z203" s="115"/>
      <c r="AA203" s="115"/>
      <c r="AB203" s="115"/>
      <c r="AC203" s="115"/>
      <c r="AD203" s="115"/>
      <c r="AE203" s="115"/>
      <c r="AF203" s="115"/>
      <c r="AG203" s="115"/>
      <c r="AH203" s="115"/>
      <c r="AI203" s="115"/>
      <c r="AJ203" s="115"/>
      <c r="AK203" s="115"/>
      <c r="AL203" s="115"/>
      <c r="AM203" s="115"/>
      <c r="AN203" s="115"/>
      <c r="AO203" s="115"/>
      <c r="AP203" s="115"/>
      <c r="AQ203" s="115"/>
      <c r="AR203" s="115"/>
      <c r="AS203" s="115"/>
      <c r="AT203" s="115"/>
      <c r="AU203" s="115"/>
      <c r="AV203" s="115"/>
      <c r="AW203" s="115"/>
      <c r="AX203" s="115"/>
      <c r="AY203" s="115"/>
      <c r="AZ203" s="115"/>
      <c r="BA203" s="115"/>
      <c r="BB203" s="115"/>
      <c r="BC203" s="115"/>
      <c r="BD203" s="115"/>
      <c r="BE203" s="115"/>
      <c r="BF203" s="115"/>
      <c r="BG203" s="115"/>
      <c r="BH203" s="115"/>
      <c r="BI203" s="115"/>
      <c r="BJ203" s="115"/>
      <c r="BK203" s="115"/>
      <c r="BL203" s="115"/>
      <c r="BM203" s="115"/>
      <c r="BN203" s="115"/>
      <c r="BO203" s="115"/>
      <c r="BP203" s="115"/>
      <c r="BQ203" s="115"/>
      <c r="BR203" s="115"/>
      <c r="BS203" s="115"/>
      <c r="BT203" s="115"/>
      <c r="BU203" s="115"/>
      <c r="BV203" s="115"/>
      <c r="BW203" s="115"/>
      <c r="BX203" s="115"/>
      <c r="BY203" s="115"/>
      <c r="BZ203" s="115"/>
      <c r="CA203" s="115"/>
      <c r="CB203" s="115"/>
      <c r="CC203" s="115"/>
      <c r="CD203" s="115"/>
      <c r="CE203" s="115"/>
      <c r="CF203" s="115"/>
      <c r="CG203" s="115"/>
      <c r="CH203" s="115"/>
      <c r="CI203" s="115"/>
      <c r="CJ203" s="115"/>
      <c r="CK203" s="115"/>
      <c r="CL203" s="115"/>
      <c r="CM203" s="115"/>
      <c r="CN203" s="115"/>
      <c r="CO203" s="115"/>
      <c r="CP203" s="115"/>
      <c r="CQ203" s="115"/>
      <c r="CR203" s="115"/>
      <c r="CS203" s="115"/>
      <c r="CT203" s="115"/>
      <c r="CU203" s="115"/>
      <c r="CV203" s="115"/>
      <c r="CW203" s="115"/>
      <c r="CX203" s="115"/>
      <c r="CY203" s="115"/>
      <c r="CZ203" s="115"/>
      <c r="DA203" s="115"/>
      <c r="DB203" s="115"/>
      <c r="DC203" s="115"/>
      <c r="DD203" s="115"/>
      <c r="DE203" s="115"/>
      <c r="DF203" s="115"/>
      <c r="DG203" s="115"/>
      <c r="DH203" s="115"/>
      <c r="DI203" s="115"/>
      <c r="DJ203" s="115"/>
      <c r="DK203" s="115"/>
      <c r="DL203" s="115"/>
      <c r="DM203" s="115"/>
      <c r="DN203" s="115"/>
      <c r="DO203" s="115"/>
      <c r="DP203" s="115"/>
      <c r="DQ203" s="115"/>
      <c r="DR203" s="115"/>
      <c r="DS203" s="115"/>
      <c r="DT203" s="115"/>
      <c r="DU203" s="115"/>
      <c r="DV203" s="115"/>
      <c r="DW203" s="115"/>
      <c r="DX203" s="115"/>
      <c r="DY203" s="115"/>
      <c r="DZ203" s="115"/>
      <c r="EA203" s="115"/>
      <c r="EB203" s="115"/>
      <c r="EC203" s="115"/>
      <c r="ED203" s="115"/>
      <c r="EE203" s="115"/>
      <c r="EF203" s="115"/>
      <c r="EG203" s="115"/>
      <c r="EH203" s="115"/>
      <c r="EI203" s="115"/>
      <c r="EJ203" s="115"/>
      <c r="EK203" s="115"/>
      <c r="EL203" s="115"/>
      <c r="EM203" s="115"/>
      <c r="EN203" s="115"/>
      <c r="EO203" s="115"/>
      <c r="EP203" s="115"/>
      <c r="EQ203" s="115"/>
      <c r="ER203" s="115"/>
      <c r="ES203" s="115"/>
      <c r="ET203" s="115"/>
      <c r="EU203" s="115"/>
      <c r="EV203" s="115"/>
      <c r="EW203" s="115"/>
      <c r="EX203" s="115"/>
      <c r="EY203" s="115"/>
      <c r="EZ203" s="115"/>
      <c r="FA203" s="115"/>
      <c r="FB203" s="115"/>
    </row>
    <row r="204" spans="1:158" s="59" customFormat="1" ht="15" customHeight="1" x14ac:dyDescent="0.25">
      <c r="A204" s="810" t="s">
        <v>163</v>
      </c>
      <c r="B204" s="314"/>
      <c r="C204" s="314"/>
      <c r="D204" s="314"/>
      <c r="E204" s="314"/>
      <c r="F204" s="314"/>
      <c r="G204" s="115"/>
      <c r="H204" s="115"/>
      <c r="I204" s="115"/>
      <c r="J204" s="115"/>
      <c r="K204" s="115"/>
      <c r="L204" s="115"/>
      <c r="M204" s="115"/>
      <c r="N204" s="115"/>
      <c r="O204" s="115"/>
      <c r="P204" s="115"/>
      <c r="Q204" s="115"/>
      <c r="R204" s="115"/>
      <c r="S204" s="115"/>
      <c r="T204" s="115"/>
      <c r="U204" s="115"/>
      <c r="V204" s="115"/>
      <c r="W204" s="115"/>
      <c r="X204" s="115"/>
      <c r="Y204" s="115"/>
      <c r="Z204" s="115"/>
      <c r="AA204" s="115"/>
      <c r="AB204" s="115"/>
      <c r="AC204" s="115"/>
      <c r="AD204" s="115"/>
      <c r="AE204" s="115"/>
      <c r="AF204" s="115"/>
      <c r="AG204" s="115"/>
      <c r="AH204" s="115"/>
      <c r="AI204" s="115"/>
      <c r="AJ204" s="115"/>
      <c r="AK204" s="115"/>
      <c r="AL204" s="115"/>
      <c r="AM204" s="115"/>
      <c r="AN204" s="115"/>
      <c r="AO204" s="115"/>
      <c r="AP204" s="115"/>
      <c r="AQ204" s="115"/>
      <c r="AR204" s="115"/>
      <c r="AS204" s="115"/>
      <c r="AT204" s="115"/>
      <c r="AU204" s="115"/>
      <c r="AV204" s="115"/>
      <c r="AW204" s="115"/>
      <c r="AX204" s="115"/>
      <c r="AY204" s="115"/>
      <c r="AZ204" s="115"/>
      <c r="BA204" s="115"/>
      <c r="BB204" s="115"/>
      <c r="BC204" s="115"/>
      <c r="BD204" s="115"/>
      <c r="BE204" s="115"/>
      <c r="BF204" s="115"/>
      <c r="BG204" s="115"/>
      <c r="BH204" s="115"/>
      <c r="BI204" s="115"/>
      <c r="BJ204" s="115"/>
      <c r="BK204" s="115"/>
      <c r="BL204" s="115"/>
      <c r="BM204" s="115"/>
      <c r="BN204" s="115"/>
      <c r="BO204" s="115"/>
      <c r="BP204" s="115"/>
      <c r="BQ204" s="115"/>
      <c r="BR204" s="115"/>
      <c r="BS204" s="115"/>
      <c r="BT204" s="115"/>
      <c r="BU204" s="115"/>
      <c r="BV204" s="115"/>
      <c r="BW204" s="115"/>
      <c r="BX204" s="115"/>
      <c r="BY204" s="115"/>
      <c r="BZ204" s="115"/>
      <c r="CA204" s="115"/>
      <c r="CB204" s="115"/>
      <c r="CC204" s="115"/>
      <c r="CD204" s="115"/>
      <c r="CE204" s="115"/>
      <c r="CF204" s="115"/>
      <c r="CG204" s="115"/>
      <c r="CH204" s="115"/>
      <c r="CI204" s="115"/>
      <c r="CJ204" s="115"/>
      <c r="CK204" s="115"/>
      <c r="CL204" s="115"/>
      <c r="CM204" s="115"/>
      <c r="CN204" s="115"/>
      <c r="CO204" s="115"/>
      <c r="CP204" s="115"/>
      <c r="CQ204" s="115"/>
      <c r="CR204" s="115"/>
      <c r="CS204" s="115"/>
      <c r="CT204" s="115"/>
      <c r="CU204" s="115"/>
      <c r="CV204" s="115"/>
      <c r="CW204" s="115"/>
      <c r="CX204" s="115"/>
      <c r="CY204" s="115"/>
      <c r="CZ204" s="115"/>
      <c r="DA204" s="115"/>
      <c r="DB204" s="115"/>
      <c r="DC204" s="115"/>
      <c r="DD204" s="115"/>
      <c r="DE204" s="115"/>
      <c r="DF204" s="115"/>
      <c r="DG204" s="115"/>
      <c r="DH204" s="115"/>
      <c r="DI204" s="115"/>
      <c r="DJ204" s="115"/>
      <c r="DK204" s="115"/>
      <c r="DL204" s="115"/>
      <c r="DM204" s="115"/>
      <c r="DN204" s="115"/>
      <c r="DO204" s="115"/>
      <c r="DP204" s="115"/>
      <c r="DQ204" s="115"/>
      <c r="DR204" s="115"/>
      <c r="DS204" s="115"/>
      <c r="DT204" s="115"/>
      <c r="DU204" s="115"/>
      <c r="DV204" s="115"/>
      <c r="DW204" s="115"/>
      <c r="DX204" s="115"/>
      <c r="DY204" s="115"/>
      <c r="DZ204" s="115"/>
      <c r="EA204" s="115"/>
      <c r="EB204" s="115"/>
      <c r="EC204" s="115"/>
      <c r="ED204" s="115"/>
      <c r="EE204" s="115"/>
      <c r="EF204" s="115"/>
      <c r="EG204" s="115"/>
      <c r="EH204" s="115"/>
      <c r="EI204" s="115"/>
      <c r="EJ204" s="115"/>
      <c r="EK204" s="115"/>
      <c r="EL204" s="115"/>
      <c r="EM204" s="115"/>
      <c r="EN204" s="115"/>
      <c r="EO204" s="115"/>
      <c r="EP204" s="115"/>
      <c r="EQ204" s="115"/>
      <c r="ER204" s="115"/>
      <c r="ES204" s="115"/>
      <c r="ET204" s="115"/>
      <c r="EU204" s="115"/>
      <c r="EV204" s="115"/>
      <c r="EW204" s="115"/>
      <c r="EX204" s="115"/>
      <c r="EY204" s="115"/>
      <c r="EZ204" s="115"/>
      <c r="FA204" s="115"/>
      <c r="FB204" s="115"/>
    </row>
    <row r="205" spans="1:158" s="59" customFormat="1" ht="15" customHeight="1" x14ac:dyDescent="0.25">
      <c r="A205" s="773" t="s">
        <v>124</v>
      </c>
      <c r="B205" s="314"/>
      <c r="C205" s="314">
        <f>C206</f>
        <v>0</v>
      </c>
      <c r="D205" s="314"/>
      <c r="E205" s="314"/>
      <c r="F205" s="314"/>
      <c r="G205" s="115"/>
      <c r="H205" s="115"/>
      <c r="I205" s="115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  <c r="V205" s="115"/>
      <c r="W205" s="115"/>
      <c r="X205" s="115"/>
      <c r="Y205" s="115"/>
      <c r="Z205" s="115"/>
      <c r="AA205" s="115"/>
      <c r="AB205" s="115"/>
      <c r="AC205" s="115"/>
      <c r="AD205" s="115"/>
      <c r="AE205" s="115"/>
      <c r="AF205" s="115"/>
      <c r="AG205" s="115"/>
      <c r="AH205" s="115"/>
      <c r="AI205" s="115"/>
      <c r="AJ205" s="115"/>
      <c r="AK205" s="115"/>
      <c r="AL205" s="115"/>
      <c r="AM205" s="115"/>
      <c r="AN205" s="115"/>
      <c r="AO205" s="115"/>
      <c r="AP205" s="115"/>
      <c r="AQ205" s="115"/>
      <c r="AR205" s="115"/>
      <c r="AS205" s="115"/>
      <c r="AT205" s="115"/>
      <c r="AU205" s="115"/>
      <c r="AV205" s="115"/>
      <c r="AW205" s="115"/>
      <c r="AX205" s="115"/>
      <c r="AY205" s="115"/>
      <c r="AZ205" s="115"/>
      <c r="BA205" s="115"/>
      <c r="BB205" s="115"/>
      <c r="BC205" s="115"/>
      <c r="BD205" s="115"/>
      <c r="BE205" s="115"/>
      <c r="BF205" s="115"/>
      <c r="BG205" s="115"/>
      <c r="BH205" s="115"/>
      <c r="BI205" s="115"/>
      <c r="BJ205" s="115"/>
      <c r="BK205" s="115"/>
      <c r="BL205" s="115"/>
      <c r="BM205" s="115"/>
      <c r="BN205" s="115"/>
      <c r="BO205" s="115"/>
      <c r="BP205" s="115"/>
      <c r="BQ205" s="115"/>
      <c r="BR205" s="115"/>
      <c r="BS205" s="115"/>
      <c r="BT205" s="115"/>
      <c r="BU205" s="115"/>
      <c r="BV205" s="115"/>
      <c r="BW205" s="115"/>
      <c r="BX205" s="115"/>
      <c r="BY205" s="115"/>
      <c r="BZ205" s="115"/>
      <c r="CA205" s="115"/>
      <c r="CB205" s="115"/>
      <c r="CC205" s="115"/>
      <c r="CD205" s="115"/>
      <c r="CE205" s="115"/>
      <c r="CF205" s="115"/>
      <c r="CG205" s="115"/>
      <c r="CH205" s="115"/>
      <c r="CI205" s="115"/>
      <c r="CJ205" s="115"/>
      <c r="CK205" s="115"/>
      <c r="CL205" s="115"/>
      <c r="CM205" s="115"/>
      <c r="CN205" s="115"/>
      <c r="CO205" s="115"/>
      <c r="CP205" s="115"/>
      <c r="CQ205" s="115"/>
      <c r="CR205" s="115"/>
      <c r="CS205" s="115"/>
      <c r="CT205" s="115"/>
      <c r="CU205" s="115"/>
      <c r="CV205" s="115"/>
      <c r="CW205" s="115"/>
      <c r="CX205" s="115"/>
      <c r="CY205" s="115"/>
      <c r="CZ205" s="115"/>
      <c r="DA205" s="115"/>
      <c r="DB205" s="115"/>
      <c r="DC205" s="115"/>
      <c r="DD205" s="115"/>
      <c r="DE205" s="115"/>
      <c r="DF205" s="115"/>
      <c r="DG205" s="115"/>
      <c r="DH205" s="115"/>
      <c r="DI205" s="115"/>
      <c r="DJ205" s="115"/>
      <c r="DK205" s="115"/>
      <c r="DL205" s="115"/>
      <c r="DM205" s="115"/>
      <c r="DN205" s="115"/>
      <c r="DO205" s="115"/>
      <c r="DP205" s="115"/>
      <c r="DQ205" s="115"/>
      <c r="DR205" s="115"/>
      <c r="DS205" s="115"/>
      <c r="DT205" s="115"/>
      <c r="DU205" s="115"/>
      <c r="DV205" s="115"/>
      <c r="DW205" s="115"/>
      <c r="DX205" s="115"/>
      <c r="DY205" s="115"/>
      <c r="DZ205" s="115"/>
      <c r="EA205" s="115"/>
      <c r="EB205" s="115"/>
      <c r="EC205" s="115"/>
      <c r="ED205" s="115"/>
      <c r="EE205" s="115"/>
      <c r="EF205" s="115"/>
      <c r="EG205" s="115"/>
      <c r="EH205" s="115"/>
      <c r="EI205" s="115"/>
      <c r="EJ205" s="115"/>
      <c r="EK205" s="115"/>
      <c r="EL205" s="115"/>
      <c r="EM205" s="115"/>
      <c r="EN205" s="115"/>
      <c r="EO205" s="115"/>
      <c r="EP205" s="115"/>
      <c r="EQ205" s="115"/>
      <c r="ER205" s="115"/>
      <c r="ES205" s="115"/>
      <c r="ET205" s="115"/>
      <c r="EU205" s="115"/>
      <c r="EV205" s="115"/>
      <c r="EW205" s="115"/>
      <c r="EX205" s="115"/>
      <c r="EY205" s="115"/>
      <c r="EZ205" s="115"/>
      <c r="FA205" s="115"/>
      <c r="FB205" s="115"/>
    </row>
    <row r="206" spans="1:158" s="59" customFormat="1" ht="15.75" thickBot="1" x14ac:dyDescent="0.3">
      <c r="A206" s="433" t="s">
        <v>171</v>
      </c>
      <c r="B206" s="314"/>
      <c r="C206" s="314"/>
      <c r="D206" s="314"/>
      <c r="E206" s="314"/>
      <c r="F206" s="314"/>
      <c r="G206" s="115"/>
      <c r="H206" s="115"/>
      <c r="I206" s="115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  <c r="V206" s="115"/>
      <c r="W206" s="115"/>
      <c r="X206" s="115"/>
      <c r="Y206" s="115"/>
      <c r="Z206" s="115"/>
      <c r="AA206" s="115"/>
      <c r="AB206" s="115"/>
      <c r="AC206" s="115"/>
      <c r="AD206" s="115"/>
      <c r="AE206" s="115"/>
      <c r="AF206" s="115"/>
      <c r="AG206" s="115"/>
      <c r="AH206" s="115"/>
      <c r="AI206" s="115"/>
      <c r="AJ206" s="115"/>
      <c r="AK206" s="115"/>
      <c r="AL206" s="115"/>
      <c r="AM206" s="115"/>
      <c r="AN206" s="115"/>
      <c r="AO206" s="115"/>
      <c r="AP206" s="115"/>
      <c r="AQ206" s="115"/>
      <c r="AR206" s="115"/>
      <c r="AS206" s="115"/>
      <c r="AT206" s="115"/>
      <c r="AU206" s="115"/>
      <c r="AV206" s="115"/>
      <c r="AW206" s="115"/>
      <c r="AX206" s="115"/>
      <c r="AY206" s="115"/>
      <c r="AZ206" s="115"/>
      <c r="BA206" s="115"/>
      <c r="BB206" s="115"/>
      <c r="BC206" s="115"/>
      <c r="BD206" s="115"/>
      <c r="BE206" s="115"/>
      <c r="BF206" s="115"/>
      <c r="BG206" s="115"/>
      <c r="BH206" s="115"/>
      <c r="BI206" s="115"/>
      <c r="BJ206" s="115"/>
      <c r="BK206" s="115"/>
      <c r="BL206" s="115"/>
      <c r="BM206" s="115"/>
      <c r="BN206" s="115"/>
      <c r="BO206" s="115"/>
      <c r="BP206" s="115"/>
      <c r="BQ206" s="115"/>
      <c r="BR206" s="115"/>
      <c r="BS206" s="115"/>
      <c r="BT206" s="115"/>
      <c r="BU206" s="115"/>
      <c r="BV206" s="115"/>
      <c r="BW206" s="115"/>
      <c r="BX206" s="115"/>
      <c r="BY206" s="115"/>
      <c r="BZ206" s="115"/>
      <c r="CA206" s="115"/>
      <c r="CB206" s="115"/>
      <c r="CC206" s="115"/>
      <c r="CD206" s="115"/>
      <c r="CE206" s="115"/>
      <c r="CF206" s="115"/>
      <c r="CG206" s="115"/>
      <c r="CH206" s="115"/>
      <c r="CI206" s="115"/>
      <c r="CJ206" s="115"/>
      <c r="CK206" s="115"/>
      <c r="CL206" s="115"/>
      <c r="CM206" s="115"/>
      <c r="CN206" s="115"/>
      <c r="CO206" s="115"/>
      <c r="CP206" s="115"/>
      <c r="CQ206" s="115"/>
      <c r="CR206" s="115"/>
      <c r="CS206" s="115"/>
      <c r="CT206" s="115"/>
      <c r="CU206" s="115"/>
      <c r="CV206" s="115"/>
      <c r="CW206" s="115"/>
      <c r="CX206" s="115"/>
      <c r="CY206" s="115"/>
      <c r="CZ206" s="115"/>
      <c r="DA206" s="115"/>
      <c r="DB206" s="115"/>
      <c r="DC206" s="115"/>
      <c r="DD206" s="115"/>
      <c r="DE206" s="115"/>
      <c r="DF206" s="115"/>
      <c r="DG206" s="115"/>
      <c r="DH206" s="115"/>
      <c r="DI206" s="115"/>
      <c r="DJ206" s="115"/>
      <c r="DK206" s="115"/>
      <c r="DL206" s="115"/>
      <c r="DM206" s="115"/>
      <c r="DN206" s="115"/>
      <c r="DO206" s="115"/>
      <c r="DP206" s="115"/>
      <c r="DQ206" s="115"/>
      <c r="DR206" s="115"/>
      <c r="DS206" s="115"/>
      <c r="DT206" s="115"/>
      <c r="DU206" s="115"/>
      <c r="DV206" s="115"/>
      <c r="DW206" s="115"/>
      <c r="DX206" s="115"/>
      <c r="DY206" s="115"/>
      <c r="DZ206" s="115"/>
      <c r="EA206" s="115"/>
      <c r="EB206" s="115"/>
      <c r="EC206" s="115"/>
      <c r="ED206" s="115"/>
      <c r="EE206" s="115"/>
      <c r="EF206" s="115"/>
      <c r="EG206" s="115"/>
      <c r="EH206" s="115"/>
      <c r="EI206" s="115"/>
      <c r="EJ206" s="115"/>
      <c r="EK206" s="115"/>
      <c r="EL206" s="115"/>
      <c r="EM206" s="115"/>
      <c r="EN206" s="115"/>
      <c r="EO206" s="115"/>
      <c r="EP206" s="115"/>
      <c r="EQ206" s="115"/>
      <c r="ER206" s="115"/>
      <c r="ES206" s="115"/>
      <c r="ET206" s="115"/>
      <c r="EU206" s="115"/>
      <c r="EV206" s="115"/>
      <c r="EW206" s="115"/>
      <c r="EX206" s="115"/>
      <c r="EY206" s="115"/>
      <c r="EZ206" s="115"/>
      <c r="FA206" s="115"/>
      <c r="FB206" s="115"/>
    </row>
    <row r="207" spans="1:158" s="59" customFormat="1" ht="15" customHeight="1" thickBot="1" x14ac:dyDescent="0.3">
      <c r="A207" s="42" t="s">
        <v>10</v>
      </c>
      <c r="B207" s="280"/>
      <c r="C207" s="280"/>
      <c r="D207" s="280"/>
      <c r="E207" s="280"/>
      <c r="F207" s="280"/>
      <c r="G207" s="115"/>
      <c r="H207" s="115"/>
      <c r="I207" s="115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  <c r="V207" s="115"/>
      <c r="W207" s="115"/>
      <c r="X207" s="115"/>
      <c r="Y207" s="115"/>
      <c r="Z207" s="115"/>
      <c r="AA207" s="115"/>
      <c r="AB207" s="115"/>
      <c r="AC207" s="115"/>
      <c r="AD207" s="115"/>
      <c r="AE207" s="115"/>
      <c r="AF207" s="115"/>
      <c r="AG207" s="115"/>
      <c r="AH207" s="115"/>
      <c r="AI207" s="115"/>
      <c r="AJ207" s="115"/>
      <c r="AK207" s="115"/>
      <c r="AL207" s="115"/>
      <c r="AM207" s="115"/>
      <c r="AN207" s="115"/>
      <c r="AO207" s="115"/>
      <c r="AP207" s="115"/>
      <c r="AQ207" s="115"/>
      <c r="AR207" s="115"/>
      <c r="AS207" s="115"/>
      <c r="AT207" s="115"/>
      <c r="AU207" s="115"/>
      <c r="AV207" s="115"/>
      <c r="AW207" s="115"/>
      <c r="AX207" s="115"/>
      <c r="AY207" s="115"/>
      <c r="AZ207" s="115"/>
      <c r="BA207" s="115"/>
      <c r="BB207" s="115"/>
      <c r="BC207" s="115"/>
      <c r="BD207" s="115"/>
      <c r="BE207" s="115"/>
      <c r="BF207" s="115"/>
      <c r="BG207" s="115"/>
      <c r="BH207" s="115"/>
      <c r="BI207" s="115"/>
      <c r="BJ207" s="115"/>
      <c r="BK207" s="115"/>
      <c r="BL207" s="115"/>
      <c r="BM207" s="115"/>
      <c r="BN207" s="115"/>
      <c r="BO207" s="115"/>
      <c r="BP207" s="115"/>
      <c r="BQ207" s="115"/>
      <c r="BR207" s="115"/>
      <c r="BS207" s="115"/>
      <c r="BT207" s="115"/>
      <c r="BU207" s="115"/>
      <c r="BV207" s="115"/>
      <c r="BW207" s="115"/>
      <c r="BX207" s="115"/>
      <c r="BY207" s="115"/>
      <c r="BZ207" s="115"/>
      <c r="CA207" s="115"/>
      <c r="CB207" s="115"/>
      <c r="CC207" s="115"/>
      <c r="CD207" s="115"/>
      <c r="CE207" s="115"/>
      <c r="CF207" s="115"/>
      <c r="CG207" s="115"/>
      <c r="CH207" s="115"/>
      <c r="CI207" s="115"/>
      <c r="CJ207" s="115"/>
      <c r="CK207" s="115"/>
      <c r="CL207" s="115"/>
      <c r="CM207" s="115"/>
      <c r="CN207" s="115"/>
      <c r="CO207" s="115"/>
      <c r="CP207" s="115"/>
      <c r="CQ207" s="115"/>
      <c r="CR207" s="115"/>
      <c r="CS207" s="115"/>
      <c r="CT207" s="115"/>
      <c r="CU207" s="115"/>
      <c r="CV207" s="115"/>
      <c r="CW207" s="115"/>
      <c r="CX207" s="115"/>
      <c r="CY207" s="115"/>
      <c r="CZ207" s="115"/>
      <c r="DA207" s="115"/>
      <c r="DB207" s="115"/>
      <c r="DC207" s="115"/>
      <c r="DD207" s="115"/>
      <c r="DE207" s="115"/>
      <c r="DF207" s="115"/>
      <c r="DG207" s="115"/>
      <c r="DH207" s="115"/>
      <c r="DI207" s="115"/>
      <c r="DJ207" s="115"/>
      <c r="DK207" s="115"/>
      <c r="DL207" s="115"/>
      <c r="DM207" s="115"/>
      <c r="DN207" s="115"/>
      <c r="DO207" s="115"/>
      <c r="DP207" s="115"/>
      <c r="DQ207" s="115"/>
      <c r="DR207" s="115"/>
      <c r="DS207" s="115"/>
      <c r="DT207" s="115"/>
      <c r="DU207" s="115"/>
      <c r="DV207" s="115"/>
      <c r="DW207" s="115"/>
      <c r="DX207" s="115"/>
      <c r="DY207" s="115"/>
      <c r="DZ207" s="115"/>
      <c r="EA207" s="115"/>
      <c r="EB207" s="115"/>
      <c r="EC207" s="115"/>
      <c r="ED207" s="115"/>
      <c r="EE207" s="115"/>
      <c r="EF207" s="115"/>
      <c r="EG207" s="115"/>
      <c r="EH207" s="115"/>
      <c r="EI207" s="115"/>
      <c r="EJ207" s="115"/>
      <c r="EK207" s="115"/>
      <c r="EL207" s="115"/>
      <c r="EM207" s="115"/>
      <c r="EN207" s="115"/>
      <c r="EO207" s="115"/>
      <c r="EP207" s="115"/>
      <c r="EQ207" s="115"/>
      <c r="ER207" s="115"/>
      <c r="ES207" s="115"/>
      <c r="ET207" s="115"/>
      <c r="EU207" s="115"/>
      <c r="EV207" s="115"/>
      <c r="EW207" s="115"/>
      <c r="EX207" s="115"/>
      <c r="EY207" s="115"/>
      <c r="EZ207" s="115"/>
      <c r="FA207" s="115"/>
      <c r="FB207" s="115"/>
    </row>
    <row r="208" spans="1:158" s="59" customFormat="1" ht="15" hidden="1" customHeight="1" x14ac:dyDescent="0.25">
      <c r="A208" s="497" t="s">
        <v>367</v>
      </c>
      <c r="B208" s="314"/>
      <c r="C208" s="314"/>
      <c r="D208" s="314"/>
      <c r="E208" s="314"/>
      <c r="F208" s="314"/>
      <c r="G208" s="115"/>
      <c r="H208" s="115"/>
      <c r="I208" s="115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  <c r="V208" s="115"/>
      <c r="W208" s="115"/>
      <c r="X208" s="115"/>
      <c r="Y208" s="115"/>
      <c r="Z208" s="115"/>
      <c r="AA208" s="115"/>
      <c r="AB208" s="115"/>
      <c r="AC208" s="115"/>
      <c r="AD208" s="115"/>
      <c r="AE208" s="115"/>
      <c r="AF208" s="115"/>
      <c r="AG208" s="115"/>
      <c r="AH208" s="115"/>
      <c r="AI208" s="115"/>
      <c r="AJ208" s="115"/>
      <c r="AK208" s="115"/>
      <c r="AL208" s="115"/>
      <c r="AM208" s="115"/>
      <c r="AN208" s="115"/>
      <c r="AO208" s="115"/>
      <c r="AP208" s="115"/>
      <c r="AQ208" s="115"/>
      <c r="AR208" s="115"/>
      <c r="AS208" s="115"/>
      <c r="AT208" s="115"/>
      <c r="AU208" s="115"/>
      <c r="AV208" s="115"/>
      <c r="AW208" s="115"/>
      <c r="AX208" s="115"/>
      <c r="AY208" s="115"/>
      <c r="AZ208" s="115"/>
      <c r="BA208" s="115"/>
      <c r="BB208" s="115"/>
      <c r="BC208" s="115"/>
      <c r="BD208" s="115"/>
      <c r="BE208" s="115"/>
      <c r="BF208" s="115"/>
      <c r="BG208" s="115"/>
      <c r="BH208" s="115"/>
      <c r="BI208" s="115"/>
      <c r="BJ208" s="115"/>
      <c r="BK208" s="115"/>
      <c r="BL208" s="115"/>
      <c r="BM208" s="115"/>
      <c r="BN208" s="115"/>
      <c r="BO208" s="115"/>
      <c r="BP208" s="115"/>
      <c r="BQ208" s="115"/>
      <c r="BR208" s="115"/>
      <c r="BS208" s="115"/>
      <c r="BT208" s="115"/>
      <c r="BU208" s="115"/>
      <c r="BV208" s="115"/>
      <c r="BW208" s="115"/>
      <c r="BX208" s="115"/>
      <c r="BY208" s="115"/>
      <c r="BZ208" s="115"/>
      <c r="CA208" s="115"/>
      <c r="CB208" s="115"/>
      <c r="CC208" s="115"/>
      <c r="CD208" s="115"/>
      <c r="CE208" s="115"/>
      <c r="CF208" s="115"/>
      <c r="CG208" s="115"/>
      <c r="CH208" s="115"/>
      <c r="CI208" s="115"/>
      <c r="CJ208" s="115"/>
      <c r="CK208" s="115"/>
      <c r="CL208" s="115"/>
      <c r="CM208" s="115"/>
      <c r="CN208" s="115"/>
      <c r="CO208" s="115"/>
      <c r="CP208" s="115"/>
      <c r="CQ208" s="115"/>
      <c r="CR208" s="115"/>
      <c r="CS208" s="115"/>
      <c r="CT208" s="115"/>
      <c r="CU208" s="115"/>
      <c r="CV208" s="115"/>
      <c r="CW208" s="115"/>
      <c r="CX208" s="115"/>
      <c r="CY208" s="115"/>
      <c r="CZ208" s="115"/>
      <c r="DA208" s="115"/>
      <c r="DB208" s="115"/>
      <c r="DC208" s="115"/>
      <c r="DD208" s="115"/>
      <c r="DE208" s="115"/>
      <c r="DF208" s="115"/>
      <c r="DG208" s="115"/>
      <c r="DH208" s="115"/>
      <c r="DI208" s="115"/>
      <c r="DJ208" s="115"/>
      <c r="DK208" s="115"/>
      <c r="DL208" s="115"/>
      <c r="DM208" s="115"/>
      <c r="DN208" s="115"/>
      <c r="DO208" s="115"/>
      <c r="DP208" s="115"/>
      <c r="DQ208" s="115"/>
      <c r="DR208" s="115"/>
      <c r="DS208" s="115"/>
      <c r="DT208" s="115"/>
      <c r="DU208" s="115"/>
      <c r="DV208" s="115"/>
      <c r="DW208" s="115"/>
      <c r="DX208" s="115"/>
      <c r="DY208" s="115"/>
      <c r="DZ208" s="115"/>
      <c r="EA208" s="115"/>
      <c r="EB208" s="115"/>
      <c r="EC208" s="115"/>
      <c r="ED208" s="115"/>
      <c r="EE208" s="115"/>
      <c r="EF208" s="115"/>
      <c r="EG208" s="115"/>
      <c r="EH208" s="115"/>
      <c r="EI208" s="115"/>
      <c r="EJ208" s="115"/>
      <c r="EK208" s="115"/>
      <c r="EL208" s="115"/>
      <c r="EM208" s="115"/>
      <c r="EN208" s="115"/>
      <c r="EO208" s="115"/>
      <c r="EP208" s="115"/>
      <c r="EQ208" s="115"/>
      <c r="ER208" s="115"/>
      <c r="ES208" s="115"/>
      <c r="ET208" s="115"/>
      <c r="EU208" s="115"/>
      <c r="EV208" s="115"/>
      <c r="EW208" s="115"/>
      <c r="EX208" s="115"/>
      <c r="EY208" s="115"/>
      <c r="EZ208" s="115"/>
      <c r="FA208" s="115"/>
      <c r="FB208" s="115"/>
    </row>
    <row r="209" spans="1:158" s="59" customFormat="1" ht="15" hidden="1" customHeight="1" x14ac:dyDescent="0.25">
      <c r="A209" s="55" t="s">
        <v>145</v>
      </c>
      <c r="B209" s="57"/>
      <c r="C209" s="58"/>
      <c r="D209" s="121"/>
      <c r="E209" s="121"/>
      <c r="F209" s="121"/>
      <c r="G209" s="115"/>
      <c r="H209" s="115"/>
      <c r="I209" s="115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  <c r="V209" s="115"/>
      <c r="W209" s="115"/>
      <c r="X209" s="115"/>
      <c r="Y209" s="115"/>
      <c r="Z209" s="115"/>
      <c r="AA209" s="115"/>
      <c r="AB209" s="115"/>
      <c r="AC209" s="115"/>
      <c r="AD209" s="115"/>
      <c r="AE209" s="115"/>
      <c r="AF209" s="115"/>
      <c r="AG209" s="115"/>
      <c r="AH209" s="115"/>
      <c r="AI209" s="115"/>
      <c r="AJ209" s="115"/>
      <c r="AK209" s="115"/>
      <c r="AL209" s="115"/>
      <c r="AM209" s="115"/>
      <c r="AN209" s="115"/>
      <c r="AO209" s="115"/>
      <c r="AP209" s="115"/>
      <c r="AQ209" s="115"/>
      <c r="AR209" s="115"/>
      <c r="AS209" s="115"/>
      <c r="AT209" s="115"/>
      <c r="AU209" s="115"/>
      <c r="AV209" s="115"/>
      <c r="AW209" s="115"/>
      <c r="AX209" s="115"/>
      <c r="AY209" s="115"/>
      <c r="AZ209" s="115"/>
      <c r="BA209" s="115"/>
      <c r="BB209" s="115"/>
      <c r="BC209" s="115"/>
      <c r="BD209" s="115"/>
      <c r="BE209" s="115"/>
      <c r="BF209" s="115"/>
      <c r="BG209" s="115"/>
      <c r="BH209" s="115"/>
      <c r="BI209" s="115"/>
      <c r="BJ209" s="115"/>
      <c r="BK209" s="115"/>
      <c r="BL209" s="115"/>
      <c r="BM209" s="115"/>
      <c r="BN209" s="115"/>
      <c r="BO209" s="115"/>
      <c r="BP209" s="115"/>
      <c r="BQ209" s="115"/>
      <c r="BR209" s="115"/>
      <c r="BS209" s="115"/>
      <c r="BT209" s="115"/>
      <c r="BU209" s="115"/>
      <c r="BV209" s="115"/>
      <c r="BW209" s="115"/>
      <c r="BX209" s="115"/>
      <c r="BY209" s="115"/>
      <c r="BZ209" s="115"/>
      <c r="CA209" s="115"/>
      <c r="CB209" s="115"/>
      <c r="CC209" s="115"/>
      <c r="CD209" s="115"/>
      <c r="CE209" s="115"/>
      <c r="CF209" s="115"/>
      <c r="CG209" s="115"/>
      <c r="CH209" s="115"/>
      <c r="CI209" s="115"/>
      <c r="CJ209" s="115"/>
      <c r="CK209" s="115"/>
      <c r="CL209" s="115"/>
      <c r="CM209" s="115"/>
      <c r="CN209" s="115"/>
      <c r="CO209" s="115"/>
      <c r="CP209" s="115"/>
      <c r="CQ209" s="115"/>
      <c r="CR209" s="115"/>
      <c r="CS209" s="115"/>
      <c r="CT209" s="115"/>
      <c r="CU209" s="115"/>
      <c r="CV209" s="115"/>
      <c r="CW209" s="115"/>
      <c r="CX209" s="115"/>
      <c r="CY209" s="115"/>
      <c r="CZ209" s="115"/>
      <c r="DA209" s="115"/>
      <c r="DB209" s="115"/>
      <c r="DC209" s="115"/>
      <c r="DD209" s="115"/>
      <c r="DE209" s="115"/>
      <c r="DF209" s="115"/>
      <c r="DG209" s="115"/>
      <c r="DH209" s="115"/>
      <c r="DI209" s="115"/>
      <c r="DJ209" s="115"/>
      <c r="DK209" s="115"/>
      <c r="DL209" s="115"/>
      <c r="DM209" s="115"/>
      <c r="DN209" s="115"/>
      <c r="DO209" s="115"/>
      <c r="DP209" s="115"/>
      <c r="DQ209" s="115"/>
      <c r="DR209" s="115"/>
      <c r="DS209" s="115"/>
      <c r="DT209" s="115"/>
      <c r="DU209" s="115"/>
      <c r="DV209" s="115"/>
      <c r="DW209" s="115"/>
      <c r="DX209" s="115"/>
      <c r="DY209" s="115"/>
      <c r="DZ209" s="115"/>
      <c r="EA209" s="115"/>
      <c r="EB209" s="115"/>
      <c r="EC209" s="115"/>
      <c r="ED209" s="115"/>
      <c r="EE209" s="115"/>
      <c r="EF209" s="115"/>
      <c r="EG209" s="115"/>
      <c r="EH209" s="115"/>
      <c r="EI209" s="115"/>
      <c r="EJ209" s="115"/>
      <c r="EK209" s="115"/>
      <c r="EL209" s="115"/>
      <c r="EM209" s="115"/>
      <c r="EN209" s="115"/>
      <c r="EO209" s="115"/>
      <c r="EP209" s="115"/>
      <c r="EQ209" s="115"/>
      <c r="ER209" s="115"/>
      <c r="ES209" s="115"/>
      <c r="ET209" s="115"/>
      <c r="EU209" s="115"/>
      <c r="EV209" s="115"/>
      <c r="EW209" s="115"/>
      <c r="EX209" s="115"/>
      <c r="EY209" s="115"/>
      <c r="EZ209" s="115"/>
      <c r="FA209" s="115"/>
      <c r="FB209" s="115"/>
    </row>
    <row r="210" spans="1:158" s="59" customFormat="1" ht="15" hidden="1" customHeight="1" x14ac:dyDescent="0.25">
      <c r="A210" s="34" t="s">
        <v>11</v>
      </c>
      <c r="B210" s="2"/>
      <c r="C210" s="58"/>
      <c r="D210" s="128"/>
      <c r="E210" s="121" t="e">
        <f>ROUND(F210/B210,0)</f>
        <v>#DIV/0!</v>
      </c>
      <c r="F210" s="3">
        <f>ROUND(C210*D210,0)</f>
        <v>0</v>
      </c>
      <c r="G210" s="115"/>
      <c r="H210" s="115"/>
      <c r="I210" s="115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  <c r="V210" s="115"/>
      <c r="W210" s="115"/>
      <c r="X210" s="115"/>
      <c r="Y210" s="115"/>
      <c r="Z210" s="115"/>
      <c r="AA210" s="115"/>
      <c r="AB210" s="115"/>
      <c r="AC210" s="115"/>
      <c r="AD210" s="115"/>
      <c r="AE210" s="115"/>
      <c r="AF210" s="115"/>
      <c r="AG210" s="115"/>
      <c r="AH210" s="115"/>
      <c r="AI210" s="115"/>
      <c r="AJ210" s="115"/>
      <c r="AK210" s="115"/>
      <c r="AL210" s="115"/>
      <c r="AM210" s="115"/>
      <c r="AN210" s="115"/>
      <c r="AO210" s="115"/>
      <c r="AP210" s="115"/>
      <c r="AQ210" s="115"/>
      <c r="AR210" s="115"/>
      <c r="AS210" s="115"/>
      <c r="AT210" s="115"/>
      <c r="AU210" s="115"/>
      <c r="AV210" s="115"/>
      <c r="AW210" s="115"/>
      <c r="AX210" s="115"/>
      <c r="AY210" s="115"/>
      <c r="AZ210" s="115"/>
      <c r="BA210" s="115"/>
      <c r="BB210" s="115"/>
      <c r="BC210" s="115"/>
      <c r="BD210" s="115"/>
      <c r="BE210" s="115"/>
      <c r="BF210" s="115"/>
      <c r="BG210" s="115"/>
      <c r="BH210" s="115"/>
      <c r="BI210" s="115"/>
      <c r="BJ210" s="115"/>
      <c r="BK210" s="115"/>
      <c r="BL210" s="115"/>
      <c r="BM210" s="115"/>
      <c r="BN210" s="115"/>
      <c r="BO210" s="115"/>
      <c r="BP210" s="115"/>
      <c r="BQ210" s="115"/>
      <c r="BR210" s="115"/>
      <c r="BS210" s="115"/>
      <c r="BT210" s="115"/>
      <c r="BU210" s="115"/>
      <c r="BV210" s="115"/>
      <c r="BW210" s="115"/>
      <c r="BX210" s="115"/>
      <c r="BY210" s="115"/>
      <c r="BZ210" s="115"/>
      <c r="CA210" s="115"/>
      <c r="CB210" s="115"/>
      <c r="CC210" s="115"/>
      <c r="CD210" s="115"/>
      <c r="CE210" s="115"/>
      <c r="CF210" s="115"/>
      <c r="CG210" s="115"/>
      <c r="CH210" s="115"/>
      <c r="CI210" s="115"/>
      <c r="CJ210" s="115"/>
      <c r="CK210" s="115"/>
      <c r="CL210" s="115"/>
      <c r="CM210" s="115"/>
      <c r="CN210" s="115"/>
      <c r="CO210" s="115"/>
      <c r="CP210" s="115"/>
      <c r="CQ210" s="115"/>
      <c r="CR210" s="115"/>
      <c r="CS210" s="115"/>
      <c r="CT210" s="115"/>
      <c r="CU210" s="115"/>
      <c r="CV210" s="115"/>
      <c r="CW210" s="115"/>
      <c r="CX210" s="115"/>
      <c r="CY210" s="115"/>
      <c r="CZ210" s="115"/>
      <c r="DA210" s="115"/>
      <c r="DB210" s="115"/>
      <c r="DC210" s="115"/>
      <c r="DD210" s="115"/>
      <c r="DE210" s="115"/>
      <c r="DF210" s="115"/>
      <c r="DG210" s="115"/>
      <c r="DH210" s="115"/>
      <c r="DI210" s="115"/>
      <c r="DJ210" s="115"/>
      <c r="DK210" s="115"/>
      <c r="DL210" s="115"/>
      <c r="DM210" s="115"/>
      <c r="DN210" s="115"/>
      <c r="DO210" s="115"/>
      <c r="DP210" s="115"/>
      <c r="DQ210" s="115"/>
      <c r="DR210" s="115"/>
      <c r="DS210" s="115"/>
      <c r="DT210" s="115"/>
      <c r="DU210" s="115"/>
      <c r="DV210" s="115"/>
      <c r="DW210" s="115"/>
      <c r="DX210" s="115"/>
      <c r="DY210" s="115"/>
      <c r="DZ210" s="115"/>
      <c r="EA210" s="115"/>
      <c r="EB210" s="115"/>
      <c r="EC210" s="115"/>
      <c r="ED210" s="115"/>
      <c r="EE210" s="115"/>
      <c r="EF210" s="115"/>
      <c r="EG210" s="115"/>
      <c r="EH210" s="115"/>
      <c r="EI210" s="115"/>
      <c r="EJ210" s="115"/>
      <c r="EK210" s="115"/>
      <c r="EL210" s="115"/>
      <c r="EM210" s="115"/>
      <c r="EN210" s="115"/>
      <c r="EO210" s="115"/>
      <c r="EP210" s="115"/>
      <c r="EQ210" s="115"/>
      <c r="ER210" s="115"/>
      <c r="ES210" s="115"/>
      <c r="ET210" s="115"/>
      <c r="EU210" s="115"/>
      <c r="EV210" s="115"/>
      <c r="EW210" s="115"/>
      <c r="EX210" s="115"/>
      <c r="EY210" s="115"/>
      <c r="EZ210" s="115"/>
      <c r="FA210" s="115"/>
      <c r="FB210" s="115"/>
    </row>
    <row r="211" spans="1:158" s="59" customFormat="1" ht="15" hidden="1" customHeight="1" x14ac:dyDescent="0.25">
      <c r="A211" s="45" t="s">
        <v>9</v>
      </c>
      <c r="B211" s="57"/>
      <c r="C211" s="111">
        <f t="shared" ref="C211:F211" si="7">C210</f>
        <v>0</v>
      </c>
      <c r="D211" s="211"/>
      <c r="E211" s="123" t="e">
        <f t="shared" si="7"/>
        <v>#DIV/0!</v>
      </c>
      <c r="F211" s="111">
        <f t="shared" si="7"/>
        <v>0</v>
      </c>
      <c r="G211" s="115"/>
      <c r="H211" s="115"/>
      <c r="I211" s="115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  <c r="V211" s="115"/>
      <c r="W211" s="115"/>
      <c r="X211" s="115"/>
      <c r="Y211" s="115"/>
      <c r="Z211" s="115"/>
      <c r="AA211" s="115"/>
      <c r="AB211" s="115"/>
      <c r="AC211" s="115"/>
      <c r="AD211" s="115"/>
      <c r="AE211" s="115"/>
      <c r="AF211" s="115"/>
      <c r="AG211" s="115"/>
      <c r="AH211" s="115"/>
      <c r="AI211" s="115"/>
      <c r="AJ211" s="115"/>
      <c r="AK211" s="115"/>
      <c r="AL211" s="115"/>
      <c r="AM211" s="115"/>
      <c r="AN211" s="115"/>
      <c r="AO211" s="115"/>
      <c r="AP211" s="115"/>
      <c r="AQ211" s="115"/>
      <c r="AR211" s="115"/>
      <c r="AS211" s="115"/>
      <c r="AT211" s="115"/>
      <c r="AU211" s="115"/>
      <c r="AV211" s="115"/>
      <c r="AW211" s="115"/>
      <c r="AX211" s="115"/>
      <c r="AY211" s="115"/>
      <c r="AZ211" s="115"/>
      <c r="BA211" s="115"/>
      <c r="BB211" s="115"/>
      <c r="BC211" s="115"/>
      <c r="BD211" s="115"/>
      <c r="BE211" s="115"/>
      <c r="BF211" s="115"/>
      <c r="BG211" s="115"/>
      <c r="BH211" s="115"/>
      <c r="BI211" s="115"/>
      <c r="BJ211" s="115"/>
      <c r="BK211" s="115"/>
      <c r="BL211" s="115"/>
      <c r="BM211" s="115"/>
      <c r="BN211" s="115"/>
      <c r="BO211" s="115"/>
      <c r="BP211" s="115"/>
      <c r="BQ211" s="115"/>
      <c r="BR211" s="115"/>
      <c r="BS211" s="115"/>
      <c r="BT211" s="115"/>
      <c r="BU211" s="115"/>
      <c r="BV211" s="115"/>
      <c r="BW211" s="115"/>
      <c r="BX211" s="115"/>
      <c r="BY211" s="115"/>
      <c r="BZ211" s="115"/>
      <c r="CA211" s="115"/>
      <c r="CB211" s="115"/>
      <c r="CC211" s="115"/>
      <c r="CD211" s="115"/>
      <c r="CE211" s="115"/>
      <c r="CF211" s="115"/>
      <c r="CG211" s="115"/>
      <c r="CH211" s="115"/>
      <c r="CI211" s="115"/>
      <c r="CJ211" s="115"/>
      <c r="CK211" s="115"/>
      <c r="CL211" s="115"/>
      <c r="CM211" s="115"/>
      <c r="CN211" s="115"/>
      <c r="CO211" s="115"/>
      <c r="CP211" s="115"/>
      <c r="CQ211" s="115"/>
      <c r="CR211" s="115"/>
      <c r="CS211" s="115"/>
      <c r="CT211" s="115"/>
      <c r="CU211" s="115"/>
      <c r="CV211" s="115"/>
      <c r="CW211" s="115"/>
      <c r="CX211" s="115"/>
      <c r="CY211" s="115"/>
      <c r="CZ211" s="115"/>
      <c r="DA211" s="115"/>
      <c r="DB211" s="115"/>
      <c r="DC211" s="115"/>
      <c r="DD211" s="115"/>
      <c r="DE211" s="115"/>
      <c r="DF211" s="115"/>
      <c r="DG211" s="115"/>
      <c r="DH211" s="115"/>
      <c r="DI211" s="115"/>
      <c r="DJ211" s="115"/>
      <c r="DK211" s="115"/>
      <c r="DL211" s="115"/>
      <c r="DM211" s="115"/>
      <c r="DN211" s="115"/>
      <c r="DO211" s="115"/>
      <c r="DP211" s="115"/>
      <c r="DQ211" s="115"/>
      <c r="DR211" s="115"/>
      <c r="DS211" s="115"/>
      <c r="DT211" s="115"/>
      <c r="DU211" s="115"/>
      <c r="DV211" s="115"/>
      <c r="DW211" s="115"/>
      <c r="DX211" s="115"/>
      <c r="DY211" s="115"/>
      <c r="DZ211" s="115"/>
      <c r="EA211" s="115"/>
      <c r="EB211" s="115"/>
      <c r="EC211" s="115"/>
      <c r="ED211" s="115"/>
      <c r="EE211" s="115"/>
      <c r="EF211" s="115"/>
      <c r="EG211" s="115"/>
      <c r="EH211" s="115"/>
      <c r="EI211" s="115"/>
      <c r="EJ211" s="115"/>
      <c r="EK211" s="115"/>
      <c r="EL211" s="115"/>
      <c r="EM211" s="115"/>
      <c r="EN211" s="115"/>
      <c r="EO211" s="115"/>
      <c r="EP211" s="115"/>
      <c r="EQ211" s="115"/>
      <c r="ER211" s="115"/>
      <c r="ES211" s="115"/>
      <c r="ET211" s="115"/>
      <c r="EU211" s="115"/>
      <c r="EV211" s="115"/>
      <c r="EW211" s="115"/>
      <c r="EX211" s="115"/>
      <c r="EY211" s="115"/>
      <c r="EZ211" s="115"/>
      <c r="FA211" s="115"/>
      <c r="FB211" s="115"/>
    </row>
    <row r="212" spans="1:158" s="59" customFormat="1" ht="15" hidden="1" customHeight="1" x14ac:dyDescent="0.25">
      <c r="A212" s="55" t="s">
        <v>20</v>
      </c>
      <c r="B212" s="57"/>
      <c r="C212" s="111"/>
      <c r="D212" s="211"/>
      <c r="E212" s="123"/>
      <c r="F212" s="123"/>
      <c r="G212" s="115"/>
      <c r="H212" s="115"/>
      <c r="I212" s="115"/>
      <c r="J212" s="115"/>
      <c r="K212" s="115"/>
      <c r="L212" s="115"/>
      <c r="M212" s="115"/>
      <c r="N212" s="115"/>
      <c r="O212" s="115"/>
      <c r="P212" s="115"/>
      <c r="Q212" s="115"/>
      <c r="R212" s="115"/>
      <c r="S212" s="115"/>
      <c r="T212" s="115"/>
      <c r="U212" s="115"/>
      <c r="V212" s="115"/>
      <c r="W212" s="115"/>
      <c r="X212" s="115"/>
      <c r="Y212" s="115"/>
      <c r="Z212" s="115"/>
      <c r="AA212" s="115"/>
      <c r="AB212" s="115"/>
      <c r="AC212" s="115"/>
      <c r="AD212" s="115"/>
      <c r="AE212" s="115"/>
      <c r="AF212" s="115"/>
      <c r="AG212" s="115"/>
      <c r="AH212" s="115"/>
      <c r="AI212" s="115"/>
      <c r="AJ212" s="115"/>
      <c r="AK212" s="115"/>
      <c r="AL212" s="115"/>
      <c r="AM212" s="115"/>
      <c r="AN212" s="115"/>
      <c r="AO212" s="115"/>
      <c r="AP212" s="115"/>
      <c r="AQ212" s="115"/>
      <c r="AR212" s="115"/>
      <c r="AS212" s="115"/>
      <c r="AT212" s="115"/>
      <c r="AU212" s="115"/>
      <c r="AV212" s="115"/>
      <c r="AW212" s="115"/>
      <c r="AX212" s="115"/>
      <c r="AY212" s="115"/>
      <c r="AZ212" s="115"/>
      <c r="BA212" s="115"/>
      <c r="BB212" s="115"/>
      <c r="BC212" s="115"/>
      <c r="BD212" s="115"/>
      <c r="BE212" s="115"/>
      <c r="BF212" s="115"/>
      <c r="BG212" s="115"/>
      <c r="BH212" s="115"/>
      <c r="BI212" s="115"/>
      <c r="BJ212" s="115"/>
      <c r="BK212" s="115"/>
      <c r="BL212" s="115"/>
      <c r="BM212" s="115"/>
      <c r="BN212" s="115"/>
      <c r="BO212" s="115"/>
      <c r="BP212" s="115"/>
      <c r="BQ212" s="115"/>
      <c r="BR212" s="115"/>
      <c r="BS212" s="115"/>
      <c r="BT212" s="115"/>
      <c r="BU212" s="115"/>
      <c r="BV212" s="115"/>
      <c r="BW212" s="115"/>
      <c r="BX212" s="115"/>
      <c r="BY212" s="115"/>
      <c r="BZ212" s="115"/>
      <c r="CA212" s="115"/>
      <c r="CB212" s="115"/>
      <c r="CC212" s="115"/>
      <c r="CD212" s="115"/>
      <c r="CE212" s="115"/>
      <c r="CF212" s="115"/>
      <c r="CG212" s="115"/>
      <c r="CH212" s="115"/>
      <c r="CI212" s="115"/>
      <c r="CJ212" s="115"/>
      <c r="CK212" s="115"/>
      <c r="CL212" s="115"/>
      <c r="CM212" s="115"/>
      <c r="CN212" s="115"/>
      <c r="CO212" s="115"/>
      <c r="CP212" s="115"/>
      <c r="CQ212" s="115"/>
      <c r="CR212" s="115"/>
      <c r="CS212" s="115"/>
      <c r="CT212" s="115"/>
      <c r="CU212" s="115"/>
      <c r="CV212" s="115"/>
      <c r="CW212" s="115"/>
      <c r="CX212" s="115"/>
      <c r="CY212" s="115"/>
      <c r="CZ212" s="115"/>
      <c r="DA212" s="115"/>
      <c r="DB212" s="115"/>
      <c r="DC212" s="115"/>
      <c r="DD212" s="115"/>
      <c r="DE212" s="115"/>
      <c r="DF212" s="115"/>
      <c r="DG212" s="115"/>
      <c r="DH212" s="115"/>
      <c r="DI212" s="115"/>
      <c r="DJ212" s="115"/>
      <c r="DK212" s="115"/>
      <c r="DL212" s="115"/>
      <c r="DM212" s="115"/>
      <c r="DN212" s="115"/>
      <c r="DO212" s="115"/>
      <c r="DP212" s="115"/>
      <c r="DQ212" s="115"/>
      <c r="DR212" s="115"/>
      <c r="DS212" s="115"/>
      <c r="DT212" s="115"/>
      <c r="DU212" s="115"/>
      <c r="DV212" s="115"/>
      <c r="DW212" s="115"/>
      <c r="DX212" s="115"/>
      <c r="DY212" s="115"/>
      <c r="DZ212" s="115"/>
      <c r="EA212" s="115"/>
      <c r="EB212" s="115"/>
      <c r="EC212" s="115"/>
      <c r="ED212" s="115"/>
      <c r="EE212" s="115"/>
      <c r="EF212" s="115"/>
      <c r="EG212" s="115"/>
      <c r="EH212" s="115"/>
      <c r="EI212" s="115"/>
      <c r="EJ212" s="115"/>
      <c r="EK212" s="115"/>
      <c r="EL212" s="115"/>
      <c r="EM212" s="115"/>
      <c r="EN212" s="115"/>
      <c r="EO212" s="115"/>
      <c r="EP212" s="115"/>
      <c r="EQ212" s="115"/>
      <c r="ER212" s="115"/>
      <c r="ES212" s="115"/>
      <c r="ET212" s="115"/>
      <c r="EU212" s="115"/>
      <c r="EV212" s="115"/>
      <c r="EW212" s="115"/>
      <c r="EX212" s="115"/>
      <c r="EY212" s="115"/>
      <c r="EZ212" s="115"/>
      <c r="FA212" s="115"/>
      <c r="FB212" s="115"/>
    </row>
    <row r="213" spans="1:158" s="59" customFormat="1" ht="15" hidden="1" customHeight="1" x14ac:dyDescent="0.25">
      <c r="A213" s="1" t="s">
        <v>108</v>
      </c>
      <c r="B213" s="2"/>
      <c r="C213" s="58"/>
      <c r="D213" s="128"/>
      <c r="E213" s="121" t="e">
        <f>ROUND(F213/B213,0)</f>
        <v>#DIV/0!</v>
      </c>
      <c r="F213" s="3">
        <f>ROUND(C213*D213,0)</f>
        <v>0</v>
      </c>
      <c r="G213" s="115"/>
      <c r="H213" s="115"/>
      <c r="I213" s="115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  <c r="V213" s="115"/>
      <c r="W213" s="115"/>
      <c r="X213" s="115"/>
      <c r="Y213" s="115"/>
      <c r="Z213" s="115"/>
      <c r="AA213" s="115"/>
      <c r="AB213" s="115"/>
      <c r="AC213" s="115"/>
      <c r="AD213" s="115"/>
      <c r="AE213" s="115"/>
      <c r="AF213" s="115"/>
      <c r="AG213" s="115"/>
      <c r="AH213" s="115"/>
      <c r="AI213" s="115"/>
      <c r="AJ213" s="115"/>
      <c r="AK213" s="115"/>
      <c r="AL213" s="115"/>
      <c r="AM213" s="115"/>
      <c r="AN213" s="115"/>
      <c r="AO213" s="115"/>
      <c r="AP213" s="115"/>
      <c r="AQ213" s="115"/>
      <c r="AR213" s="115"/>
      <c r="AS213" s="115"/>
      <c r="AT213" s="115"/>
      <c r="AU213" s="115"/>
      <c r="AV213" s="115"/>
      <c r="AW213" s="115"/>
      <c r="AX213" s="115"/>
      <c r="AY213" s="115"/>
      <c r="AZ213" s="115"/>
      <c r="BA213" s="115"/>
      <c r="BB213" s="115"/>
      <c r="BC213" s="115"/>
      <c r="BD213" s="115"/>
      <c r="BE213" s="115"/>
      <c r="BF213" s="115"/>
      <c r="BG213" s="115"/>
      <c r="BH213" s="115"/>
      <c r="BI213" s="115"/>
      <c r="BJ213" s="115"/>
      <c r="BK213" s="115"/>
      <c r="BL213" s="115"/>
      <c r="BM213" s="115"/>
      <c r="BN213" s="115"/>
      <c r="BO213" s="115"/>
      <c r="BP213" s="115"/>
      <c r="BQ213" s="115"/>
      <c r="BR213" s="115"/>
      <c r="BS213" s="115"/>
      <c r="BT213" s="115"/>
      <c r="BU213" s="115"/>
      <c r="BV213" s="115"/>
      <c r="BW213" s="115"/>
      <c r="BX213" s="115"/>
      <c r="BY213" s="115"/>
      <c r="BZ213" s="115"/>
      <c r="CA213" s="115"/>
      <c r="CB213" s="115"/>
      <c r="CC213" s="115"/>
      <c r="CD213" s="115"/>
      <c r="CE213" s="115"/>
      <c r="CF213" s="115"/>
      <c r="CG213" s="115"/>
      <c r="CH213" s="115"/>
      <c r="CI213" s="115"/>
      <c r="CJ213" s="115"/>
      <c r="CK213" s="115"/>
      <c r="CL213" s="115"/>
      <c r="CM213" s="115"/>
      <c r="CN213" s="115"/>
      <c r="CO213" s="115"/>
      <c r="CP213" s="115"/>
      <c r="CQ213" s="115"/>
      <c r="CR213" s="115"/>
      <c r="CS213" s="115"/>
      <c r="CT213" s="115"/>
      <c r="CU213" s="115"/>
      <c r="CV213" s="115"/>
      <c r="CW213" s="115"/>
      <c r="CX213" s="115"/>
      <c r="CY213" s="115"/>
      <c r="CZ213" s="115"/>
      <c r="DA213" s="115"/>
      <c r="DB213" s="115"/>
      <c r="DC213" s="115"/>
      <c r="DD213" s="115"/>
      <c r="DE213" s="115"/>
      <c r="DF213" s="115"/>
      <c r="DG213" s="115"/>
      <c r="DH213" s="115"/>
      <c r="DI213" s="115"/>
      <c r="DJ213" s="115"/>
      <c r="DK213" s="115"/>
      <c r="DL213" s="115"/>
      <c r="DM213" s="115"/>
      <c r="DN213" s="115"/>
      <c r="DO213" s="115"/>
      <c r="DP213" s="115"/>
      <c r="DQ213" s="115"/>
      <c r="DR213" s="115"/>
      <c r="DS213" s="115"/>
      <c r="DT213" s="115"/>
      <c r="DU213" s="115"/>
      <c r="DV213" s="115"/>
      <c r="DW213" s="115"/>
      <c r="DX213" s="115"/>
      <c r="DY213" s="115"/>
      <c r="DZ213" s="115"/>
      <c r="EA213" s="115"/>
      <c r="EB213" s="115"/>
      <c r="EC213" s="115"/>
      <c r="ED213" s="115"/>
      <c r="EE213" s="115"/>
      <c r="EF213" s="115"/>
      <c r="EG213" s="115"/>
      <c r="EH213" s="115"/>
      <c r="EI213" s="115"/>
      <c r="EJ213" s="115"/>
      <c r="EK213" s="115"/>
      <c r="EL213" s="115"/>
      <c r="EM213" s="115"/>
      <c r="EN213" s="115"/>
      <c r="EO213" s="115"/>
      <c r="EP213" s="115"/>
      <c r="EQ213" s="115"/>
      <c r="ER213" s="115"/>
      <c r="ES213" s="115"/>
      <c r="ET213" s="115"/>
      <c r="EU213" s="115"/>
      <c r="EV213" s="115"/>
      <c r="EW213" s="115"/>
      <c r="EX213" s="115"/>
      <c r="EY213" s="115"/>
      <c r="EZ213" s="115"/>
      <c r="FA213" s="115"/>
      <c r="FB213" s="115"/>
    </row>
    <row r="214" spans="1:158" s="59" customFormat="1" ht="15" hidden="1" customHeight="1" x14ac:dyDescent="0.25">
      <c r="A214" s="249" t="s">
        <v>147</v>
      </c>
      <c r="B214" s="102"/>
      <c r="C214" s="135">
        <f>SUM(C213:C213)</f>
        <v>0</v>
      </c>
      <c r="D214" s="211"/>
      <c r="E214" s="135" t="e">
        <f>SUM(E213:E213)</f>
        <v>#DIV/0!</v>
      </c>
      <c r="F214" s="135">
        <f>SUM(F213:F213)</f>
        <v>0</v>
      </c>
      <c r="G214" s="115"/>
      <c r="H214" s="115"/>
      <c r="I214" s="115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  <c r="V214" s="115"/>
      <c r="W214" s="115"/>
      <c r="X214" s="115"/>
      <c r="Y214" s="115"/>
      <c r="Z214" s="115"/>
      <c r="AA214" s="115"/>
      <c r="AB214" s="115"/>
      <c r="AC214" s="115"/>
      <c r="AD214" s="115"/>
      <c r="AE214" s="115"/>
      <c r="AF214" s="115"/>
      <c r="AG214" s="115"/>
      <c r="AH214" s="115"/>
      <c r="AI214" s="115"/>
      <c r="AJ214" s="115"/>
      <c r="AK214" s="115"/>
      <c r="AL214" s="115"/>
      <c r="AM214" s="115"/>
      <c r="AN214" s="115"/>
      <c r="AO214" s="115"/>
      <c r="AP214" s="115"/>
      <c r="AQ214" s="115"/>
      <c r="AR214" s="115"/>
      <c r="AS214" s="115"/>
      <c r="AT214" s="115"/>
      <c r="AU214" s="115"/>
      <c r="AV214" s="115"/>
      <c r="AW214" s="115"/>
      <c r="AX214" s="115"/>
      <c r="AY214" s="115"/>
      <c r="AZ214" s="115"/>
      <c r="BA214" s="115"/>
      <c r="BB214" s="115"/>
      <c r="BC214" s="115"/>
      <c r="BD214" s="115"/>
      <c r="BE214" s="115"/>
      <c r="BF214" s="115"/>
      <c r="BG214" s="115"/>
      <c r="BH214" s="115"/>
      <c r="BI214" s="115"/>
      <c r="BJ214" s="115"/>
      <c r="BK214" s="115"/>
      <c r="BL214" s="115"/>
      <c r="BM214" s="115"/>
      <c r="BN214" s="115"/>
      <c r="BO214" s="115"/>
      <c r="BP214" s="115"/>
      <c r="BQ214" s="115"/>
      <c r="BR214" s="115"/>
      <c r="BS214" s="115"/>
      <c r="BT214" s="115"/>
      <c r="BU214" s="115"/>
      <c r="BV214" s="115"/>
      <c r="BW214" s="115"/>
      <c r="BX214" s="115"/>
      <c r="BY214" s="115"/>
      <c r="BZ214" s="115"/>
      <c r="CA214" s="115"/>
      <c r="CB214" s="115"/>
      <c r="CC214" s="115"/>
      <c r="CD214" s="115"/>
      <c r="CE214" s="115"/>
      <c r="CF214" s="115"/>
      <c r="CG214" s="115"/>
      <c r="CH214" s="115"/>
      <c r="CI214" s="115"/>
      <c r="CJ214" s="115"/>
      <c r="CK214" s="115"/>
      <c r="CL214" s="115"/>
      <c r="CM214" s="115"/>
      <c r="CN214" s="115"/>
      <c r="CO214" s="115"/>
      <c r="CP214" s="115"/>
      <c r="CQ214" s="115"/>
      <c r="CR214" s="115"/>
      <c r="CS214" s="115"/>
      <c r="CT214" s="115"/>
      <c r="CU214" s="115"/>
      <c r="CV214" s="115"/>
      <c r="CW214" s="115"/>
      <c r="CX214" s="115"/>
      <c r="CY214" s="115"/>
      <c r="CZ214" s="115"/>
      <c r="DA214" s="115"/>
      <c r="DB214" s="115"/>
      <c r="DC214" s="115"/>
      <c r="DD214" s="115"/>
      <c r="DE214" s="115"/>
      <c r="DF214" s="115"/>
      <c r="DG214" s="115"/>
      <c r="DH214" s="115"/>
      <c r="DI214" s="115"/>
      <c r="DJ214" s="115"/>
      <c r="DK214" s="115"/>
      <c r="DL214" s="115"/>
      <c r="DM214" s="115"/>
      <c r="DN214" s="115"/>
      <c r="DO214" s="115"/>
      <c r="DP214" s="115"/>
      <c r="DQ214" s="115"/>
      <c r="DR214" s="115"/>
      <c r="DS214" s="115"/>
      <c r="DT214" s="115"/>
      <c r="DU214" s="115"/>
      <c r="DV214" s="115"/>
      <c r="DW214" s="115"/>
      <c r="DX214" s="115"/>
      <c r="DY214" s="115"/>
      <c r="DZ214" s="115"/>
      <c r="EA214" s="115"/>
      <c r="EB214" s="115"/>
      <c r="EC214" s="115"/>
      <c r="ED214" s="115"/>
      <c r="EE214" s="115"/>
      <c r="EF214" s="115"/>
      <c r="EG214" s="115"/>
      <c r="EH214" s="115"/>
      <c r="EI214" s="115"/>
      <c r="EJ214" s="115"/>
      <c r="EK214" s="115"/>
      <c r="EL214" s="115"/>
      <c r="EM214" s="115"/>
      <c r="EN214" s="115"/>
      <c r="EO214" s="115"/>
      <c r="EP214" s="115"/>
      <c r="EQ214" s="115"/>
      <c r="ER214" s="115"/>
      <c r="ES214" s="115"/>
      <c r="ET214" s="115"/>
      <c r="EU214" s="115"/>
      <c r="EV214" s="115"/>
      <c r="EW214" s="115"/>
      <c r="EX214" s="115"/>
      <c r="EY214" s="115"/>
      <c r="EZ214" s="115"/>
      <c r="FA214" s="115"/>
      <c r="FB214" s="115"/>
    </row>
    <row r="215" spans="1:158" s="59" customFormat="1" ht="15" hidden="1" customHeight="1" thickBot="1" x14ac:dyDescent="0.3">
      <c r="A215" s="38" t="s">
        <v>118</v>
      </c>
      <c r="B215" s="113"/>
      <c r="C215" s="136">
        <f>C211+C214</f>
        <v>0</v>
      </c>
      <c r="D215" s="130" t="e">
        <f>F215/C215</f>
        <v>#DIV/0!</v>
      </c>
      <c r="E215" s="136" t="e">
        <f>E211+E214</f>
        <v>#DIV/0!</v>
      </c>
      <c r="F215" s="136">
        <f>F211+F214</f>
        <v>0</v>
      </c>
      <c r="G215" s="115"/>
      <c r="H215" s="115"/>
      <c r="I215" s="115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  <c r="V215" s="115"/>
      <c r="W215" s="115"/>
      <c r="X215" s="115"/>
      <c r="Y215" s="115"/>
      <c r="Z215" s="115"/>
      <c r="AA215" s="115"/>
      <c r="AB215" s="115"/>
      <c r="AC215" s="115"/>
      <c r="AD215" s="115"/>
      <c r="AE215" s="115"/>
      <c r="AF215" s="115"/>
      <c r="AG215" s="115"/>
      <c r="AH215" s="115"/>
      <c r="AI215" s="115"/>
      <c r="AJ215" s="115"/>
      <c r="AK215" s="115"/>
      <c r="AL215" s="115"/>
      <c r="AM215" s="115"/>
      <c r="AN215" s="115"/>
      <c r="AO215" s="115"/>
      <c r="AP215" s="115"/>
      <c r="AQ215" s="115"/>
      <c r="AR215" s="115"/>
      <c r="AS215" s="115"/>
      <c r="AT215" s="115"/>
      <c r="AU215" s="115"/>
      <c r="AV215" s="115"/>
      <c r="AW215" s="115"/>
      <c r="AX215" s="115"/>
      <c r="AY215" s="115"/>
      <c r="AZ215" s="115"/>
      <c r="BA215" s="115"/>
      <c r="BB215" s="115"/>
      <c r="BC215" s="115"/>
      <c r="BD215" s="115"/>
      <c r="BE215" s="115"/>
      <c r="BF215" s="115"/>
      <c r="BG215" s="115"/>
      <c r="BH215" s="115"/>
      <c r="BI215" s="115"/>
      <c r="BJ215" s="115"/>
      <c r="BK215" s="115"/>
      <c r="BL215" s="115"/>
      <c r="BM215" s="115"/>
      <c r="BN215" s="115"/>
      <c r="BO215" s="115"/>
      <c r="BP215" s="115"/>
      <c r="BQ215" s="115"/>
      <c r="BR215" s="115"/>
      <c r="BS215" s="115"/>
      <c r="BT215" s="115"/>
      <c r="BU215" s="115"/>
      <c r="BV215" s="115"/>
      <c r="BW215" s="115"/>
      <c r="BX215" s="115"/>
      <c r="BY215" s="115"/>
      <c r="BZ215" s="115"/>
      <c r="CA215" s="115"/>
      <c r="CB215" s="115"/>
      <c r="CC215" s="115"/>
      <c r="CD215" s="115"/>
      <c r="CE215" s="115"/>
      <c r="CF215" s="115"/>
      <c r="CG215" s="115"/>
      <c r="CH215" s="115"/>
      <c r="CI215" s="115"/>
      <c r="CJ215" s="115"/>
      <c r="CK215" s="115"/>
      <c r="CL215" s="115"/>
      <c r="CM215" s="115"/>
      <c r="CN215" s="115"/>
      <c r="CO215" s="115"/>
      <c r="CP215" s="115"/>
      <c r="CQ215" s="115"/>
      <c r="CR215" s="115"/>
      <c r="CS215" s="115"/>
      <c r="CT215" s="115"/>
      <c r="CU215" s="115"/>
      <c r="CV215" s="115"/>
      <c r="CW215" s="115"/>
      <c r="CX215" s="115"/>
      <c r="CY215" s="115"/>
      <c r="CZ215" s="115"/>
      <c r="DA215" s="115"/>
      <c r="DB215" s="115"/>
      <c r="DC215" s="115"/>
      <c r="DD215" s="115"/>
      <c r="DE215" s="115"/>
      <c r="DF215" s="115"/>
      <c r="DG215" s="115"/>
      <c r="DH215" s="115"/>
      <c r="DI215" s="115"/>
      <c r="DJ215" s="115"/>
      <c r="DK215" s="115"/>
      <c r="DL215" s="115"/>
      <c r="DM215" s="115"/>
      <c r="DN215" s="115"/>
      <c r="DO215" s="115"/>
      <c r="DP215" s="115"/>
      <c r="DQ215" s="115"/>
      <c r="DR215" s="115"/>
      <c r="DS215" s="115"/>
      <c r="DT215" s="115"/>
      <c r="DU215" s="115"/>
      <c r="DV215" s="115"/>
      <c r="DW215" s="115"/>
      <c r="DX215" s="115"/>
      <c r="DY215" s="115"/>
      <c r="DZ215" s="115"/>
      <c r="EA215" s="115"/>
      <c r="EB215" s="115"/>
      <c r="EC215" s="115"/>
      <c r="ED215" s="115"/>
      <c r="EE215" s="115"/>
      <c r="EF215" s="115"/>
      <c r="EG215" s="115"/>
      <c r="EH215" s="115"/>
      <c r="EI215" s="115"/>
      <c r="EJ215" s="115"/>
      <c r="EK215" s="115"/>
      <c r="EL215" s="115"/>
      <c r="EM215" s="115"/>
      <c r="EN215" s="115"/>
      <c r="EO215" s="115"/>
      <c r="EP215" s="115"/>
      <c r="EQ215" s="115"/>
      <c r="ER215" s="115"/>
      <c r="ES215" s="115"/>
      <c r="ET215" s="115"/>
      <c r="EU215" s="115"/>
      <c r="EV215" s="115"/>
      <c r="EW215" s="115"/>
      <c r="EX215" s="115"/>
      <c r="EY215" s="115"/>
      <c r="EZ215" s="115"/>
      <c r="FA215" s="115"/>
      <c r="FB215" s="115"/>
    </row>
    <row r="216" spans="1:158" s="59" customFormat="1" ht="15" hidden="1" customHeight="1" thickBot="1" x14ac:dyDescent="0.3">
      <c r="A216" s="42"/>
      <c r="B216" s="280"/>
      <c r="C216" s="280"/>
      <c r="D216" s="280"/>
      <c r="E216" s="280"/>
      <c r="F216" s="280"/>
      <c r="G216" s="115"/>
      <c r="H216" s="115"/>
      <c r="I216" s="115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  <c r="V216" s="115"/>
      <c r="W216" s="115"/>
      <c r="X216" s="115"/>
      <c r="Y216" s="115"/>
      <c r="Z216" s="115"/>
      <c r="AA216" s="115"/>
      <c r="AB216" s="115"/>
      <c r="AC216" s="115"/>
      <c r="AD216" s="115"/>
      <c r="AE216" s="115"/>
      <c r="AF216" s="115"/>
      <c r="AG216" s="115"/>
      <c r="AH216" s="115"/>
      <c r="AI216" s="115"/>
      <c r="AJ216" s="115"/>
      <c r="AK216" s="115"/>
      <c r="AL216" s="115"/>
      <c r="AM216" s="115"/>
      <c r="AN216" s="115"/>
      <c r="AO216" s="115"/>
      <c r="AP216" s="115"/>
      <c r="AQ216" s="115"/>
      <c r="AR216" s="115"/>
      <c r="AS216" s="115"/>
      <c r="AT216" s="115"/>
      <c r="AU216" s="115"/>
      <c r="AV216" s="115"/>
      <c r="AW216" s="115"/>
      <c r="AX216" s="115"/>
      <c r="AY216" s="115"/>
      <c r="AZ216" s="115"/>
      <c r="BA216" s="115"/>
      <c r="BB216" s="115"/>
      <c r="BC216" s="115"/>
      <c r="BD216" s="115"/>
      <c r="BE216" s="115"/>
      <c r="BF216" s="115"/>
      <c r="BG216" s="115"/>
      <c r="BH216" s="115"/>
      <c r="BI216" s="115"/>
      <c r="BJ216" s="115"/>
      <c r="BK216" s="115"/>
      <c r="BL216" s="115"/>
      <c r="BM216" s="115"/>
      <c r="BN216" s="115"/>
      <c r="BO216" s="115"/>
      <c r="BP216" s="115"/>
      <c r="BQ216" s="115"/>
      <c r="BR216" s="115"/>
      <c r="BS216" s="115"/>
      <c r="BT216" s="115"/>
      <c r="BU216" s="115"/>
      <c r="BV216" s="115"/>
      <c r="BW216" s="115"/>
      <c r="BX216" s="115"/>
      <c r="BY216" s="115"/>
      <c r="BZ216" s="115"/>
      <c r="CA216" s="115"/>
      <c r="CB216" s="115"/>
      <c r="CC216" s="115"/>
      <c r="CD216" s="115"/>
      <c r="CE216" s="115"/>
      <c r="CF216" s="115"/>
      <c r="CG216" s="115"/>
      <c r="CH216" s="115"/>
      <c r="CI216" s="115"/>
      <c r="CJ216" s="115"/>
      <c r="CK216" s="115"/>
      <c r="CL216" s="115"/>
      <c r="CM216" s="115"/>
      <c r="CN216" s="115"/>
      <c r="CO216" s="115"/>
      <c r="CP216" s="115"/>
      <c r="CQ216" s="115"/>
      <c r="CR216" s="115"/>
      <c r="CS216" s="115"/>
      <c r="CT216" s="115"/>
      <c r="CU216" s="115"/>
      <c r="CV216" s="115"/>
      <c r="CW216" s="115"/>
      <c r="CX216" s="115"/>
      <c r="CY216" s="115"/>
      <c r="CZ216" s="115"/>
      <c r="DA216" s="115"/>
      <c r="DB216" s="115"/>
      <c r="DC216" s="115"/>
      <c r="DD216" s="115"/>
      <c r="DE216" s="115"/>
      <c r="DF216" s="115"/>
      <c r="DG216" s="115"/>
      <c r="DH216" s="115"/>
      <c r="DI216" s="115"/>
      <c r="DJ216" s="115"/>
      <c r="DK216" s="115"/>
      <c r="DL216" s="115"/>
      <c r="DM216" s="115"/>
      <c r="DN216" s="115"/>
      <c r="DO216" s="115"/>
      <c r="DP216" s="115"/>
      <c r="DQ216" s="115"/>
      <c r="DR216" s="115"/>
      <c r="DS216" s="115"/>
      <c r="DT216" s="115"/>
      <c r="DU216" s="115"/>
      <c r="DV216" s="115"/>
      <c r="DW216" s="115"/>
      <c r="DX216" s="115"/>
      <c r="DY216" s="115"/>
      <c r="DZ216" s="115"/>
      <c r="EA216" s="115"/>
      <c r="EB216" s="115"/>
      <c r="EC216" s="115"/>
      <c r="ED216" s="115"/>
      <c r="EE216" s="115"/>
      <c r="EF216" s="115"/>
      <c r="EG216" s="115"/>
      <c r="EH216" s="115"/>
      <c r="EI216" s="115"/>
      <c r="EJ216" s="115"/>
      <c r="EK216" s="115"/>
      <c r="EL216" s="115"/>
      <c r="EM216" s="115"/>
      <c r="EN216" s="115"/>
      <c r="EO216" s="115"/>
      <c r="EP216" s="115"/>
      <c r="EQ216" s="115"/>
      <c r="ER216" s="115"/>
      <c r="ES216" s="115"/>
      <c r="ET216" s="115"/>
      <c r="EU216" s="115"/>
      <c r="EV216" s="115"/>
      <c r="EW216" s="115"/>
      <c r="EX216" s="115"/>
      <c r="EY216" s="115"/>
      <c r="EZ216" s="115"/>
      <c r="FA216" s="115"/>
      <c r="FB216" s="115"/>
    </row>
    <row r="217" spans="1:158" s="59" customFormat="1" ht="15" customHeight="1" x14ac:dyDescent="0.25">
      <c r="A217" s="821"/>
      <c r="B217" s="554"/>
      <c r="C217" s="554"/>
      <c r="D217" s="554"/>
      <c r="E217" s="554"/>
      <c r="F217" s="554"/>
      <c r="G217" s="115"/>
      <c r="H217" s="115"/>
      <c r="I217" s="115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  <c r="V217" s="115"/>
      <c r="W217" s="115"/>
      <c r="X217" s="115"/>
      <c r="Y217" s="115"/>
      <c r="Z217" s="115"/>
      <c r="AA217" s="115"/>
      <c r="AB217" s="115"/>
      <c r="AC217" s="115"/>
      <c r="AD217" s="115"/>
      <c r="AE217" s="115"/>
      <c r="AF217" s="115"/>
      <c r="AG217" s="115"/>
      <c r="AH217" s="115"/>
      <c r="AI217" s="115"/>
      <c r="AJ217" s="115"/>
      <c r="AK217" s="115"/>
      <c r="AL217" s="115"/>
      <c r="AM217" s="115"/>
      <c r="AN217" s="115"/>
      <c r="AO217" s="115"/>
      <c r="AP217" s="115"/>
      <c r="AQ217" s="115"/>
      <c r="AR217" s="115"/>
      <c r="AS217" s="115"/>
      <c r="AT217" s="115"/>
      <c r="AU217" s="115"/>
      <c r="AV217" s="115"/>
      <c r="AW217" s="115"/>
      <c r="AX217" s="115"/>
      <c r="AY217" s="115"/>
      <c r="AZ217" s="115"/>
      <c r="BA217" s="115"/>
      <c r="BB217" s="115"/>
      <c r="BC217" s="115"/>
      <c r="BD217" s="115"/>
      <c r="BE217" s="115"/>
      <c r="BF217" s="115"/>
      <c r="BG217" s="115"/>
      <c r="BH217" s="115"/>
      <c r="BI217" s="115"/>
      <c r="BJ217" s="115"/>
      <c r="BK217" s="115"/>
      <c r="BL217" s="115"/>
      <c r="BM217" s="115"/>
      <c r="BN217" s="115"/>
      <c r="BO217" s="115"/>
      <c r="BP217" s="115"/>
      <c r="BQ217" s="115"/>
      <c r="BR217" s="115"/>
      <c r="BS217" s="115"/>
      <c r="BT217" s="115"/>
      <c r="BU217" s="115"/>
      <c r="BV217" s="115"/>
      <c r="BW217" s="115"/>
      <c r="BX217" s="115"/>
      <c r="BY217" s="115"/>
      <c r="BZ217" s="115"/>
      <c r="CA217" s="115"/>
      <c r="CB217" s="115"/>
      <c r="CC217" s="115"/>
      <c r="CD217" s="115"/>
      <c r="CE217" s="115"/>
      <c r="CF217" s="115"/>
      <c r="CG217" s="115"/>
      <c r="CH217" s="115"/>
      <c r="CI217" s="115"/>
      <c r="CJ217" s="115"/>
      <c r="CK217" s="115"/>
      <c r="CL217" s="115"/>
      <c r="CM217" s="115"/>
      <c r="CN217" s="115"/>
      <c r="CO217" s="115"/>
      <c r="CP217" s="115"/>
      <c r="CQ217" s="115"/>
      <c r="CR217" s="115"/>
      <c r="CS217" s="115"/>
      <c r="CT217" s="115"/>
      <c r="CU217" s="115"/>
      <c r="CV217" s="115"/>
      <c r="CW217" s="115"/>
      <c r="CX217" s="115"/>
      <c r="CY217" s="115"/>
      <c r="CZ217" s="115"/>
      <c r="DA217" s="115"/>
      <c r="DB217" s="115"/>
      <c r="DC217" s="115"/>
      <c r="DD217" s="115"/>
      <c r="DE217" s="115"/>
      <c r="DF217" s="115"/>
      <c r="DG217" s="115"/>
      <c r="DH217" s="115"/>
      <c r="DI217" s="115"/>
      <c r="DJ217" s="115"/>
      <c r="DK217" s="115"/>
      <c r="DL217" s="115"/>
      <c r="DM217" s="115"/>
      <c r="DN217" s="115"/>
      <c r="DO217" s="115"/>
      <c r="DP217" s="115"/>
      <c r="DQ217" s="115"/>
      <c r="DR217" s="115"/>
      <c r="DS217" s="115"/>
      <c r="DT217" s="115"/>
      <c r="DU217" s="115"/>
      <c r="DV217" s="115"/>
      <c r="DW217" s="115"/>
      <c r="DX217" s="115"/>
      <c r="DY217" s="115"/>
      <c r="DZ217" s="115"/>
      <c r="EA217" s="115"/>
      <c r="EB217" s="115"/>
      <c r="EC217" s="115"/>
      <c r="ED217" s="115"/>
      <c r="EE217" s="115"/>
      <c r="EF217" s="115"/>
      <c r="EG217" s="115"/>
      <c r="EH217" s="115"/>
      <c r="EI217" s="115"/>
      <c r="EJ217" s="115"/>
      <c r="EK217" s="115"/>
      <c r="EL217" s="115"/>
      <c r="EM217" s="115"/>
      <c r="EN217" s="115"/>
      <c r="EO217" s="115"/>
      <c r="EP217" s="115"/>
      <c r="EQ217" s="115"/>
      <c r="ER217" s="115"/>
      <c r="ES217" s="115"/>
      <c r="ET217" s="115"/>
      <c r="EU217" s="115"/>
      <c r="EV217" s="115"/>
      <c r="EW217" s="115"/>
      <c r="EX217" s="115"/>
      <c r="EY217" s="115"/>
      <c r="EZ217" s="115"/>
      <c r="FA217" s="115"/>
      <c r="FB217" s="115"/>
    </row>
    <row r="218" spans="1:158" s="59" customFormat="1" ht="15" customHeight="1" x14ac:dyDescent="0.25">
      <c r="A218" s="821"/>
      <c r="B218" s="554"/>
      <c r="C218" s="554"/>
      <c r="D218" s="554"/>
      <c r="E218" s="554"/>
      <c r="F218" s="554"/>
      <c r="G218" s="115"/>
      <c r="H218" s="115"/>
      <c r="I218" s="115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  <c r="V218" s="115"/>
      <c r="W218" s="115"/>
      <c r="X218" s="115"/>
      <c r="Y218" s="115"/>
      <c r="Z218" s="115"/>
      <c r="AA218" s="115"/>
      <c r="AB218" s="115"/>
      <c r="AC218" s="115"/>
      <c r="AD218" s="115"/>
      <c r="AE218" s="115"/>
      <c r="AF218" s="115"/>
      <c r="AG218" s="115"/>
      <c r="AH218" s="115"/>
      <c r="AI218" s="115"/>
      <c r="AJ218" s="115"/>
      <c r="AK218" s="115"/>
      <c r="AL218" s="115"/>
      <c r="AM218" s="115"/>
      <c r="AN218" s="115"/>
      <c r="AO218" s="115"/>
      <c r="AP218" s="115"/>
      <c r="AQ218" s="115"/>
      <c r="AR218" s="115"/>
      <c r="AS218" s="115"/>
      <c r="AT218" s="115"/>
      <c r="AU218" s="115"/>
      <c r="AV218" s="115"/>
      <c r="AW218" s="115"/>
      <c r="AX218" s="115"/>
      <c r="AY218" s="115"/>
      <c r="AZ218" s="115"/>
      <c r="BA218" s="115"/>
      <c r="BB218" s="115"/>
      <c r="BC218" s="115"/>
      <c r="BD218" s="115"/>
      <c r="BE218" s="115"/>
      <c r="BF218" s="115"/>
      <c r="BG218" s="115"/>
      <c r="BH218" s="115"/>
      <c r="BI218" s="115"/>
      <c r="BJ218" s="115"/>
      <c r="BK218" s="115"/>
      <c r="BL218" s="115"/>
      <c r="BM218" s="115"/>
      <c r="BN218" s="115"/>
      <c r="BO218" s="115"/>
      <c r="BP218" s="115"/>
      <c r="BQ218" s="115"/>
      <c r="BR218" s="115"/>
      <c r="BS218" s="115"/>
      <c r="BT218" s="115"/>
      <c r="BU218" s="115"/>
      <c r="BV218" s="115"/>
      <c r="BW218" s="115"/>
      <c r="BX218" s="115"/>
      <c r="BY218" s="115"/>
      <c r="BZ218" s="115"/>
      <c r="CA218" s="115"/>
      <c r="CB218" s="115"/>
      <c r="CC218" s="115"/>
      <c r="CD218" s="115"/>
      <c r="CE218" s="115"/>
      <c r="CF218" s="115"/>
      <c r="CG218" s="115"/>
      <c r="CH218" s="115"/>
      <c r="CI218" s="115"/>
      <c r="CJ218" s="115"/>
      <c r="CK218" s="115"/>
      <c r="CL218" s="115"/>
      <c r="CM218" s="115"/>
      <c r="CN218" s="115"/>
      <c r="CO218" s="115"/>
      <c r="CP218" s="115"/>
      <c r="CQ218" s="115"/>
      <c r="CR218" s="115"/>
      <c r="CS218" s="115"/>
      <c r="CT218" s="115"/>
      <c r="CU218" s="115"/>
      <c r="CV218" s="115"/>
      <c r="CW218" s="115"/>
      <c r="CX218" s="115"/>
      <c r="CY218" s="115"/>
      <c r="CZ218" s="115"/>
      <c r="DA218" s="115"/>
      <c r="DB218" s="115"/>
      <c r="DC218" s="115"/>
      <c r="DD218" s="115"/>
      <c r="DE218" s="115"/>
      <c r="DF218" s="115"/>
      <c r="DG218" s="115"/>
      <c r="DH218" s="115"/>
      <c r="DI218" s="115"/>
      <c r="DJ218" s="115"/>
      <c r="DK218" s="115"/>
      <c r="DL218" s="115"/>
      <c r="DM218" s="115"/>
      <c r="DN218" s="115"/>
      <c r="DO218" s="115"/>
      <c r="DP218" s="115"/>
      <c r="DQ218" s="115"/>
      <c r="DR218" s="115"/>
      <c r="DS218" s="115"/>
      <c r="DT218" s="115"/>
      <c r="DU218" s="115"/>
      <c r="DV218" s="115"/>
      <c r="DW218" s="115"/>
      <c r="DX218" s="115"/>
      <c r="DY218" s="115"/>
      <c r="DZ218" s="115"/>
      <c r="EA218" s="115"/>
      <c r="EB218" s="115"/>
      <c r="EC218" s="115"/>
      <c r="ED218" s="115"/>
      <c r="EE218" s="115"/>
      <c r="EF218" s="115"/>
      <c r="EG218" s="115"/>
      <c r="EH218" s="115"/>
      <c r="EI218" s="115"/>
      <c r="EJ218" s="115"/>
      <c r="EK218" s="115"/>
      <c r="EL218" s="115"/>
      <c r="EM218" s="115"/>
      <c r="EN218" s="115"/>
      <c r="EO218" s="115"/>
      <c r="EP218" s="115"/>
      <c r="EQ218" s="115"/>
      <c r="ER218" s="115"/>
      <c r="ES218" s="115"/>
      <c r="ET218" s="115"/>
      <c r="EU218" s="115"/>
      <c r="EV218" s="115"/>
      <c r="EW218" s="115"/>
      <c r="EX218" s="115"/>
      <c r="EY218" s="115"/>
      <c r="EZ218" s="115"/>
      <c r="FA218" s="115"/>
      <c r="FB218" s="115"/>
    </row>
  </sheetData>
  <autoFilter ref="A7:FB218"/>
  <mergeCells count="6">
    <mergeCell ref="A2:F3"/>
    <mergeCell ref="E4:E6"/>
    <mergeCell ref="B4:B6"/>
    <mergeCell ref="D4:D6"/>
    <mergeCell ref="F4:F6"/>
    <mergeCell ref="C4:C6"/>
  </mergeCells>
  <pageMargins left="0.51181102362204722" right="0" top="0.35433070866141736" bottom="0.35433070866141736" header="0" footer="0"/>
  <pageSetup paperSize="9"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J1198"/>
  <sheetViews>
    <sheetView zoomScale="90" zoomScaleNormal="90" zoomScaleSheetLayoutView="70" workbookViewId="0">
      <pane xSplit="2" ySplit="7" topLeftCell="C1186" activePane="bottomRight" state="frozen"/>
      <selection activeCell="D685" sqref="D685"/>
      <selection pane="topRight" activeCell="D685" sqref="D685"/>
      <selection pane="bottomLeft" activeCell="D685" sqref="D685"/>
      <selection pane="bottomRight" activeCell="A1199" sqref="A1199:XFD1263"/>
    </sheetView>
  </sheetViews>
  <sheetFormatPr defaultColWidth="9.140625" defaultRowHeight="15" x14ac:dyDescent="0.25"/>
  <cols>
    <col min="1" max="1" width="3" style="79" hidden="1" customWidth="1"/>
    <col min="2" max="2" width="47.85546875" style="115" customWidth="1"/>
    <col min="3" max="3" width="11.140625" style="115" customWidth="1"/>
    <col min="4" max="4" width="13.85546875" style="115" customWidth="1"/>
    <col min="5" max="5" width="13.5703125" style="79" customWidth="1"/>
    <col min="6" max="6" width="13" style="79" bestFit="1" customWidth="1"/>
    <col min="7" max="7" width="12.140625" style="79" customWidth="1"/>
    <col min="8" max="8" width="13" style="529" customWidth="1"/>
    <col min="9" max="16384" width="9.140625" style="79"/>
  </cols>
  <sheetData>
    <row r="1" spans="1:9" s="526" customFormat="1" ht="21.75" customHeight="1" x14ac:dyDescent="0.25">
      <c r="B1" s="80"/>
      <c r="C1" s="81"/>
      <c r="D1" s="81">
        <v>0</v>
      </c>
      <c r="F1" s="527"/>
      <c r="H1" s="528"/>
    </row>
    <row r="2" spans="1:9" s="526" customFormat="1" ht="14.25" customHeight="1" x14ac:dyDescent="0.25">
      <c r="B2" s="889" t="s">
        <v>338</v>
      </c>
      <c r="C2" s="890"/>
      <c r="D2" s="890"/>
      <c r="E2" s="890"/>
      <c r="F2" s="890"/>
      <c r="G2" s="890"/>
      <c r="H2" s="528"/>
    </row>
    <row r="3" spans="1:9" ht="27" customHeight="1" thickBot="1" x14ac:dyDescent="0.3">
      <c r="B3" s="891"/>
      <c r="C3" s="891"/>
      <c r="D3" s="891"/>
      <c r="E3" s="891"/>
      <c r="F3" s="891"/>
      <c r="G3" s="891"/>
    </row>
    <row r="4" spans="1:9" ht="34.5" customHeight="1" x14ac:dyDescent="0.3">
      <c r="B4" s="8" t="s">
        <v>187</v>
      </c>
      <c r="C4" s="880" t="s">
        <v>1</v>
      </c>
      <c r="D4" s="892" t="s">
        <v>293</v>
      </c>
      <c r="E4" s="886" t="s">
        <v>0</v>
      </c>
      <c r="F4" s="880" t="s">
        <v>2</v>
      </c>
      <c r="G4" s="883" t="s">
        <v>226</v>
      </c>
    </row>
    <row r="5" spans="1:9" ht="15.75" customHeight="1" x14ac:dyDescent="0.3">
      <c r="B5" s="9"/>
      <c r="C5" s="881"/>
      <c r="D5" s="893"/>
      <c r="E5" s="887"/>
      <c r="F5" s="881"/>
      <c r="G5" s="884"/>
    </row>
    <row r="6" spans="1:9" ht="24" customHeight="1" thickBot="1" x14ac:dyDescent="0.3">
      <c r="B6" s="10" t="s">
        <v>3</v>
      </c>
      <c r="C6" s="882"/>
      <c r="D6" s="894"/>
      <c r="E6" s="888"/>
      <c r="F6" s="882"/>
      <c r="G6" s="885"/>
      <c r="H6" s="530"/>
      <c r="I6" s="316"/>
    </row>
    <row r="7" spans="1:9" s="6" customFormat="1" ht="15.75" thickBot="1" x14ac:dyDescent="0.3">
      <c r="B7" s="12">
        <v>1</v>
      </c>
      <c r="C7" s="13">
        <v>2</v>
      </c>
      <c r="D7" s="13">
        <v>3</v>
      </c>
      <c r="E7" s="321">
        <v>4</v>
      </c>
      <c r="F7" s="321">
        <v>5</v>
      </c>
      <c r="G7" s="321">
        <v>6</v>
      </c>
      <c r="H7" s="531"/>
    </row>
    <row r="8" spans="1:9" s="82" customFormat="1" x14ac:dyDescent="0.25">
      <c r="A8" s="82">
        <v>1</v>
      </c>
      <c r="B8" s="532"/>
      <c r="C8" s="533"/>
      <c r="D8" s="533"/>
      <c r="E8" s="299"/>
      <c r="F8" s="299"/>
      <c r="G8" s="299"/>
      <c r="H8" s="534"/>
    </row>
    <row r="9" spans="1:9" s="82" customFormat="1" x14ac:dyDescent="0.25">
      <c r="A9" s="82">
        <v>1</v>
      </c>
      <c r="B9" s="535" t="s">
        <v>198</v>
      </c>
      <c r="C9" s="2"/>
      <c r="D9" s="314"/>
      <c r="E9" s="3"/>
      <c r="F9" s="3"/>
      <c r="G9" s="3"/>
      <c r="H9" s="534"/>
    </row>
    <row r="10" spans="1:9" s="82" customFormat="1" x14ac:dyDescent="0.25">
      <c r="A10" s="82">
        <v>1</v>
      </c>
      <c r="B10" s="83" t="s">
        <v>4</v>
      </c>
      <c r="C10" s="2"/>
      <c r="D10" s="314"/>
      <c r="E10" s="3"/>
      <c r="F10" s="3"/>
      <c r="G10" s="3"/>
      <c r="H10" s="534"/>
    </row>
    <row r="11" spans="1:9" s="82" customFormat="1" x14ac:dyDescent="0.25">
      <c r="A11" s="82">
        <v>1</v>
      </c>
      <c r="B11" s="72" t="s">
        <v>8</v>
      </c>
      <c r="C11" s="2">
        <v>340</v>
      </c>
      <c r="D11" s="3">
        <v>102.54545454545453</v>
      </c>
      <c r="E11" s="73">
        <v>6.8</v>
      </c>
      <c r="F11" s="3">
        <f>ROUND(G11/C11,0)</f>
        <v>2</v>
      </c>
      <c r="G11" s="3">
        <f>ROUND(D11*E11,0)</f>
        <v>697</v>
      </c>
      <c r="H11" s="534"/>
    </row>
    <row r="12" spans="1:9" s="82" customFormat="1" x14ac:dyDescent="0.25">
      <c r="A12" s="82">
        <v>1</v>
      </c>
      <c r="B12" s="1" t="s">
        <v>105</v>
      </c>
      <c r="C12" s="2">
        <v>340</v>
      </c>
      <c r="D12" s="3">
        <v>54.545454545454547</v>
      </c>
      <c r="E12" s="73">
        <v>6.7</v>
      </c>
      <c r="F12" s="3">
        <f>ROUND(G12/C12,0)</f>
        <v>1</v>
      </c>
      <c r="G12" s="3">
        <f>ROUND(D12*E12,0)</f>
        <v>365</v>
      </c>
      <c r="H12" s="534"/>
    </row>
    <row r="13" spans="1:9" x14ac:dyDescent="0.25">
      <c r="A13" s="82">
        <v>1</v>
      </c>
      <c r="B13" s="67" t="s">
        <v>5</v>
      </c>
      <c r="C13" s="26"/>
      <c r="D13" s="22">
        <f>SUM(D11:D12)</f>
        <v>157.09090909090907</v>
      </c>
      <c r="E13" s="21">
        <f>G13/D13</f>
        <v>6.7604166666666679</v>
      </c>
      <c r="F13" s="22">
        <f>SUM(F11:F12)</f>
        <v>3</v>
      </c>
      <c r="G13" s="22">
        <f>SUM(G11:G12)</f>
        <v>1062</v>
      </c>
    </row>
    <row r="14" spans="1:9" x14ac:dyDescent="0.25">
      <c r="A14" s="82">
        <v>1</v>
      </c>
      <c r="B14" s="25" t="s">
        <v>6</v>
      </c>
      <c r="C14" s="536"/>
      <c r="D14" s="537"/>
      <c r="E14" s="538"/>
      <c r="F14" s="539"/>
      <c r="G14" s="537"/>
    </row>
    <row r="15" spans="1:9" x14ac:dyDescent="0.25">
      <c r="A15" s="82">
        <v>1</v>
      </c>
      <c r="B15" s="27" t="s">
        <v>123</v>
      </c>
      <c r="C15" s="536"/>
      <c r="D15" s="537"/>
      <c r="E15" s="538"/>
      <c r="F15" s="539"/>
      <c r="G15" s="537"/>
    </row>
    <row r="16" spans="1:9" x14ac:dyDescent="0.25">
      <c r="A16" s="82">
        <v>1</v>
      </c>
      <c r="B16" s="28" t="s">
        <v>121</v>
      </c>
      <c r="C16" s="536"/>
      <c r="D16" s="537"/>
      <c r="E16" s="538"/>
      <c r="F16" s="539"/>
      <c r="G16" s="537"/>
    </row>
    <row r="17" spans="1:7" ht="30" x14ac:dyDescent="0.25">
      <c r="A17" s="82">
        <v>1</v>
      </c>
      <c r="B17" s="28" t="s">
        <v>122</v>
      </c>
      <c r="C17" s="536"/>
      <c r="D17" s="540">
        <v>5</v>
      </c>
      <c r="E17" s="538"/>
      <c r="F17" s="539"/>
      <c r="G17" s="537"/>
    </row>
    <row r="18" spans="1:7" x14ac:dyDescent="0.25">
      <c r="A18" s="82">
        <v>1</v>
      </c>
      <c r="B18" s="381" t="s">
        <v>161</v>
      </c>
      <c r="C18" s="536"/>
      <c r="D18" s="541">
        <f>D17</f>
        <v>5</v>
      </c>
      <c r="E18" s="538"/>
      <c r="F18" s="539"/>
      <c r="G18" s="537"/>
    </row>
    <row r="19" spans="1:7" x14ac:dyDescent="0.25">
      <c r="A19" s="82">
        <v>1</v>
      </c>
      <c r="B19" s="45" t="s">
        <v>7</v>
      </c>
      <c r="C19" s="84"/>
      <c r="D19" s="542"/>
      <c r="E19" s="542"/>
      <c r="F19" s="542"/>
      <c r="G19" s="542"/>
    </row>
    <row r="20" spans="1:7" x14ac:dyDescent="0.25">
      <c r="A20" s="82">
        <v>1</v>
      </c>
      <c r="B20" s="55" t="s">
        <v>145</v>
      </c>
      <c r="C20" s="84"/>
      <c r="D20" s="542"/>
      <c r="E20" s="542"/>
      <c r="F20" s="542"/>
      <c r="G20" s="542"/>
    </row>
    <row r="21" spans="1:7" x14ac:dyDescent="0.25">
      <c r="A21" s="82">
        <v>1</v>
      </c>
      <c r="B21" s="85" t="s">
        <v>8</v>
      </c>
      <c r="C21" s="84">
        <v>300</v>
      </c>
      <c r="D21" s="542">
        <v>12</v>
      </c>
      <c r="E21" s="86">
        <v>7</v>
      </c>
      <c r="F21" s="542">
        <f>ROUND(G21/C21,0)</f>
        <v>0</v>
      </c>
      <c r="G21" s="3">
        <f>ROUND(D21*E21,0)</f>
        <v>84</v>
      </c>
    </row>
    <row r="22" spans="1:7" x14ac:dyDescent="0.25">
      <c r="A22" s="82">
        <v>1</v>
      </c>
      <c r="B22" s="85" t="s">
        <v>105</v>
      </c>
      <c r="C22" s="84">
        <v>300</v>
      </c>
      <c r="D22" s="542">
        <v>4.3636363636363633</v>
      </c>
      <c r="E22" s="86">
        <v>7</v>
      </c>
      <c r="F22" s="542">
        <f>ROUND(G22/C22,0)</f>
        <v>0</v>
      </c>
      <c r="G22" s="3">
        <f>ROUND(D22*E22,0)</f>
        <v>31</v>
      </c>
    </row>
    <row r="23" spans="1:7" x14ac:dyDescent="0.25">
      <c r="A23" s="82">
        <v>1</v>
      </c>
      <c r="B23" s="543" t="s">
        <v>9</v>
      </c>
      <c r="C23" s="84"/>
      <c r="D23" s="544">
        <f>D21+D22</f>
        <v>16.363636363636363</v>
      </c>
      <c r="E23" s="21">
        <f t="shared" ref="E23:E24" si="0">G23/D23</f>
        <v>7.0277777777777777</v>
      </c>
      <c r="F23" s="544">
        <f>F21+F22</f>
        <v>0</v>
      </c>
      <c r="G23" s="544">
        <f>G21+G22</f>
        <v>115</v>
      </c>
    </row>
    <row r="24" spans="1:7" ht="16.5" customHeight="1" x14ac:dyDescent="0.25">
      <c r="A24" s="82">
        <v>1</v>
      </c>
      <c r="B24" s="87" t="s">
        <v>119</v>
      </c>
      <c r="C24" s="545"/>
      <c r="D24" s="544">
        <f>D23</f>
        <v>16.363636363636363</v>
      </c>
      <c r="E24" s="21">
        <f t="shared" si="0"/>
        <v>7.0277777777777777</v>
      </c>
      <c r="F24" s="544">
        <f t="shared" ref="F24:G24" si="1">F23</f>
        <v>0</v>
      </c>
      <c r="G24" s="544">
        <f t="shared" si="1"/>
        <v>115</v>
      </c>
    </row>
    <row r="25" spans="1:7" ht="15.75" thickBot="1" x14ac:dyDescent="0.3">
      <c r="A25" s="82">
        <v>1</v>
      </c>
      <c r="B25" s="546" t="s">
        <v>10</v>
      </c>
      <c r="C25" s="547"/>
      <c r="D25" s="548"/>
      <c r="E25" s="548"/>
      <c r="F25" s="548"/>
      <c r="G25" s="548"/>
    </row>
    <row r="26" spans="1:7" ht="13.5" customHeight="1" x14ac:dyDescent="0.25">
      <c r="A26" s="82">
        <v>1</v>
      </c>
      <c r="B26" s="88"/>
      <c r="C26" s="549"/>
      <c r="D26" s="550"/>
      <c r="E26" s="550"/>
      <c r="F26" s="550"/>
      <c r="G26" s="550"/>
    </row>
    <row r="27" spans="1:7" ht="32.25" customHeight="1" x14ac:dyDescent="0.25">
      <c r="A27" s="82">
        <v>1</v>
      </c>
      <c r="B27" s="77" t="s">
        <v>96</v>
      </c>
      <c r="C27" s="2"/>
      <c r="D27" s="3"/>
      <c r="E27" s="3"/>
      <c r="F27" s="3"/>
      <c r="G27" s="3"/>
    </row>
    <row r="28" spans="1:7" x14ac:dyDescent="0.25">
      <c r="A28" s="82">
        <v>1</v>
      </c>
      <c r="B28" s="83" t="s">
        <v>4</v>
      </c>
      <c r="C28" s="2"/>
      <c r="D28" s="3"/>
      <c r="E28" s="3"/>
      <c r="F28" s="3"/>
      <c r="G28" s="3"/>
    </row>
    <row r="29" spans="1:7" x14ac:dyDescent="0.25">
      <c r="A29" s="82">
        <v>1</v>
      </c>
      <c r="B29" s="72" t="s">
        <v>21</v>
      </c>
      <c r="C29" s="2">
        <v>340</v>
      </c>
      <c r="D29" s="3">
        <v>43.636363636363633</v>
      </c>
      <c r="E29" s="73">
        <v>11</v>
      </c>
      <c r="F29" s="3">
        <f t="shared" ref="F29:F37" si="2">ROUND(G29/C29,0)</f>
        <v>1</v>
      </c>
      <c r="G29" s="3">
        <f t="shared" ref="G29:G37" si="3">ROUND(D29*E29,0)</f>
        <v>480</v>
      </c>
    </row>
    <row r="30" spans="1:7" x14ac:dyDescent="0.25">
      <c r="A30" s="82">
        <v>1</v>
      </c>
      <c r="B30" s="72" t="s">
        <v>11</v>
      </c>
      <c r="C30" s="2">
        <v>340</v>
      </c>
      <c r="D30" s="3">
        <v>81.818181818181813</v>
      </c>
      <c r="E30" s="73">
        <v>9.1</v>
      </c>
      <c r="F30" s="3">
        <f t="shared" si="2"/>
        <v>2</v>
      </c>
      <c r="G30" s="3">
        <f t="shared" si="3"/>
        <v>745</v>
      </c>
    </row>
    <row r="31" spans="1:7" x14ac:dyDescent="0.25">
      <c r="A31" s="82">
        <v>1</v>
      </c>
      <c r="B31" s="72" t="s">
        <v>27</v>
      </c>
      <c r="C31" s="2">
        <v>270</v>
      </c>
      <c r="D31" s="3">
        <v>111.27272727272728</v>
      </c>
      <c r="E31" s="73">
        <v>7.5</v>
      </c>
      <c r="F31" s="3">
        <f t="shared" si="2"/>
        <v>3</v>
      </c>
      <c r="G31" s="3">
        <f t="shared" si="3"/>
        <v>835</v>
      </c>
    </row>
    <row r="32" spans="1:7" x14ac:dyDescent="0.25">
      <c r="A32" s="82">
        <v>1</v>
      </c>
      <c r="B32" s="72" t="s">
        <v>12</v>
      </c>
      <c r="C32" s="2">
        <v>340</v>
      </c>
      <c r="D32" s="3">
        <v>75.272727272727266</v>
      </c>
      <c r="E32" s="73">
        <v>10</v>
      </c>
      <c r="F32" s="3">
        <f t="shared" si="2"/>
        <v>2</v>
      </c>
      <c r="G32" s="3">
        <f t="shared" si="3"/>
        <v>753</v>
      </c>
    </row>
    <row r="33" spans="1:9" x14ac:dyDescent="0.25">
      <c r="A33" s="82">
        <v>1</v>
      </c>
      <c r="B33" s="72" t="s">
        <v>23</v>
      </c>
      <c r="C33" s="2">
        <v>340</v>
      </c>
      <c r="D33" s="3">
        <v>52.36363636363636</v>
      </c>
      <c r="E33" s="73">
        <v>6.5</v>
      </c>
      <c r="F33" s="3">
        <f t="shared" si="2"/>
        <v>1</v>
      </c>
      <c r="G33" s="3">
        <f t="shared" si="3"/>
        <v>340</v>
      </c>
    </row>
    <row r="34" spans="1:9" x14ac:dyDescent="0.25">
      <c r="A34" s="82">
        <v>1</v>
      </c>
      <c r="B34" s="72" t="s">
        <v>103</v>
      </c>
      <c r="C34" s="2">
        <v>340</v>
      </c>
      <c r="D34" s="3">
        <v>124.36363636363636</v>
      </c>
      <c r="E34" s="73">
        <v>10</v>
      </c>
      <c r="F34" s="3">
        <f t="shared" si="2"/>
        <v>4</v>
      </c>
      <c r="G34" s="3">
        <f t="shared" si="3"/>
        <v>1244</v>
      </c>
    </row>
    <row r="35" spans="1:9" x14ac:dyDescent="0.25">
      <c r="A35" s="82">
        <v>1</v>
      </c>
      <c r="B35" s="72" t="s">
        <v>13</v>
      </c>
      <c r="C35" s="2">
        <v>340</v>
      </c>
      <c r="D35" s="3">
        <v>33.81818181818182</v>
      </c>
      <c r="E35" s="73">
        <v>10.6</v>
      </c>
      <c r="F35" s="3">
        <f t="shared" si="2"/>
        <v>1</v>
      </c>
      <c r="G35" s="3">
        <f t="shared" si="3"/>
        <v>358</v>
      </c>
    </row>
    <row r="36" spans="1:9" x14ac:dyDescent="0.25">
      <c r="A36" s="82">
        <v>1</v>
      </c>
      <c r="B36" s="72" t="s">
        <v>14</v>
      </c>
      <c r="C36" s="2">
        <v>340</v>
      </c>
      <c r="D36" s="3">
        <v>21.818181818181817</v>
      </c>
      <c r="E36" s="73">
        <v>12.8</v>
      </c>
      <c r="F36" s="3">
        <f t="shared" si="2"/>
        <v>1</v>
      </c>
      <c r="G36" s="3">
        <f t="shared" si="3"/>
        <v>279</v>
      </c>
    </row>
    <row r="37" spans="1:9" x14ac:dyDescent="0.25">
      <c r="A37" s="82">
        <v>1</v>
      </c>
      <c r="B37" s="72" t="s">
        <v>15</v>
      </c>
      <c r="C37" s="2">
        <v>340</v>
      </c>
      <c r="D37" s="3">
        <v>25.09090909090909</v>
      </c>
      <c r="E37" s="73">
        <v>5</v>
      </c>
      <c r="F37" s="3">
        <f t="shared" si="2"/>
        <v>0</v>
      </c>
      <c r="G37" s="3">
        <f t="shared" si="3"/>
        <v>125</v>
      </c>
    </row>
    <row r="38" spans="1:9" x14ac:dyDescent="0.25">
      <c r="A38" s="82">
        <v>1</v>
      </c>
      <c r="B38" s="67" t="s">
        <v>5</v>
      </c>
      <c r="C38" s="2"/>
      <c r="D38" s="22">
        <f>SUM(D29:D37)</f>
        <v>569.45454545454561</v>
      </c>
      <c r="E38" s="21">
        <f>G38/D38</f>
        <v>9.0595466155810964</v>
      </c>
      <c r="F38" s="22">
        <f>SUM(F29:F37)</f>
        <v>15</v>
      </c>
      <c r="G38" s="551">
        <f>SUM(G29:G37)</f>
        <v>5159</v>
      </c>
      <c r="I38" s="552"/>
    </row>
    <row r="39" spans="1:9" s="59" customFormat="1" ht="18.75" customHeight="1" x14ac:dyDescent="0.25">
      <c r="A39" s="82">
        <v>1</v>
      </c>
      <c r="B39" s="25" t="s">
        <v>227</v>
      </c>
      <c r="C39" s="25"/>
      <c r="D39" s="89"/>
      <c r="E39" s="58"/>
      <c r="F39" s="58"/>
      <c r="G39" s="58"/>
      <c r="H39" s="553"/>
    </row>
    <row r="40" spans="1:9" s="59" customFormat="1" x14ac:dyDescent="0.25">
      <c r="A40" s="82">
        <v>1</v>
      </c>
      <c r="B40" s="27" t="s">
        <v>332</v>
      </c>
      <c r="C40" s="60"/>
      <c r="D40" s="58">
        <f>SUM(D41,D42,D43,D44)</f>
        <v>73.090909090909093</v>
      </c>
      <c r="E40" s="58"/>
      <c r="F40" s="58"/>
      <c r="G40" s="58"/>
      <c r="H40" s="553"/>
    </row>
    <row r="41" spans="1:9" s="59" customFormat="1" x14ac:dyDescent="0.25">
      <c r="A41" s="82">
        <v>1</v>
      </c>
      <c r="B41" s="61" t="s">
        <v>228</v>
      </c>
      <c r="C41" s="60"/>
      <c r="D41" s="58"/>
      <c r="E41" s="58"/>
      <c r="F41" s="58"/>
      <c r="G41" s="58"/>
      <c r="H41" s="553"/>
    </row>
    <row r="42" spans="1:9" s="59" customFormat="1" ht="34.5" customHeight="1" x14ac:dyDescent="0.25">
      <c r="A42" s="82">
        <v>1</v>
      </c>
      <c r="B42" s="61" t="s">
        <v>229</v>
      </c>
      <c r="C42" s="60"/>
      <c r="D42" s="3"/>
      <c r="E42" s="58"/>
      <c r="F42" s="58"/>
      <c r="G42" s="58"/>
      <c r="H42" s="553"/>
    </row>
    <row r="43" spans="1:9" s="59" customFormat="1" ht="30" x14ac:dyDescent="0.25">
      <c r="A43" s="82">
        <v>1</v>
      </c>
      <c r="B43" s="61" t="s">
        <v>230</v>
      </c>
      <c r="C43" s="60"/>
      <c r="D43" s="3"/>
      <c r="E43" s="58"/>
      <c r="F43" s="58"/>
      <c r="G43" s="58"/>
      <c r="H43" s="553"/>
    </row>
    <row r="44" spans="1:9" s="59" customFormat="1" x14ac:dyDescent="0.25">
      <c r="A44" s="82">
        <v>1</v>
      </c>
      <c r="B44" s="27" t="s">
        <v>231</v>
      </c>
      <c r="C44" s="60"/>
      <c r="D44" s="3">
        <v>73.090909090909093</v>
      </c>
      <c r="E44" s="58"/>
      <c r="F44" s="58"/>
      <c r="G44" s="58"/>
      <c r="H44" s="553"/>
    </row>
    <row r="45" spans="1:9" s="59" customFormat="1" ht="45" x14ac:dyDescent="0.25">
      <c r="A45" s="82">
        <v>1</v>
      </c>
      <c r="B45" s="27" t="s">
        <v>326</v>
      </c>
      <c r="C45" s="60"/>
      <c r="D45" s="17"/>
      <c r="E45" s="58"/>
      <c r="F45" s="58"/>
      <c r="G45" s="58"/>
      <c r="H45" s="553"/>
    </row>
    <row r="46" spans="1:9" x14ac:dyDescent="0.25">
      <c r="A46" s="82">
        <v>1</v>
      </c>
      <c r="B46" s="28" t="s">
        <v>121</v>
      </c>
      <c r="C46" s="26"/>
      <c r="D46" s="17">
        <v>104.72727272727272</v>
      </c>
      <c r="E46" s="3"/>
      <c r="F46" s="3"/>
      <c r="G46" s="3"/>
    </row>
    <row r="47" spans="1:9" s="59" customFormat="1" x14ac:dyDescent="0.25">
      <c r="A47" s="82">
        <v>1</v>
      </c>
      <c r="B47" s="56" t="s">
        <v>160</v>
      </c>
      <c r="C47" s="467"/>
      <c r="D47" s="3"/>
      <c r="E47" s="58"/>
      <c r="F47" s="58"/>
      <c r="G47" s="58"/>
      <c r="H47" s="553"/>
    </row>
    <row r="48" spans="1:9" s="59" customFormat="1" ht="15.75" customHeight="1" x14ac:dyDescent="0.25">
      <c r="A48" s="82">
        <v>1</v>
      </c>
      <c r="B48" s="62" t="s">
        <v>232</v>
      </c>
      <c r="C48" s="63"/>
      <c r="D48" s="60">
        <f>D40+ROUND(D46*3.2,0)</f>
        <v>408.09090909090912</v>
      </c>
      <c r="E48" s="64"/>
      <c r="F48" s="64"/>
      <c r="G48" s="69"/>
      <c r="H48" s="553"/>
    </row>
    <row r="49" spans="1:8" s="59" customFormat="1" ht="15.75" customHeight="1" x14ac:dyDescent="0.25">
      <c r="A49" s="82">
        <v>1</v>
      </c>
      <c r="B49" s="25" t="s">
        <v>163</v>
      </c>
      <c r="C49" s="26"/>
      <c r="D49" s="3"/>
      <c r="E49" s="64"/>
      <c r="F49" s="64"/>
      <c r="G49" s="69"/>
      <c r="H49" s="553"/>
    </row>
    <row r="50" spans="1:8" s="59" customFormat="1" ht="15.75" customHeight="1" x14ac:dyDescent="0.25">
      <c r="A50" s="82">
        <v>1</v>
      </c>
      <c r="B50" s="27" t="s">
        <v>123</v>
      </c>
      <c r="C50" s="26"/>
      <c r="D50" s="3">
        <f>SUM(D51,D52,D59,D65,D66,D67,D68)</f>
        <v>44</v>
      </c>
      <c r="E50" s="64"/>
      <c r="F50" s="64"/>
      <c r="G50" s="69"/>
      <c r="H50" s="553"/>
    </row>
    <row r="51" spans="1:8" s="59" customFormat="1" ht="15.75" customHeight="1" x14ac:dyDescent="0.25">
      <c r="A51" s="82">
        <v>1</v>
      </c>
      <c r="B51" s="27" t="s">
        <v>228</v>
      </c>
      <c r="C51" s="26"/>
      <c r="D51" s="3"/>
      <c r="E51" s="64"/>
      <c r="F51" s="64"/>
      <c r="G51" s="69"/>
      <c r="H51" s="553"/>
    </row>
    <row r="52" spans="1:8" s="59" customFormat="1" ht="36.75" customHeight="1" x14ac:dyDescent="0.25">
      <c r="A52" s="82">
        <v>1</v>
      </c>
      <c r="B52" s="61" t="s">
        <v>233</v>
      </c>
      <c r="C52" s="26"/>
      <c r="D52" s="3">
        <f>D53+D54+D55+D57</f>
        <v>0</v>
      </c>
      <c r="E52" s="64"/>
      <c r="F52" s="64"/>
      <c r="G52" s="69"/>
      <c r="H52" s="553"/>
    </row>
    <row r="53" spans="1:8" s="59" customFormat="1" ht="27" customHeight="1" x14ac:dyDescent="0.25">
      <c r="A53" s="82">
        <v>1</v>
      </c>
      <c r="B53" s="65" t="s">
        <v>234</v>
      </c>
      <c r="C53" s="26"/>
      <c r="D53" s="58"/>
      <c r="E53" s="64"/>
      <c r="F53" s="64"/>
      <c r="G53" s="69"/>
      <c r="H53" s="553"/>
    </row>
    <row r="54" spans="1:8" s="59" customFormat="1" ht="18.75" customHeight="1" x14ac:dyDescent="0.25">
      <c r="A54" s="82">
        <v>1</v>
      </c>
      <c r="B54" s="65" t="s">
        <v>235</v>
      </c>
      <c r="C54" s="26"/>
      <c r="D54" s="58"/>
      <c r="E54" s="64"/>
      <c r="F54" s="64"/>
      <c r="G54" s="69"/>
      <c r="H54" s="553"/>
    </row>
    <row r="55" spans="1:8" s="59" customFormat="1" ht="30.75" customHeight="1" x14ac:dyDescent="0.25">
      <c r="A55" s="82">
        <v>1</v>
      </c>
      <c r="B55" s="65" t="s">
        <v>236</v>
      </c>
      <c r="C55" s="26"/>
      <c r="D55" s="58"/>
      <c r="E55" s="64"/>
      <c r="F55" s="64"/>
      <c r="G55" s="69"/>
      <c r="H55" s="553"/>
    </row>
    <row r="56" spans="1:8" s="59" customFormat="1" x14ac:dyDescent="0.25">
      <c r="A56" s="82">
        <v>1</v>
      </c>
      <c r="B56" s="65" t="s">
        <v>237</v>
      </c>
      <c r="C56" s="26"/>
      <c r="D56" s="58"/>
      <c r="E56" s="64"/>
      <c r="F56" s="64"/>
      <c r="G56" s="69"/>
      <c r="H56" s="553"/>
    </row>
    <row r="57" spans="1:8" s="59" customFormat="1" ht="30" x14ac:dyDescent="0.25">
      <c r="A57" s="82">
        <v>1</v>
      </c>
      <c r="B57" s="65" t="s">
        <v>238</v>
      </c>
      <c r="C57" s="26"/>
      <c r="D57" s="58"/>
      <c r="E57" s="64"/>
      <c r="F57" s="64"/>
      <c r="G57" s="69"/>
      <c r="H57" s="553"/>
    </row>
    <row r="58" spans="1:8" s="59" customFormat="1" x14ac:dyDescent="0.25">
      <c r="A58" s="82">
        <v>1</v>
      </c>
      <c r="B58" s="65" t="s">
        <v>237</v>
      </c>
      <c r="C58" s="26"/>
      <c r="D58" s="91"/>
      <c r="E58" s="64"/>
      <c r="F58" s="64"/>
      <c r="G58" s="69"/>
      <c r="H58" s="553"/>
    </row>
    <row r="59" spans="1:8" s="59" customFormat="1" ht="30" customHeight="1" x14ac:dyDescent="0.25">
      <c r="A59" s="82">
        <v>1</v>
      </c>
      <c r="B59" s="61" t="s">
        <v>239</v>
      </c>
      <c r="C59" s="26"/>
      <c r="D59" s="3">
        <f>SUM(D60,D61,D63)</f>
        <v>0</v>
      </c>
      <c r="E59" s="64"/>
      <c r="F59" s="64"/>
      <c r="G59" s="69"/>
      <c r="H59" s="553"/>
    </row>
    <row r="60" spans="1:8" s="59" customFormat="1" ht="30" x14ac:dyDescent="0.25">
      <c r="A60" s="82">
        <v>1</v>
      </c>
      <c r="B60" s="65" t="s">
        <v>240</v>
      </c>
      <c r="C60" s="26"/>
      <c r="D60" s="3"/>
      <c r="E60" s="64"/>
      <c r="F60" s="64"/>
      <c r="G60" s="69"/>
      <c r="H60" s="553"/>
    </row>
    <row r="61" spans="1:8" s="59" customFormat="1" ht="45" x14ac:dyDescent="0.25">
      <c r="A61" s="82">
        <v>1</v>
      </c>
      <c r="B61" s="65" t="s">
        <v>241</v>
      </c>
      <c r="C61" s="26"/>
      <c r="D61" s="406"/>
      <c r="E61" s="64"/>
      <c r="F61" s="64"/>
      <c r="G61" s="69"/>
      <c r="H61" s="553"/>
    </row>
    <row r="62" spans="1:8" s="59" customFormat="1" x14ac:dyDescent="0.25">
      <c r="A62" s="82">
        <v>1</v>
      </c>
      <c r="B62" s="65" t="s">
        <v>237</v>
      </c>
      <c r="C62" s="26"/>
      <c r="D62" s="406"/>
      <c r="E62" s="64"/>
      <c r="F62" s="64"/>
      <c r="G62" s="69"/>
      <c r="H62" s="553"/>
    </row>
    <row r="63" spans="1:8" s="59" customFormat="1" ht="45" x14ac:dyDescent="0.25">
      <c r="A63" s="82">
        <v>1</v>
      </c>
      <c r="B63" s="65" t="s">
        <v>242</v>
      </c>
      <c r="C63" s="26"/>
      <c r="D63" s="406"/>
      <c r="E63" s="64"/>
      <c r="F63" s="64"/>
      <c r="G63" s="69"/>
      <c r="H63" s="553"/>
    </row>
    <row r="64" spans="1:8" s="59" customFormat="1" x14ac:dyDescent="0.25">
      <c r="A64" s="82">
        <v>1</v>
      </c>
      <c r="B64" s="65" t="s">
        <v>237</v>
      </c>
      <c r="C64" s="26"/>
      <c r="D64" s="406"/>
      <c r="E64" s="64"/>
      <c r="F64" s="64"/>
      <c r="G64" s="69"/>
      <c r="H64" s="553"/>
    </row>
    <row r="65" spans="1:10" s="59" customFormat="1" ht="31.5" customHeight="1" x14ac:dyDescent="0.25">
      <c r="A65" s="82">
        <v>1</v>
      </c>
      <c r="B65" s="61" t="s">
        <v>243</v>
      </c>
      <c r="C65" s="26"/>
      <c r="D65" s="3"/>
      <c r="E65" s="64"/>
      <c r="F65" s="64"/>
      <c r="G65" s="69"/>
      <c r="H65" s="553"/>
    </row>
    <row r="66" spans="1:10" s="59" customFormat="1" x14ac:dyDescent="0.25">
      <c r="A66" s="82">
        <v>1</v>
      </c>
      <c r="B66" s="27"/>
      <c r="C66" s="26"/>
      <c r="D66" s="3"/>
      <c r="E66" s="64"/>
      <c r="F66" s="64"/>
      <c r="G66" s="69"/>
      <c r="H66" s="553"/>
    </row>
    <row r="67" spans="1:10" s="59" customFormat="1" ht="15.75" customHeight="1" x14ac:dyDescent="0.25">
      <c r="A67" s="82">
        <v>1</v>
      </c>
      <c r="B67" s="61" t="s">
        <v>244</v>
      </c>
      <c r="C67" s="26"/>
      <c r="D67" s="3"/>
      <c r="E67" s="64"/>
      <c r="F67" s="64"/>
      <c r="G67" s="69"/>
      <c r="H67" s="553"/>
    </row>
    <row r="68" spans="1:10" s="59" customFormat="1" ht="15.75" customHeight="1" x14ac:dyDescent="0.25">
      <c r="A68" s="82">
        <v>1</v>
      </c>
      <c r="B68" s="27" t="s">
        <v>245</v>
      </c>
      <c r="C68" s="26"/>
      <c r="D68" s="3">
        <v>44</v>
      </c>
      <c r="E68" s="64"/>
      <c r="F68" s="64"/>
      <c r="G68" s="69"/>
      <c r="H68" s="553"/>
    </row>
    <row r="69" spans="1:10" s="59" customFormat="1" x14ac:dyDescent="0.25">
      <c r="A69" s="82">
        <v>1</v>
      </c>
      <c r="B69" s="28" t="s">
        <v>121</v>
      </c>
      <c r="C69" s="60"/>
      <c r="D69" s="58"/>
      <c r="E69" s="64"/>
      <c r="F69" s="64"/>
      <c r="G69" s="69"/>
      <c r="H69" s="553"/>
    </row>
    <row r="70" spans="1:10" s="59" customFormat="1" x14ac:dyDescent="0.25">
      <c r="A70" s="82">
        <v>1</v>
      </c>
      <c r="B70" s="56" t="s">
        <v>160</v>
      </c>
      <c r="C70" s="60"/>
      <c r="D70" s="91"/>
      <c r="E70" s="64"/>
      <c r="F70" s="64"/>
      <c r="G70" s="69"/>
      <c r="H70" s="553"/>
    </row>
    <row r="71" spans="1:10" ht="30" x14ac:dyDescent="0.25">
      <c r="A71" s="82">
        <v>1</v>
      </c>
      <c r="B71" s="28" t="s">
        <v>122</v>
      </c>
      <c r="C71" s="26"/>
      <c r="D71" s="3">
        <v>150</v>
      </c>
      <c r="E71" s="3"/>
      <c r="F71" s="3"/>
      <c r="G71" s="3"/>
    </row>
    <row r="72" spans="1:10" x14ac:dyDescent="0.25">
      <c r="A72" s="82">
        <v>1</v>
      </c>
      <c r="B72" s="28" t="s">
        <v>246</v>
      </c>
      <c r="C72" s="26"/>
      <c r="D72" s="3">
        <v>108</v>
      </c>
      <c r="E72" s="3"/>
      <c r="F72" s="3"/>
      <c r="G72" s="3"/>
    </row>
    <row r="73" spans="1:10" ht="45" x14ac:dyDescent="0.25">
      <c r="A73" s="82">
        <v>1</v>
      </c>
      <c r="B73" s="28" t="s">
        <v>341</v>
      </c>
      <c r="C73" s="26"/>
      <c r="D73" s="3">
        <v>10</v>
      </c>
      <c r="E73" s="3"/>
      <c r="F73" s="3"/>
      <c r="G73" s="3"/>
    </row>
    <row r="74" spans="1:10" x14ac:dyDescent="0.25">
      <c r="A74" s="82">
        <v>1</v>
      </c>
      <c r="B74" s="67" t="s">
        <v>162</v>
      </c>
      <c r="C74" s="26"/>
      <c r="D74" s="22">
        <f>D50+ROUND(D69*3.2,0)+D71+D73</f>
        <v>204</v>
      </c>
      <c r="E74" s="3"/>
      <c r="F74" s="3"/>
      <c r="G74" s="3"/>
    </row>
    <row r="75" spans="1:10" ht="19.5" customHeight="1" x14ac:dyDescent="0.25">
      <c r="A75" s="82">
        <v>1</v>
      </c>
      <c r="B75" s="68" t="s">
        <v>161</v>
      </c>
      <c r="C75" s="26"/>
      <c r="D75" s="22">
        <f>SUM(D48,D74)</f>
        <v>612.09090909090912</v>
      </c>
      <c r="E75" s="3"/>
      <c r="F75" s="3"/>
      <c r="G75" s="3"/>
      <c r="I75" s="554"/>
      <c r="J75" s="554"/>
    </row>
    <row r="76" spans="1:10" x14ac:dyDescent="0.25">
      <c r="A76" s="82">
        <v>1</v>
      </c>
      <c r="B76" s="29" t="s">
        <v>124</v>
      </c>
      <c r="C76" s="26"/>
      <c r="D76" s="539">
        <f>SUM(D77:D80)</f>
        <v>0</v>
      </c>
      <c r="E76" s="3"/>
      <c r="F76" s="3"/>
      <c r="G76" s="3"/>
    </row>
    <row r="77" spans="1:10" x14ac:dyDescent="0.25">
      <c r="A77" s="82">
        <v>1</v>
      </c>
      <c r="B77" s="30" t="s">
        <v>19</v>
      </c>
      <c r="C77" s="26"/>
      <c r="D77" s="3"/>
      <c r="E77" s="3"/>
      <c r="F77" s="3"/>
      <c r="G77" s="3"/>
    </row>
    <row r="78" spans="1:10" ht="30" x14ac:dyDescent="0.25">
      <c r="A78" s="82">
        <v>1</v>
      </c>
      <c r="B78" s="332" t="s">
        <v>273</v>
      </c>
      <c r="C78" s="26"/>
      <c r="D78" s="3"/>
      <c r="E78" s="3"/>
      <c r="F78" s="3"/>
      <c r="G78" s="3"/>
    </row>
    <row r="79" spans="1:10" x14ac:dyDescent="0.25">
      <c r="A79" s="82">
        <v>1</v>
      </c>
      <c r="B79" s="332" t="s">
        <v>345</v>
      </c>
      <c r="C79" s="26"/>
      <c r="D79" s="3"/>
      <c r="E79" s="3"/>
      <c r="F79" s="3"/>
      <c r="G79" s="3"/>
    </row>
    <row r="80" spans="1:10" x14ac:dyDescent="0.25">
      <c r="A80" s="82">
        <v>1</v>
      </c>
      <c r="B80" s="332" t="s">
        <v>251</v>
      </c>
      <c r="C80" s="26"/>
      <c r="D80" s="3"/>
      <c r="E80" s="3"/>
      <c r="F80" s="3"/>
      <c r="G80" s="3"/>
    </row>
    <row r="81" spans="1:7" x14ac:dyDescent="0.25">
      <c r="A81" s="82">
        <v>1</v>
      </c>
      <c r="B81" s="45" t="s">
        <v>7</v>
      </c>
      <c r="C81" s="2"/>
      <c r="D81" s="3"/>
      <c r="E81" s="3"/>
      <c r="F81" s="3"/>
      <c r="G81" s="3"/>
    </row>
    <row r="82" spans="1:7" x14ac:dyDescent="0.25">
      <c r="A82" s="82">
        <v>1</v>
      </c>
      <c r="B82" s="55" t="s">
        <v>145</v>
      </c>
      <c r="C82" s="2"/>
      <c r="D82" s="3"/>
      <c r="E82" s="3"/>
      <c r="F82" s="3"/>
      <c r="G82" s="3"/>
    </row>
    <row r="83" spans="1:7" x14ac:dyDescent="0.25">
      <c r="A83" s="82">
        <v>1</v>
      </c>
      <c r="B83" s="72" t="s">
        <v>14</v>
      </c>
      <c r="C83" s="2">
        <v>300</v>
      </c>
      <c r="D83" s="50">
        <v>1.0909090909090908</v>
      </c>
      <c r="E83" s="73">
        <v>9.8000000000000007</v>
      </c>
      <c r="F83" s="3">
        <f t="shared" ref="F83:F90" si="4">ROUND(G83/C83,0)</f>
        <v>0</v>
      </c>
      <c r="G83" s="3">
        <f t="shared" ref="G83:G90" si="5">ROUND(D83*E83,0)</f>
        <v>11</v>
      </c>
    </row>
    <row r="84" spans="1:7" x14ac:dyDescent="0.25">
      <c r="A84" s="82">
        <v>1</v>
      </c>
      <c r="B84" s="72" t="s">
        <v>12</v>
      </c>
      <c r="C84" s="2">
        <v>300</v>
      </c>
      <c r="D84" s="50">
        <v>2.1818181818181817</v>
      </c>
      <c r="E84" s="73">
        <v>9</v>
      </c>
      <c r="F84" s="3">
        <f t="shared" si="4"/>
        <v>0</v>
      </c>
      <c r="G84" s="3">
        <f t="shared" si="5"/>
        <v>20</v>
      </c>
    </row>
    <row r="85" spans="1:7" x14ac:dyDescent="0.25">
      <c r="A85" s="82">
        <v>1</v>
      </c>
      <c r="B85" s="72" t="s">
        <v>103</v>
      </c>
      <c r="C85" s="2">
        <v>300</v>
      </c>
      <c r="D85" s="50">
        <v>6.545454545454545</v>
      </c>
      <c r="E85" s="73">
        <v>9.5</v>
      </c>
      <c r="F85" s="3">
        <f t="shared" si="4"/>
        <v>0</v>
      </c>
      <c r="G85" s="3">
        <f t="shared" si="5"/>
        <v>62</v>
      </c>
    </row>
    <row r="86" spans="1:7" x14ac:dyDescent="0.25">
      <c r="A86" s="82">
        <v>1</v>
      </c>
      <c r="B86" s="72" t="s">
        <v>13</v>
      </c>
      <c r="C86" s="2">
        <v>300</v>
      </c>
      <c r="D86" s="50">
        <v>2.1818181818181817</v>
      </c>
      <c r="E86" s="73">
        <v>8</v>
      </c>
      <c r="F86" s="3">
        <f t="shared" si="4"/>
        <v>0</v>
      </c>
      <c r="G86" s="3">
        <f t="shared" si="5"/>
        <v>17</v>
      </c>
    </row>
    <row r="87" spans="1:7" x14ac:dyDescent="0.25">
      <c r="A87" s="82">
        <v>1</v>
      </c>
      <c r="B87" s="72" t="s">
        <v>11</v>
      </c>
      <c r="C87" s="2">
        <v>300</v>
      </c>
      <c r="D87" s="2">
        <v>1.0909090909090908</v>
      </c>
      <c r="E87" s="73">
        <v>10.4</v>
      </c>
      <c r="F87" s="3">
        <f t="shared" si="4"/>
        <v>0</v>
      </c>
      <c r="G87" s="3">
        <f t="shared" si="5"/>
        <v>11</v>
      </c>
    </row>
    <row r="88" spans="1:7" x14ac:dyDescent="0.25">
      <c r="A88" s="82">
        <v>1</v>
      </c>
      <c r="B88" s="72" t="s">
        <v>21</v>
      </c>
      <c r="C88" s="2">
        <v>300</v>
      </c>
      <c r="D88" s="2">
        <v>1.0909090909090908</v>
      </c>
      <c r="E88" s="73">
        <v>8.1999999999999993</v>
      </c>
      <c r="F88" s="3">
        <f t="shared" si="4"/>
        <v>0</v>
      </c>
      <c r="G88" s="3">
        <f t="shared" si="5"/>
        <v>9</v>
      </c>
    </row>
    <row r="89" spans="1:7" x14ac:dyDescent="0.25">
      <c r="A89" s="82">
        <v>1</v>
      </c>
      <c r="B89" s="72" t="s">
        <v>23</v>
      </c>
      <c r="C89" s="2">
        <v>300</v>
      </c>
      <c r="D89" s="314">
        <v>0</v>
      </c>
      <c r="E89" s="92">
        <v>6</v>
      </c>
      <c r="F89" s="3">
        <f t="shared" si="4"/>
        <v>0</v>
      </c>
      <c r="G89" s="3">
        <f t="shared" si="5"/>
        <v>0</v>
      </c>
    </row>
    <row r="90" spans="1:7" x14ac:dyDescent="0.25">
      <c r="A90" s="82">
        <v>1</v>
      </c>
      <c r="B90" s="72" t="s">
        <v>27</v>
      </c>
      <c r="C90" s="2">
        <v>300</v>
      </c>
      <c r="D90" s="314">
        <v>2.1818181818181817</v>
      </c>
      <c r="E90" s="92">
        <v>28</v>
      </c>
      <c r="F90" s="3">
        <f t="shared" si="4"/>
        <v>0</v>
      </c>
      <c r="G90" s="3">
        <f t="shared" si="5"/>
        <v>61</v>
      </c>
    </row>
    <row r="91" spans="1:7" x14ac:dyDescent="0.25">
      <c r="A91" s="82">
        <v>1</v>
      </c>
      <c r="B91" s="555" t="s">
        <v>9</v>
      </c>
      <c r="C91" s="78"/>
      <c r="D91" s="22">
        <f t="shared" ref="D91" si="6">SUM(D83:D90)</f>
        <v>16.36363636363636</v>
      </c>
      <c r="E91" s="21">
        <f>G91/D91</f>
        <v>11.672222222222224</v>
      </c>
      <c r="F91" s="22">
        <f>SUM(F83:F90)</f>
        <v>0</v>
      </c>
      <c r="G91" s="22">
        <f t="shared" ref="G91" si="7">SUM(G83:G90)</f>
        <v>191</v>
      </c>
    </row>
    <row r="92" spans="1:7" x14ac:dyDescent="0.25">
      <c r="A92" s="82">
        <v>1</v>
      </c>
      <c r="B92" s="45" t="s">
        <v>20</v>
      </c>
      <c r="C92" s="78"/>
      <c r="D92" s="22"/>
      <c r="E92" s="21"/>
      <c r="F92" s="22"/>
      <c r="G92" s="22"/>
    </row>
    <row r="93" spans="1:7" x14ac:dyDescent="0.25">
      <c r="A93" s="82">
        <v>1</v>
      </c>
      <c r="B93" s="35" t="s">
        <v>37</v>
      </c>
      <c r="C93" s="2">
        <v>240</v>
      </c>
      <c r="D93" s="2"/>
      <c r="E93" s="73"/>
      <c r="F93" s="3">
        <f>ROUND(G93/C93,0)</f>
        <v>0</v>
      </c>
      <c r="G93" s="3">
        <f>ROUND(D93*E93,0)</f>
        <v>0</v>
      </c>
    </row>
    <row r="94" spans="1:7" x14ac:dyDescent="0.25">
      <c r="A94" s="82"/>
      <c r="B94" s="556" t="s">
        <v>147</v>
      </c>
      <c r="C94" s="2"/>
      <c r="D94" s="557">
        <f>D93</f>
        <v>0</v>
      </c>
      <c r="E94" s="92">
        <f t="shared" ref="E94:G94" si="8">E93</f>
        <v>0</v>
      </c>
      <c r="F94" s="3">
        <f t="shared" si="8"/>
        <v>0</v>
      </c>
      <c r="G94" s="3">
        <f t="shared" si="8"/>
        <v>0</v>
      </c>
    </row>
    <row r="95" spans="1:7" ht="19.5" customHeight="1" x14ac:dyDescent="0.25">
      <c r="A95" s="82">
        <v>1</v>
      </c>
      <c r="B95" s="38" t="s">
        <v>119</v>
      </c>
      <c r="C95" s="558"/>
      <c r="D95" s="22">
        <f>D91+D93</f>
        <v>16.36363636363636</v>
      </c>
      <c r="E95" s="21">
        <f>G95/D95</f>
        <v>11.672222222222224</v>
      </c>
      <c r="F95" s="22">
        <f>F91+F93</f>
        <v>0</v>
      </c>
      <c r="G95" s="22">
        <f>G91+G93</f>
        <v>191</v>
      </c>
    </row>
    <row r="96" spans="1:7" ht="41.25" customHeight="1" x14ac:dyDescent="0.25">
      <c r="A96" s="82">
        <v>1</v>
      </c>
      <c r="B96" s="40" t="s">
        <v>178</v>
      </c>
      <c r="C96" s="93"/>
      <c r="D96" s="559"/>
      <c r="E96" s="560"/>
      <c r="F96" s="559"/>
      <c r="G96" s="559"/>
    </row>
    <row r="97" spans="1:8" ht="15.75" thickBot="1" x14ac:dyDescent="0.3">
      <c r="A97" s="82">
        <v>1</v>
      </c>
      <c r="B97" s="561" t="s">
        <v>10</v>
      </c>
      <c r="C97" s="562"/>
      <c r="D97" s="563"/>
      <c r="E97" s="563"/>
      <c r="F97" s="563"/>
      <c r="G97" s="563"/>
    </row>
    <row r="98" spans="1:8" x14ac:dyDescent="0.25">
      <c r="A98" s="82">
        <v>1</v>
      </c>
      <c r="B98" s="93"/>
      <c r="C98" s="564"/>
      <c r="D98" s="3"/>
      <c r="E98" s="3"/>
      <c r="F98" s="3"/>
      <c r="G98" s="3"/>
    </row>
    <row r="99" spans="1:8" s="82" customFormat="1" ht="29.25" x14ac:dyDescent="0.25">
      <c r="A99" s="82">
        <v>1</v>
      </c>
      <c r="B99" s="77" t="s">
        <v>97</v>
      </c>
      <c r="C99" s="78"/>
      <c r="D99" s="565"/>
      <c r="E99" s="3"/>
      <c r="F99" s="3"/>
      <c r="G99" s="3"/>
      <c r="H99" s="534"/>
    </row>
    <row r="100" spans="1:8" s="82" customFormat="1" x14ac:dyDescent="0.25">
      <c r="A100" s="82">
        <v>1</v>
      </c>
      <c r="B100" s="83" t="s">
        <v>4</v>
      </c>
      <c r="C100" s="78"/>
      <c r="D100" s="3"/>
      <c r="E100" s="3"/>
      <c r="F100" s="3"/>
      <c r="G100" s="3"/>
      <c r="H100" s="534"/>
    </row>
    <row r="101" spans="1:8" s="82" customFormat="1" x14ac:dyDescent="0.25">
      <c r="A101" s="82">
        <v>1</v>
      </c>
      <c r="B101" s="72" t="s">
        <v>21</v>
      </c>
      <c r="C101" s="94">
        <v>340</v>
      </c>
      <c r="D101" s="3">
        <v>17</v>
      </c>
      <c r="E101" s="73">
        <v>9.6999999999999993</v>
      </c>
      <c r="F101" s="3">
        <f t="shared" ref="F101:F105" si="9">ROUND(G101/C101,0)</f>
        <v>0</v>
      </c>
      <c r="G101" s="3">
        <f t="shared" ref="G101:G105" si="10">ROUND(D101*E101,0)</f>
        <v>165</v>
      </c>
      <c r="H101" s="534"/>
    </row>
    <row r="102" spans="1:8" s="82" customFormat="1" x14ac:dyDescent="0.25">
      <c r="A102" s="82">
        <v>1</v>
      </c>
      <c r="B102" s="1" t="s">
        <v>22</v>
      </c>
      <c r="C102" s="94">
        <v>340</v>
      </c>
      <c r="D102" s="3">
        <v>20</v>
      </c>
      <c r="E102" s="73">
        <v>8.9</v>
      </c>
      <c r="F102" s="3">
        <f t="shared" si="9"/>
        <v>1</v>
      </c>
      <c r="G102" s="3">
        <f t="shared" si="10"/>
        <v>178</v>
      </c>
      <c r="H102" s="534"/>
    </row>
    <row r="103" spans="1:8" s="82" customFormat="1" x14ac:dyDescent="0.25">
      <c r="A103" s="82">
        <v>1</v>
      </c>
      <c r="B103" s="1" t="s">
        <v>11</v>
      </c>
      <c r="C103" s="94">
        <v>340</v>
      </c>
      <c r="D103" s="3">
        <v>59</v>
      </c>
      <c r="E103" s="73">
        <v>7.1</v>
      </c>
      <c r="F103" s="3">
        <f t="shared" si="9"/>
        <v>1</v>
      </c>
      <c r="G103" s="3">
        <f t="shared" si="10"/>
        <v>419</v>
      </c>
      <c r="H103" s="534"/>
    </row>
    <row r="104" spans="1:8" s="82" customFormat="1" x14ac:dyDescent="0.25">
      <c r="A104" s="82">
        <v>1</v>
      </c>
      <c r="B104" s="1" t="s">
        <v>46</v>
      </c>
      <c r="C104" s="94">
        <v>340</v>
      </c>
      <c r="D104" s="3">
        <v>10</v>
      </c>
      <c r="E104" s="73">
        <v>8.6</v>
      </c>
      <c r="F104" s="3">
        <f t="shared" si="9"/>
        <v>0</v>
      </c>
      <c r="G104" s="3">
        <f t="shared" si="10"/>
        <v>86</v>
      </c>
      <c r="H104" s="534"/>
    </row>
    <row r="105" spans="1:8" s="82" customFormat="1" x14ac:dyDescent="0.25">
      <c r="A105" s="82">
        <v>1</v>
      </c>
      <c r="B105" s="72" t="s">
        <v>23</v>
      </c>
      <c r="C105" s="2">
        <v>340</v>
      </c>
      <c r="D105" s="3">
        <v>35</v>
      </c>
      <c r="E105" s="73">
        <v>6.5</v>
      </c>
      <c r="F105" s="3">
        <f t="shared" si="9"/>
        <v>1</v>
      </c>
      <c r="G105" s="3">
        <f t="shared" si="10"/>
        <v>228</v>
      </c>
      <c r="H105" s="534"/>
    </row>
    <row r="106" spans="1:8" ht="15.75" customHeight="1" x14ac:dyDescent="0.25">
      <c r="A106" s="82">
        <v>1</v>
      </c>
      <c r="B106" s="67" t="s">
        <v>5</v>
      </c>
      <c r="C106" s="2"/>
      <c r="D106" s="22">
        <f>SUM(D101:D105)</f>
        <v>141</v>
      </c>
      <c r="E106" s="21">
        <f>G106/D106</f>
        <v>7.6312056737588652</v>
      </c>
      <c r="F106" s="22">
        <f>SUM(F101:F105)</f>
        <v>3</v>
      </c>
      <c r="G106" s="22">
        <f>SUM(G101:G105)</f>
        <v>1076</v>
      </c>
    </row>
    <row r="107" spans="1:8" s="24" customFormat="1" x14ac:dyDescent="0.25">
      <c r="A107" s="82">
        <v>1</v>
      </c>
      <c r="B107" s="4"/>
      <c r="C107" s="5"/>
      <c r="D107" s="17"/>
      <c r="E107" s="18"/>
      <c r="F107" s="3"/>
      <c r="G107" s="17"/>
      <c r="H107" s="367"/>
    </row>
    <row r="108" spans="1:8" s="24" customFormat="1" ht="14.25" x14ac:dyDescent="0.2">
      <c r="A108" s="82">
        <v>1</v>
      </c>
      <c r="B108" s="19"/>
      <c r="C108" s="20"/>
      <c r="D108" s="23"/>
      <c r="E108" s="21"/>
      <c r="F108" s="23"/>
      <c r="G108" s="23"/>
      <c r="H108" s="367"/>
    </row>
    <row r="109" spans="1:8" x14ac:dyDescent="0.25">
      <c r="A109" s="82">
        <v>1</v>
      </c>
      <c r="B109" s="25" t="s">
        <v>6</v>
      </c>
      <c r="C109" s="536"/>
      <c r="D109" s="537"/>
      <c r="E109" s="3"/>
      <c r="F109" s="3"/>
      <c r="G109" s="3"/>
    </row>
    <row r="110" spans="1:8" x14ac:dyDescent="0.25">
      <c r="A110" s="82">
        <v>1</v>
      </c>
      <c r="B110" s="27" t="s">
        <v>123</v>
      </c>
      <c r="C110" s="536"/>
      <c r="D110" s="537"/>
      <c r="E110" s="3"/>
      <c r="F110" s="3"/>
      <c r="G110" s="3"/>
    </row>
    <row r="111" spans="1:8" x14ac:dyDescent="0.25">
      <c r="A111" s="82">
        <v>1</v>
      </c>
      <c r="B111" s="28" t="s">
        <v>121</v>
      </c>
      <c r="C111" s="536"/>
      <c r="D111" s="537"/>
      <c r="E111" s="3"/>
      <c r="F111" s="3"/>
      <c r="G111" s="3"/>
    </row>
    <row r="112" spans="1:8" ht="30" x14ac:dyDescent="0.25">
      <c r="A112" s="82">
        <v>1</v>
      </c>
      <c r="B112" s="28" t="s">
        <v>122</v>
      </c>
      <c r="C112" s="536"/>
      <c r="D112" s="540"/>
      <c r="E112" s="3"/>
      <c r="F112" s="3"/>
      <c r="G112" s="3"/>
    </row>
    <row r="113" spans="1:8" x14ac:dyDescent="0.25">
      <c r="A113" s="82">
        <v>1</v>
      </c>
      <c r="B113" s="381" t="s">
        <v>161</v>
      </c>
      <c r="C113" s="536"/>
      <c r="D113" s="541">
        <f>D112</f>
        <v>0</v>
      </c>
      <c r="E113" s="3"/>
      <c r="F113" s="3"/>
      <c r="G113" s="3"/>
    </row>
    <row r="114" spans="1:8" x14ac:dyDescent="0.25">
      <c r="A114" s="82">
        <v>1</v>
      </c>
      <c r="B114" s="29" t="s">
        <v>124</v>
      </c>
      <c r="C114" s="536"/>
      <c r="D114" s="566">
        <f>SUM(D115:D116)</f>
        <v>0</v>
      </c>
      <c r="E114" s="3"/>
      <c r="F114" s="3"/>
      <c r="G114" s="3"/>
    </row>
    <row r="115" spans="1:8" x14ac:dyDescent="0.25">
      <c r="A115" s="82">
        <v>1</v>
      </c>
      <c r="B115" s="30" t="s">
        <v>19</v>
      </c>
      <c r="C115" s="536"/>
      <c r="D115" s="540"/>
      <c r="E115" s="3"/>
      <c r="F115" s="3"/>
      <c r="G115" s="3"/>
    </row>
    <row r="116" spans="1:8" ht="30" x14ac:dyDescent="0.25">
      <c r="A116" s="82">
        <v>1</v>
      </c>
      <c r="B116" s="332" t="s">
        <v>273</v>
      </c>
      <c r="C116" s="536"/>
      <c r="D116" s="540"/>
      <c r="E116" s="3"/>
      <c r="F116" s="3"/>
      <c r="G116" s="3"/>
    </row>
    <row r="117" spans="1:8" ht="19.5" customHeight="1" x14ac:dyDescent="0.25">
      <c r="A117" s="82">
        <v>1</v>
      </c>
      <c r="B117" s="45" t="s">
        <v>7</v>
      </c>
      <c r="C117" s="2"/>
      <c r="D117" s="3"/>
      <c r="E117" s="73"/>
      <c r="F117" s="3"/>
      <c r="G117" s="3"/>
    </row>
    <row r="118" spans="1:8" x14ac:dyDescent="0.25">
      <c r="A118" s="82">
        <v>1</v>
      </c>
      <c r="B118" s="55" t="s">
        <v>145</v>
      </c>
      <c r="C118" s="2"/>
      <c r="D118" s="3"/>
      <c r="E118" s="73"/>
      <c r="F118" s="3"/>
      <c r="G118" s="3"/>
    </row>
    <row r="119" spans="1:8" x14ac:dyDescent="0.25">
      <c r="A119" s="82">
        <v>1</v>
      </c>
      <c r="B119" s="72" t="s">
        <v>21</v>
      </c>
      <c r="C119" s="2">
        <v>300</v>
      </c>
      <c r="D119" s="50">
        <v>1</v>
      </c>
      <c r="E119" s="73">
        <v>8</v>
      </c>
      <c r="F119" s="3">
        <f>ROUND(G119/C119,0)</f>
        <v>0</v>
      </c>
      <c r="G119" s="3">
        <f>ROUND(D119*E119,0)</f>
        <v>8</v>
      </c>
    </row>
    <row r="120" spans="1:8" x14ac:dyDescent="0.25">
      <c r="A120" s="82">
        <v>1</v>
      </c>
      <c r="B120" s="72" t="s">
        <v>23</v>
      </c>
      <c r="C120" s="2">
        <v>300</v>
      </c>
      <c r="D120" s="50">
        <v>9</v>
      </c>
      <c r="E120" s="73">
        <v>4</v>
      </c>
      <c r="F120" s="3">
        <f>ROUND(G120/C120,0)</f>
        <v>0</v>
      </c>
      <c r="G120" s="3">
        <f>ROUND(D120*E120,0)</f>
        <v>36</v>
      </c>
    </row>
    <row r="121" spans="1:8" x14ac:dyDescent="0.25">
      <c r="A121" s="82">
        <v>1</v>
      </c>
      <c r="B121" s="49" t="s">
        <v>9</v>
      </c>
      <c r="C121" s="49"/>
      <c r="D121" s="46">
        <f>D119+D120</f>
        <v>10</v>
      </c>
      <c r="E121" s="21">
        <f t="shared" ref="E121:E122" si="11">G121/D121</f>
        <v>4.4000000000000004</v>
      </c>
      <c r="F121" s="46">
        <f>F119+F120</f>
        <v>0</v>
      </c>
      <c r="G121" s="46">
        <f>G119+G120</f>
        <v>44</v>
      </c>
    </row>
    <row r="122" spans="1:8" ht="16.5" customHeight="1" x14ac:dyDescent="0.25">
      <c r="A122" s="82">
        <v>1</v>
      </c>
      <c r="B122" s="38" t="s">
        <v>119</v>
      </c>
      <c r="C122" s="558"/>
      <c r="D122" s="22">
        <f t="shared" ref="D122" si="12">D121</f>
        <v>10</v>
      </c>
      <c r="E122" s="21">
        <f t="shared" si="11"/>
        <v>4.4000000000000004</v>
      </c>
      <c r="F122" s="22">
        <f t="shared" ref="F122:G122" si="13">F121</f>
        <v>0</v>
      </c>
      <c r="G122" s="22">
        <f t="shared" si="13"/>
        <v>44</v>
      </c>
    </row>
    <row r="123" spans="1:8" s="82" customFormat="1" thickBot="1" x14ac:dyDescent="0.25">
      <c r="A123" s="82">
        <v>1</v>
      </c>
      <c r="B123" s="567" t="s">
        <v>10</v>
      </c>
      <c r="C123" s="96"/>
      <c r="D123" s="96"/>
      <c r="E123" s="96"/>
      <c r="F123" s="96"/>
      <c r="G123" s="96"/>
      <c r="H123" s="534"/>
    </row>
    <row r="124" spans="1:8" ht="24.75" customHeight="1" x14ac:dyDescent="0.25">
      <c r="A124" s="82">
        <v>1</v>
      </c>
      <c r="B124" s="568" t="s">
        <v>87</v>
      </c>
      <c r="C124" s="533"/>
      <c r="D124" s="550"/>
      <c r="E124" s="550"/>
      <c r="F124" s="550"/>
      <c r="G124" s="550"/>
    </row>
    <row r="125" spans="1:8" x14ac:dyDescent="0.25">
      <c r="A125" s="82">
        <v>1</v>
      </c>
      <c r="B125" s="83" t="s">
        <v>4</v>
      </c>
      <c r="C125" s="2"/>
      <c r="D125" s="3"/>
      <c r="E125" s="3"/>
      <c r="F125" s="3"/>
      <c r="G125" s="3"/>
    </row>
    <row r="126" spans="1:8" x14ac:dyDescent="0.25">
      <c r="A126" s="82">
        <v>1</v>
      </c>
      <c r="B126" s="72" t="s">
        <v>14</v>
      </c>
      <c r="C126" s="2">
        <v>320</v>
      </c>
      <c r="D126" s="3">
        <v>5.4545454545454541</v>
      </c>
      <c r="E126" s="73">
        <v>12.5</v>
      </c>
      <c r="F126" s="3">
        <f>ROUND(G126/C126,0)</f>
        <v>0</v>
      </c>
      <c r="G126" s="3">
        <f>ROUND(D126*E126,0)</f>
        <v>68</v>
      </c>
    </row>
    <row r="127" spans="1:8" x14ac:dyDescent="0.25">
      <c r="A127" s="82">
        <v>1</v>
      </c>
      <c r="B127" s="72" t="s">
        <v>25</v>
      </c>
      <c r="C127" s="2">
        <v>320</v>
      </c>
      <c r="D127" s="3">
        <v>3.2727272727272725</v>
      </c>
      <c r="E127" s="73">
        <v>10.5</v>
      </c>
      <c r="F127" s="3">
        <f>ROUND(G127/C127,0)</f>
        <v>0</v>
      </c>
      <c r="G127" s="3">
        <f>ROUND(D127*E127,0)</f>
        <v>34</v>
      </c>
    </row>
    <row r="128" spans="1:8" x14ac:dyDescent="0.25">
      <c r="A128" s="82">
        <v>1</v>
      </c>
      <c r="B128" s="72" t="s">
        <v>26</v>
      </c>
      <c r="C128" s="2">
        <v>320</v>
      </c>
      <c r="D128" s="3">
        <v>4.3636363636363633</v>
      </c>
      <c r="E128" s="73">
        <v>11</v>
      </c>
      <c r="F128" s="3">
        <f>ROUND(G128/C128,0)</f>
        <v>0</v>
      </c>
      <c r="G128" s="3">
        <f>ROUND(D128*E128,0)</f>
        <v>48</v>
      </c>
    </row>
    <row r="129" spans="1:8" x14ac:dyDescent="0.25">
      <c r="A129" s="82">
        <v>1</v>
      </c>
      <c r="B129" s="67" t="s">
        <v>5</v>
      </c>
      <c r="C129" s="78"/>
      <c r="D129" s="22">
        <f>D126+D127+D128</f>
        <v>13.09090909090909</v>
      </c>
      <c r="E129" s="21">
        <f>G129/D129</f>
        <v>11.458333333333334</v>
      </c>
      <c r="F129" s="22">
        <f>F126+F127+F128</f>
        <v>0</v>
      </c>
      <c r="G129" s="22">
        <f>G126+G127+G128</f>
        <v>150</v>
      </c>
    </row>
    <row r="130" spans="1:8" s="59" customFormat="1" ht="18.75" customHeight="1" x14ac:dyDescent="0.25">
      <c r="A130" s="82">
        <v>1</v>
      </c>
      <c r="B130" s="25" t="s">
        <v>227</v>
      </c>
      <c r="C130" s="25"/>
      <c r="D130" s="89"/>
      <c r="E130" s="58"/>
      <c r="F130" s="58"/>
      <c r="G130" s="58"/>
      <c r="H130" s="553"/>
    </row>
    <row r="131" spans="1:8" s="59" customFormat="1" x14ac:dyDescent="0.25">
      <c r="A131" s="82">
        <v>1</v>
      </c>
      <c r="B131" s="27" t="s">
        <v>332</v>
      </c>
      <c r="C131" s="60"/>
      <c r="D131" s="58">
        <f>SUM(D132,D133,D134,D135)</f>
        <v>4</v>
      </c>
      <c r="E131" s="58"/>
      <c r="F131" s="58"/>
      <c r="G131" s="58"/>
      <c r="H131" s="553"/>
    </row>
    <row r="132" spans="1:8" s="59" customFormat="1" x14ac:dyDescent="0.25">
      <c r="A132" s="82">
        <v>1</v>
      </c>
      <c r="B132" s="61" t="s">
        <v>228</v>
      </c>
      <c r="C132" s="60"/>
      <c r="D132" s="58"/>
      <c r="E132" s="58"/>
      <c r="F132" s="58"/>
      <c r="G132" s="58"/>
      <c r="H132" s="553"/>
    </row>
    <row r="133" spans="1:8" s="59" customFormat="1" ht="17.25" customHeight="1" x14ac:dyDescent="0.25">
      <c r="A133" s="82">
        <v>1</v>
      </c>
      <c r="B133" s="61" t="s">
        <v>229</v>
      </c>
      <c r="C133" s="60"/>
      <c r="D133" s="3"/>
      <c r="E133" s="58"/>
      <c r="F133" s="58"/>
      <c r="G133" s="58"/>
      <c r="H133" s="553"/>
    </row>
    <row r="134" spans="1:8" s="59" customFormat="1" ht="30" x14ac:dyDescent="0.25">
      <c r="A134" s="82">
        <v>1</v>
      </c>
      <c r="B134" s="61" t="s">
        <v>230</v>
      </c>
      <c r="C134" s="60"/>
      <c r="D134" s="3"/>
      <c r="E134" s="58"/>
      <c r="F134" s="58"/>
      <c r="G134" s="58"/>
      <c r="H134" s="553"/>
    </row>
    <row r="135" spans="1:8" s="59" customFormat="1" x14ac:dyDescent="0.25">
      <c r="A135" s="82">
        <v>1</v>
      </c>
      <c r="B135" s="27" t="s">
        <v>231</v>
      </c>
      <c r="C135" s="60"/>
      <c r="D135" s="3">
        <v>4</v>
      </c>
      <c r="E135" s="58"/>
      <c r="F135" s="58"/>
      <c r="G135" s="58"/>
      <c r="H135" s="553"/>
    </row>
    <row r="136" spans="1:8" s="82" customFormat="1" x14ac:dyDescent="0.25">
      <c r="A136" s="82">
        <v>1</v>
      </c>
      <c r="B136" s="28" t="s">
        <v>121</v>
      </c>
      <c r="C136" s="26"/>
      <c r="D136" s="3">
        <v>1</v>
      </c>
      <c r="E136" s="3"/>
      <c r="F136" s="3"/>
      <c r="G136" s="3"/>
      <c r="H136" s="534"/>
    </row>
    <row r="137" spans="1:8" s="59" customFormat="1" x14ac:dyDescent="0.25">
      <c r="A137" s="82">
        <v>1</v>
      </c>
      <c r="B137" s="56" t="s">
        <v>160</v>
      </c>
      <c r="C137" s="467"/>
      <c r="D137" s="3"/>
      <c r="E137" s="58"/>
      <c r="F137" s="58"/>
      <c r="G137" s="58"/>
      <c r="H137" s="553"/>
    </row>
    <row r="138" spans="1:8" s="59" customFormat="1" ht="15.75" customHeight="1" x14ac:dyDescent="0.25">
      <c r="A138" s="82">
        <v>1</v>
      </c>
      <c r="B138" s="62" t="s">
        <v>232</v>
      </c>
      <c r="C138" s="63"/>
      <c r="D138" s="60">
        <f>D131+ROUND(D136*3.2,0)</f>
        <v>7</v>
      </c>
      <c r="E138" s="64"/>
      <c r="F138" s="64"/>
      <c r="G138" s="69"/>
      <c r="H138" s="553"/>
    </row>
    <row r="139" spans="1:8" s="59" customFormat="1" ht="15.75" customHeight="1" x14ac:dyDescent="0.25">
      <c r="A139" s="82">
        <v>1</v>
      </c>
      <c r="B139" s="25" t="s">
        <v>163</v>
      </c>
      <c r="C139" s="26"/>
      <c r="D139" s="3"/>
      <c r="E139" s="64"/>
      <c r="F139" s="64"/>
      <c r="G139" s="69"/>
      <c r="H139" s="553"/>
    </row>
    <row r="140" spans="1:8" s="59" customFormat="1" ht="15.75" customHeight="1" x14ac:dyDescent="0.25">
      <c r="A140" s="82">
        <v>1</v>
      </c>
      <c r="B140" s="27" t="s">
        <v>123</v>
      </c>
      <c r="C140" s="26"/>
      <c r="D140" s="3">
        <f>SUM(D141,D142,D149,D155,D156,D157,D158)</f>
        <v>48</v>
      </c>
      <c r="E140" s="64"/>
      <c r="F140" s="64"/>
      <c r="G140" s="69"/>
      <c r="H140" s="553"/>
    </row>
    <row r="141" spans="1:8" s="59" customFormat="1" ht="15.75" customHeight="1" x14ac:dyDescent="0.25">
      <c r="A141" s="82">
        <v>1</v>
      </c>
      <c r="B141" s="27" t="s">
        <v>228</v>
      </c>
      <c r="C141" s="26"/>
      <c r="D141" s="3"/>
      <c r="E141" s="64"/>
      <c r="F141" s="64"/>
      <c r="G141" s="69"/>
      <c r="H141" s="553"/>
    </row>
    <row r="142" spans="1:8" s="59" customFormat="1" ht="15.75" customHeight="1" x14ac:dyDescent="0.25">
      <c r="A142" s="82">
        <v>1</v>
      </c>
      <c r="B142" s="61" t="s">
        <v>233</v>
      </c>
      <c r="C142" s="26"/>
      <c r="D142" s="3">
        <f>D143+D144+D145+D147</f>
        <v>0</v>
      </c>
      <c r="E142" s="64"/>
      <c r="F142" s="64"/>
      <c r="G142" s="69"/>
      <c r="H142" s="553"/>
    </row>
    <row r="143" spans="1:8" s="59" customFormat="1" ht="19.5" customHeight="1" x14ac:dyDescent="0.25">
      <c r="A143" s="82">
        <v>1</v>
      </c>
      <c r="B143" s="65" t="s">
        <v>234</v>
      </c>
      <c r="C143" s="26"/>
      <c r="D143" s="58"/>
      <c r="E143" s="64"/>
      <c r="F143" s="64"/>
      <c r="G143" s="69"/>
      <c r="H143" s="553"/>
    </row>
    <row r="144" spans="1:8" s="59" customFormat="1" ht="15.75" customHeight="1" x14ac:dyDescent="0.25">
      <c r="A144" s="82">
        <v>1</v>
      </c>
      <c r="B144" s="65" t="s">
        <v>235</v>
      </c>
      <c r="C144" s="26"/>
      <c r="D144" s="58"/>
      <c r="E144" s="64"/>
      <c r="F144" s="64"/>
      <c r="G144" s="69"/>
      <c r="H144" s="553"/>
    </row>
    <row r="145" spans="1:8" s="59" customFormat="1" ht="30.75" customHeight="1" x14ac:dyDescent="0.25">
      <c r="A145" s="82">
        <v>1</v>
      </c>
      <c r="B145" s="65" t="s">
        <v>236</v>
      </c>
      <c r="C145" s="26"/>
      <c r="D145" s="58"/>
      <c r="E145" s="64"/>
      <c r="F145" s="64"/>
      <c r="G145" s="69"/>
      <c r="H145" s="553"/>
    </row>
    <row r="146" spans="1:8" s="59" customFormat="1" x14ac:dyDescent="0.25">
      <c r="A146" s="82">
        <v>1</v>
      </c>
      <c r="B146" s="65" t="s">
        <v>237</v>
      </c>
      <c r="C146" s="26"/>
      <c r="D146" s="58"/>
      <c r="E146" s="64"/>
      <c r="F146" s="64"/>
      <c r="G146" s="69"/>
      <c r="H146" s="553"/>
    </row>
    <row r="147" spans="1:8" s="59" customFormat="1" ht="30" x14ac:dyDescent="0.25">
      <c r="A147" s="82">
        <v>1</v>
      </c>
      <c r="B147" s="65" t="s">
        <v>238</v>
      </c>
      <c r="C147" s="26"/>
      <c r="D147" s="58"/>
      <c r="E147" s="64"/>
      <c r="F147" s="64"/>
      <c r="G147" s="69"/>
      <c r="H147" s="553"/>
    </row>
    <row r="148" spans="1:8" s="59" customFormat="1" x14ac:dyDescent="0.25">
      <c r="A148" s="82">
        <v>1</v>
      </c>
      <c r="B148" s="65" t="s">
        <v>237</v>
      </c>
      <c r="C148" s="26"/>
      <c r="D148" s="91"/>
      <c r="E148" s="64"/>
      <c r="F148" s="64"/>
      <c r="G148" s="69"/>
      <c r="H148" s="553"/>
    </row>
    <row r="149" spans="1:8" s="59" customFormat="1" ht="30" customHeight="1" x14ac:dyDescent="0.25">
      <c r="A149" s="82">
        <v>1</v>
      </c>
      <c r="B149" s="61" t="s">
        <v>239</v>
      </c>
      <c r="C149" s="26"/>
      <c r="D149" s="3">
        <f>SUM(D150,D151,D153)</f>
        <v>0</v>
      </c>
      <c r="E149" s="64"/>
      <c r="F149" s="64"/>
      <c r="G149" s="69"/>
      <c r="H149" s="553"/>
    </row>
    <row r="150" spans="1:8" s="59" customFormat="1" ht="30" x14ac:dyDescent="0.25">
      <c r="A150" s="82">
        <v>1</v>
      </c>
      <c r="B150" s="65" t="s">
        <v>240</v>
      </c>
      <c r="C150" s="26"/>
      <c r="D150" s="3"/>
      <c r="E150" s="64"/>
      <c r="F150" s="64"/>
      <c r="G150" s="69"/>
      <c r="H150" s="553"/>
    </row>
    <row r="151" spans="1:8" s="59" customFormat="1" ht="45" x14ac:dyDescent="0.25">
      <c r="A151" s="82">
        <v>1</v>
      </c>
      <c r="B151" s="65" t="s">
        <v>241</v>
      </c>
      <c r="C151" s="26"/>
      <c r="D151" s="406"/>
      <c r="E151" s="64"/>
      <c r="F151" s="64"/>
      <c r="G151" s="69"/>
      <c r="H151" s="553"/>
    </row>
    <row r="152" spans="1:8" s="59" customFormat="1" x14ac:dyDescent="0.25">
      <c r="A152" s="82">
        <v>1</v>
      </c>
      <c r="B152" s="65" t="s">
        <v>237</v>
      </c>
      <c r="C152" s="26"/>
      <c r="D152" s="406"/>
      <c r="E152" s="64"/>
      <c r="F152" s="64"/>
      <c r="G152" s="69"/>
      <c r="H152" s="553"/>
    </row>
    <row r="153" spans="1:8" s="59" customFormat="1" ht="45" x14ac:dyDescent="0.25">
      <c r="A153" s="82">
        <v>1</v>
      </c>
      <c r="B153" s="65" t="s">
        <v>242</v>
      </c>
      <c r="C153" s="26"/>
      <c r="D153" s="406"/>
      <c r="E153" s="64"/>
      <c r="F153" s="64"/>
      <c r="G153" s="69"/>
      <c r="H153" s="553"/>
    </row>
    <row r="154" spans="1:8" s="59" customFormat="1" x14ac:dyDescent="0.25">
      <c r="A154" s="82">
        <v>1</v>
      </c>
      <c r="B154" s="65" t="s">
        <v>237</v>
      </c>
      <c r="C154" s="26"/>
      <c r="D154" s="406"/>
      <c r="E154" s="64"/>
      <c r="F154" s="64"/>
      <c r="G154" s="69"/>
      <c r="H154" s="553"/>
    </row>
    <row r="155" spans="1:8" s="59" customFormat="1" ht="31.5" customHeight="1" x14ac:dyDescent="0.25">
      <c r="A155" s="82">
        <v>1</v>
      </c>
      <c r="B155" s="61" t="s">
        <v>243</v>
      </c>
      <c r="C155" s="26"/>
      <c r="D155" s="3"/>
      <c r="E155" s="64"/>
      <c r="F155" s="64"/>
      <c r="G155" s="69"/>
      <c r="H155" s="553"/>
    </row>
    <row r="156" spans="1:8" s="59" customFormat="1" x14ac:dyDescent="0.25">
      <c r="A156" s="82">
        <v>1</v>
      </c>
      <c r="B156" s="27"/>
      <c r="C156" s="26"/>
      <c r="D156" s="3"/>
      <c r="E156" s="64"/>
      <c r="F156" s="64"/>
      <c r="G156" s="69"/>
      <c r="H156" s="553"/>
    </row>
    <row r="157" spans="1:8" s="59" customFormat="1" ht="15.75" customHeight="1" x14ac:dyDescent="0.25">
      <c r="A157" s="82">
        <v>1</v>
      </c>
      <c r="B157" s="61" t="s">
        <v>244</v>
      </c>
      <c r="C157" s="26"/>
      <c r="D157" s="3"/>
      <c r="E157" s="64"/>
      <c r="F157" s="64"/>
      <c r="G157" s="69"/>
      <c r="H157" s="553"/>
    </row>
    <row r="158" spans="1:8" s="59" customFormat="1" ht="15.75" customHeight="1" x14ac:dyDescent="0.25">
      <c r="A158" s="82">
        <v>1</v>
      </c>
      <c r="B158" s="27" t="s">
        <v>245</v>
      </c>
      <c r="C158" s="26"/>
      <c r="D158" s="3">
        <v>48</v>
      </c>
      <c r="E158" s="64"/>
      <c r="F158" s="64"/>
      <c r="G158" s="69"/>
      <c r="H158" s="553"/>
    </row>
    <row r="159" spans="1:8" s="59" customFormat="1" x14ac:dyDescent="0.25">
      <c r="A159" s="82">
        <v>1</v>
      </c>
      <c r="B159" s="28" t="s">
        <v>121</v>
      </c>
      <c r="C159" s="60"/>
      <c r="D159" s="58">
        <v>25</v>
      </c>
      <c r="E159" s="64"/>
      <c r="F159" s="64"/>
      <c r="G159" s="69"/>
      <c r="H159" s="553"/>
    </row>
    <row r="160" spans="1:8" s="59" customFormat="1" x14ac:dyDescent="0.25">
      <c r="A160" s="82">
        <v>1</v>
      </c>
      <c r="B160" s="56" t="s">
        <v>160</v>
      </c>
      <c r="C160" s="60"/>
      <c r="D160" s="91"/>
      <c r="E160" s="64"/>
      <c r="F160" s="64"/>
      <c r="G160" s="69"/>
      <c r="H160" s="553"/>
    </row>
    <row r="161" spans="1:8" s="82" customFormat="1" ht="30" x14ac:dyDescent="0.25">
      <c r="A161" s="82">
        <v>1</v>
      </c>
      <c r="B161" s="28" t="s">
        <v>122</v>
      </c>
      <c r="C161" s="26"/>
      <c r="D161" s="3"/>
      <c r="E161" s="3"/>
      <c r="F161" s="3"/>
      <c r="G161" s="3"/>
      <c r="H161" s="534"/>
    </row>
    <row r="162" spans="1:8" s="59" customFormat="1" ht="15.75" customHeight="1" x14ac:dyDescent="0.25">
      <c r="A162" s="82">
        <v>1</v>
      </c>
      <c r="B162" s="28" t="s">
        <v>246</v>
      </c>
      <c r="C162" s="26"/>
      <c r="D162" s="3"/>
      <c r="E162" s="64"/>
      <c r="F162" s="64"/>
      <c r="G162" s="69"/>
      <c r="H162" s="553"/>
    </row>
    <row r="163" spans="1:8" s="59" customFormat="1" x14ac:dyDescent="0.25">
      <c r="A163" s="82">
        <v>1</v>
      </c>
      <c r="B163" s="66"/>
      <c r="C163" s="26"/>
      <c r="D163" s="3"/>
      <c r="E163" s="64"/>
      <c r="F163" s="64"/>
      <c r="G163" s="69"/>
      <c r="H163" s="553"/>
    </row>
    <row r="164" spans="1:8" s="59" customFormat="1" x14ac:dyDescent="0.25">
      <c r="A164" s="82">
        <v>1</v>
      </c>
      <c r="B164" s="67" t="s">
        <v>162</v>
      </c>
      <c r="C164" s="26"/>
      <c r="D164" s="22">
        <f>D140+ROUND(D159*3.2,0)+D161</f>
        <v>128</v>
      </c>
      <c r="E164" s="64"/>
      <c r="F164" s="64"/>
      <c r="G164" s="69"/>
      <c r="H164" s="553"/>
    </row>
    <row r="165" spans="1:8" s="59" customFormat="1" x14ac:dyDescent="0.25">
      <c r="A165" s="82">
        <v>1</v>
      </c>
      <c r="B165" s="68" t="s">
        <v>161</v>
      </c>
      <c r="C165" s="26"/>
      <c r="D165" s="22">
        <f>SUM(D138,D164)</f>
        <v>135</v>
      </c>
      <c r="E165" s="64"/>
      <c r="F165" s="64"/>
      <c r="G165" s="69"/>
      <c r="H165" s="553"/>
    </row>
    <row r="166" spans="1:8" s="59" customFormat="1" x14ac:dyDescent="0.25">
      <c r="A166" s="82">
        <v>1</v>
      </c>
      <c r="B166" s="569" t="s">
        <v>124</v>
      </c>
      <c r="C166" s="26"/>
      <c r="D166" s="539">
        <f>SUM(D167:D169)</f>
        <v>0</v>
      </c>
      <c r="E166" s="570"/>
      <c r="F166" s="570"/>
      <c r="G166" s="22"/>
      <c r="H166" s="553"/>
    </row>
    <row r="167" spans="1:8" s="59" customFormat="1" x14ac:dyDescent="0.25">
      <c r="A167" s="82">
        <v>1</v>
      </c>
      <c r="B167" s="571" t="s">
        <v>17</v>
      </c>
      <c r="C167" s="26"/>
      <c r="D167" s="3"/>
      <c r="E167" s="570"/>
      <c r="F167" s="570"/>
      <c r="G167" s="22"/>
      <c r="H167" s="553"/>
    </row>
    <row r="168" spans="1:8" s="59" customFormat="1" x14ac:dyDescent="0.25">
      <c r="A168" s="82">
        <v>1</v>
      </c>
      <c r="B168" s="571" t="s">
        <v>52</v>
      </c>
      <c r="C168" s="26"/>
      <c r="D168" s="3"/>
      <c r="E168" s="570"/>
      <c r="F168" s="570"/>
      <c r="G168" s="22"/>
      <c r="H168" s="553"/>
    </row>
    <row r="169" spans="1:8" s="59" customFormat="1" x14ac:dyDescent="0.25">
      <c r="A169" s="82">
        <v>1</v>
      </c>
      <c r="B169" s="30" t="s">
        <v>251</v>
      </c>
      <c r="C169" s="26"/>
      <c r="D169" s="3"/>
      <c r="E169" s="570"/>
      <c r="F169" s="570"/>
      <c r="G169" s="22"/>
      <c r="H169" s="553"/>
    </row>
    <row r="170" spans="1:8" s="82" customFormat="1" ht="17.25" customHeight="1" x14ac:dyDescent="0.25">
      <c r="A170" s="82">
        <v>1</v>
      </c>
      <c r="B170" s="45" t="s">
        <v>7</v>
      </c>
      <c r="C170" s="2"/>
      <c r="D170" s="3"/>
      <c r="E170" s="3"/>
      <c r="F170" s="3"/>
      <c r="G170" s="3"/>
      <c r="H170" s="534"/>
    </row>
    <row r="171" spans="1:8" s="82" customFormat="1" x14ac:dyDescent="0.25">
      <c r="A171" s="82">
        <v>1</v>
      </c>
      <c r="B171" s="55" t="s">
        <v>145</v>
      </c>
      <c r="C171" s="2"/>
      <c r="D171" s="3"/>
      <c r="E171" s="3"/>
      <c r="F171" s="3"/>
      <c r="G171" s="3"/>
      <c r="H171" s="534"/>
    </row>
    <row r="172" spans="1:8" s="82" customFormat="1" x14ac:dyDescent="0.25">
      <c r="A172" s="82">
        <v>1</v>
      </c>
      <c r="B172" s="72" t="s">
        <v>14</v>
      </c>
      <c r="C172" s="2">
        <v>300</v>
      </c>
      <c r="D172" s="3">
        <v>0</v>
      </c>
      <c r="E172" s="73">
        <v>11</v>
      </c>
      <c r="F172" s="3">
        <f>ROUND(G172/C172,0)</f>
        <v>0</v>
      </c>
      <c r="G172" s="3">
        <f>ROUND(D172*E172,0)</f>
        <v>0</v>
      </c>
      <c r="H172" s="534"/>
    </row>
    <row r="173" spans="1:8" s="82" customFormat="1" x14ac:dyDescent="0.25">
      <c r="A173" s="82">
        <v>1</v>
      </c>
      <c r="B173" s="49" t="s">
        <v>9</v>
      </c>
      <c r="C173" s="97"/>
      <c r="D173" s="46">
        <f t="shared" ref="D173" si="14">D172</f>
        <v>0</v>
      </c>
      <c r="E173" s="52">
        <f t="shared" ref="E173:G173" si="15">E172</f>
        <v>11</v>
      </c>
      <c r="F173" s="46">
        <f t="shared" si="15"/>
        <v>0</v>
      </c>
      <c r="G173" s="46">
        <f t="shared" si="15"/>
        <v>0</v>
      </c>
      <c r="H173" s="534"/>
    </row>
    <row r="174" spans="1:8" s="82" customFormat="1" x14ac:dyDescent="0.25">
      <c r="A174" s="82">
        <v>1</v>
      </c>
      <c r="B174" s="55" t="s">
        <v>20</v>
      </c>
      <c r="C174" s="2"/>
      <c r="D174" s="46"/>
      <c r="E174" s="52"/>
      <c r="F174" s="46"/>
      <c r="G174" s="46"/>
      <c r="H174" s="534"/>
    </row>
    <row r="175" spans="1:8" s="82" customFormat="1" x14ac:dyDescent="0.25">
      <c r="A175" s="82">
        <v>1</v>
      </c>
      <c r="B175" s="1" t="s">
        <v>26</v>
      </c>
      <c r="C175" s="2">
        <v>240</v>
      </c>
      <c r="D175" s="3">
        <v>2</v>
      </c>
      <c r="E175" s="73">
        <v>8</v>
      </c>
      <c r="F175" s="3">
        <f>ROUND(G175/C175,0)</f>
        <v>0</v>
      </c>
      <c r="G175" s="3">
        <f>ROUND(D175*E175,0)</f>
        <v>16</v>
      </c>
      <c r="H175" s="534"/>
    </row>
    <row r="176" spans="1:8" s="82" customFormat="1" x14ac:dyDescent="0.25">
      <c r="A176" s="82">
        <v>1</v>
      </c>
      <c r="B176" s="98" t="s">
        <v>147</v>
      </c>
      <c r="C176" s="99"/>
      <c r="D176" s="46">
        <f t="shared" ref="D176" si="16">D175</f>
        <v>2</v>
      </c>
      <c r="E176" s="100">
        <f t="shared" ref="E176:G176" si="17">E175</f>
        <v>8</v>
      </c>
      <c r="F176" s="46">
        <f t="shared" si="17"/>
        <v>0</v>
      </c>
      <c r="G176" s="46">
        <f t="shared" si="17"/>
        <v>16</v>
      </c>
      <c r="H176" s="534"/>
    </row>
    <row r="177" spans="1:8" s="82" customFormat="1" ht="19.5" customHeight="1" x14ac:dyDescent="0.2">
      <c r="A177" s="82">
        <v>1</v>
      </c>
      <c r="B177" s="38" t="s">
        <v>118</v>
      </c>
      <c r="C177" s="26"/>
      <c r="D177" s="22">
        <f>D173+D176</f>
        <v>2</v>
      </c>
      <c r="E177" s="21">
        <f>G177/D177</f>
        <v>8</v>
      </c>
      <c r="F177" s="22">
        <f>F173+F176</f>
        <v>0</v>
      </c>
      <c r="G177" s="22">
        <f>G173+G176</f>
        <v>16</v>
      </c>
      <c r="H177" s="534"/>
    </row>
    <row r="178" spans="1:8" s="82" customFormat="1" thickBot="1" x14ac:dyDescent="0.25">
      <c r="A178" s="82">
        <v>1</v>
      </c>
      <c r="B178" s="561" t="s">
        <v>10</v>
      </c>
      <c r="C178" s="548"/>
      <c r="D178" s="548"/>
      <c r="E178" s="548"/>
      <c r="F178" s="548"/>
      <c r="G178" s="548"/>
      <c r="H178" s="534"/>
    </row>
    <row r="179" spans="1:8" ht="24.75" customHeight="1" x14ac:dyDescent="0.25">
      <c r="A179" s="82">
        <v>1</v>
      </c>
      <c r="B179" s="568" t="s">
        <v>152</v>
      </c>
      <c r="C179" s="564"/>
      <c r="D179" s="3"/>
      <c r="E179" s="3"/>
      <c r="F179" s="3"/>
      <c r="G179" s="3"/>
    </row>
    <row r="180" spans="1:8" x14ac:dyDescent="0.25">
      <c r="A180" s="82">
        <v>1</v>
      </c>
      <c r="B180" s="83" t="s">
        <v>4</v>
      </c>
      <c r="C180" s="2"/>
      <c r="D180" s="3"/>
      <c r="E180" s="3"/>
      <c r="F180" s="3"/>
      <c r="G180" s="3"/>
    </row>
    <row r="181" spans="1:8" x14ac:dyDescent="0.25">
      <c r="A181" s="82">
        <v>1</v>
      </c>
      <c r="B181" s="72" t="s">
        <v>42</v>
      </c>
      <c r="C181" s="2">
        <v>320</v>
      </c>
      <c r="D181" s="3">
        <v>14</v>
      </c>
      <c r="E181" s="73">
        <v>10.5</v>
      </c>
      <c r="F181" s="3">
        <f>ROUND(G181/C181,0)</f>
        <v>0</v>
      </c>
      <c r="G181" s="3">
        <f>ROUND(D181*E181,0)</f>
        <v>147</v>
      </c>
    </row>
    <row r="182" spans="1:8" x14ac:dyDescent="0.25">
      <c r="A182" s="82">
        <v>1</v>
      </c>
      <c r="B182" s="67" t="s">
        <v>5</v>
      </c>
      <c r="C182" s="2"/>
      <c r="D182" s="22">
        <f>D181</f>
        <v>14</v>
      </c>
      <c r="E182" s="21">
        <f>G182/D182</f>
        <v>10.5</v>
      </c>
      <c r="F182" s="22">
        <f>F181</f>
        <v>0</v>
      </c>
      <c r="G182" s="22">
        <f>G181</f>
        <v>147</v>
      </c>
    </row>
    <row r="183" spans="1:8" s="59" customFormat="1" ht="18.75" customHeight="1" x14ac:dyDescent="0.25">
      <c r="A183" s="82">
        <v>1</v>
      </c>
      <c r="B183" s="25" t="s">
        <v>227</v>
      </c>
      <c r="C183" s="25"/>
      <c r="D183" s="89"/>
      <c r="E183" s="58"/>
      <c r="F183" s="58"/>
      <c r="G183" s="58"/>
      <c r="H183" s="553"/>
    </row>
    <row r="184" spans="1:8" s="59" customFormat="1" x14ac:dyDescent="0.25">
      <c r="A184" s="82">
        <v>1</v>
      </c>
      <c r="B184" s="27" t="s">
        <v>332</v>
      </c>
      <c r="C184" s="60"/>
      <c r="D184" s="58">
        <f>SUM(D185,D186,D187,D188)</f>
        <v>0</v>
      </c>
      <c r="E184" s="58"/>
      <c r="F184" s="58"/>
      <c r="G184" s="58"/>
      <c r="H184" s="553"/>
    </row>
    <row r="185" spans="1:8" s="59" customFormat="1" x14ac:dyDescent="0.25">
      <c r="A185" s="82">
        <v>1</v>
      </c>
      <c r="B185" s="61" t="s">
        <v>228</v>
      </c>
      <c r="C185" s="60"/>
      <c r="D185" s="58"/>
      <c r="E185" s="58"/>
      <c r="F185" s="58"/>
      <c r="G185" s="58"/>
      <c r="H185" s="553"/>
    </row>
    <row r="186" spans="1:8" s="59" customFormat="1" ht="17.25" customHeight="1" x14ac:dyDescent="0.25">
      <c r="A186" s="82">
        <v>1</v>
      </c>
      <c r="B186" s="61" t="s">
        <v>229</v>
      </c>
      <c r="C186" s="60"/>
      <c r="D186" s="3"/>
      <c r="E186" s="58"/>
      <c r="F186" s="58"/>
      <c r="G186" s="58"/>
      <c r="H186" s="553"/>
    </row>
    <row r="187" spans="1:8" s="59" customFormat="1" ht="30" x14ac:dyDescent="0.25">
      <c r="A187" s="82">
        <v>1</v>
      </c>
      <c r="B187" s="61" t="s">
        <v>230</v>
      </c>
      <c r="C187" s="60"/>
      <c r="D187" s="3"/>
      <c r="E187" s="58"/>
      <c r="F187" s="58"/>
      <c r="G187" s="58"/>
      <c r="H187" s="553"/>
    </row>
    <row r="188" spans="1:8" s="59" customFormat="1" x14ac:dyDescent="0.25">
      <c r="A188" s="82">
        <v>1</v>
      </c>
      <c r="B188" s="27" t="s">
        <v>231</v>
      </c>
      <c r="C188" s="60"/>
      <c r="D188" s="3"/>
      <c r="E188" s="58"/>
      <c r="F188" s="58"/>
      <c r="G188" s="58"/>
      <c r="H188" s="553"/>
    </row>
    <row r="189" spans="1:8" s="59" customFormat="1" x14ac:dyDescent="0.25">
      <c r="A189" s="82">
        <v>1</v>
      </c>
      <c r="B189" s="27"/>
      <c r="C189" s="60"/>
      <c r="D189" s="3"/>
      <c r="E189" s="91"/>
      <c r="F189" s="91"/>
      <c r="G189" s="91"/>
      <c r="H189" s="553"/>
    </row>
    <row r="190" spans="1:8" x14ac:dyDescent="0.25">
      <c r="A190" s="82">
        <v>1</v>
      </c>
      <c r="B190" s="28" t="s">
        <v>121</v>
      </c>
      <c r="C190" s="26"/>
      <c r="D190" s="3">
        <v>5</v>
      </c>
      <c r="E190" s="3"/>
      <c r="F190" s="3"/>
      <c r="G190" s="3"/>
    </row>
    <row r="191" spans="1:8" s="59" customFormat="1" x14ac:dyDescent="0.25">
      <c r="A191" s="82">
        <v>1</v>
      </c>
      <c r="B191" s="56" t="s">
        <v>160</v>
      </c>
      <c r="C191" s="467"/>
      <c r="D191" s="3"/>
      <c r="E191" s="58"/>
      <c r="F191" s="58"/>
      <c r="G191" s="58"/>
      <c r="H191" s="553"/>
    </row>
    <row r="192" spans="1:8" s="59" customFormat="1" ht="15.75" customHeight="1" x14ac:dyDescent="0.25">
      <c r="A192" s="82">
        <v>1</v>
      </c>
      <c r="B192" s="62" t="s">
        <v>232</v>
      </c>
      <c r="C192" s="63"/>
      <c r="D192" s="60">
        <f>D184+ROUND(D190*3.2,0)</f>
        <v>16</v>
      </c>
      <c r="E192" s="64"/>
      <c r="F192" s="64"/>
      <c r="G192" s="69"/>
      <c r="H192" s="553"/>
    </row>
    <row r="193" spans="1:8" s="59" customFormat="1" ht="15.75" customHeight="1" x14ac:dyDescent="0.25">
      <c r="A193" s="82">
        <v>1</v>
      </c>
      <c r="B193" s="25" t="s">
        <v>163</v>
      </c>
      <c r="C193" s="26"/>
      <c r="D193" s="3"/>
      <c r="E193" s="64"/>
      <c r="F193" s="64"/>
      <c r="G193" s="69"/>
      <c r="H193" s="553"/>
    </row>
    <row r="194" spans="1:8" s="59" customFormat="1" ht="15.75" customHeight="1" x14ac:dyDescent="0.25">
      <c r="A194" s="82">
        <v>1</v>
      </c>
      <c r="B194" s="27" t="s">
        <v>123</v>
      </c>
      <c r="C194" s="26"/>
      <c r="D194" s="3">
        <f>SUM(D195,D196,D203,D209,D210,D211,D212)</f>
        <v>155</v>
      </c>
      <c r="E194" s="64"/>
      <c r="F194" s="64"/>
      <c r="G194" s="69"/>
      <c r="H194" s="553"/>
    </row>
    <row r="195" spans="1:8" s="59" customFormat="1" ht="15.75" customHeight="1" x14ac:dyDescent="0.25">
      <c r="A195" s="82">
        <v>1</v>
      </c>
      <c r="B195" s="27" t="s">
        <v>228</v>
      </c>
      <c r="C195" s="26"/>
      <c r="D195" s="3"/>
      <c r="E195" s="64"/>
      <c r="F195" s="64"/>
      <c r="G195" s="69"/>
      <c r="H195" s="553"/>
    </row>
    <row r="196" spans="1:8" s="59" customFormat="1" ht="15.75" customHeight="1" x14ac:dyDescent="0.25">
      <c r="A196" s="82">
        <v>1</v>
      </c>
      <c r="B196" s="61" t="s">
        <v>233</v>
      </c>
      <c r="C196" s="26"/>
      <c r="D196" s="3">
        <f>D197+D198+D199+D201</f>
        <v>128</v>
      </c>
      <c r="E196" s="64"/>
      <c r="F196" s="64"/>
      <c r="G196" s="69"/>
      <c r="H196" s="553"/>
    </row>
    <row r="197" spans="1:8" s="59" customFormat="1" ht="19.5" customHeight="1" x14ac:dyDescent="0.25">
      <c r="A197" s="82">
        <v>1</v>
      </c>
      <c r="B197" s="65" t="s">
        <v>234</v>
      </c>
      <c r="C197" s="26"/>
      <c r="D197" s="58"/>
      <c r="E197" s="64"/>
      <c r="F197" s="64"/>
      <c r="G197" s="69"/>
      <c r="H197" s="553"/>
    </row>
    <row r="198" spans="1:8" s="59" customFormat="1" ht="15.75" customHeight="1" x14ac:dyDescent="0.25">
      <c r="A198" s="82">
        <v>1</v>
      </c>
      <c r="B198" s="65" t="s">
        <v>235</v>
      </c>
      <c r="C198" s="26"/>
      <c r="D198" s="58"/>
      <c r="E198" s="64"/>
      <c r="F198" s="64"/>
      <c r="G198" s="69"/>
      <c r="H198" s="553"/>
    </row>
    <row r="199" spans="1:8" s="59" customFormat="1" ht="30.75" customHeight="1" x14ac:dyDescent="0.25">
      <c r="A199" s="82">
        <v>1</v>
      </c>
      <c r="B199" s="65" t="s">
        <v>236</v>
      </c>
      <c r="C199" s="26"/>
      <c r="D199" s="58">
        <v>128</v>
      </c>
      <c r="E199" s="64"/>
      <c r="F199" s="64"/>
      <c r="G199" s="69"/>
      <c r="H199" s="553"/>
    </row>
    <row r="200" spans="1:8" s="59" customFormat="1" x14ac:dyDescent="0.25">
      <c r="A200" s="82">
        <v>1</v>
      </c>
      <c r="B200" s="65" t="s">
        <v>237</v>
      </c>
      <c r="C200" s="26"/>
      <c r="D200" s="58">
        <v>14</v>
      </c>
      <c r="E200" s="64"/>
      <c r="F200" s="64"/>
      <c r="G200" s="69"/>
      <c r="H200" s="553"/>
    </row>
    <row r="201" spans="1:8" s="59" customFormat="1" ht="30" x14ac:dyDescent="0.25">
      <c r="A201" s="82">
        <v>1</v>
      </c>
      <c r="B201" s="65" t="s">
        <v>238</v>
      </c>
      <c r="C201" s="26"/>
      <c r="D201" s="58"/>
      <c r="E201" s="64"/>
      <c r="F201" s="64"/>
      <c r="G201" s="69"/>
      <c r="H201" s="553"/>
    </row>
    <row r="202" spans="1:8" s="59" customFormat="1" x14ac:dyDescent="0.25">
      <c r="A202" s="82">
        <v>1</v>
      </c>
      <c r="B202" s="65" t="s">
        <v>237</v>
      </c>
      <c r="C202" s="26"/>
      <c r="D202" s="91"/>
      <c r="E202" s="64"/>
      <c r="F202" s="64"/>
      <c r="G202" s="69"/>
      <c r="H202" s="553"/>
    </row>
    <row r="203" spans="1:8" s="59" customFormat="1" ht="30" customHeight="1" x14ac:dyDescent="0.25">
      <c r="A203" s="82">
        <v>1</v>
      </c>
      <c r="B203" s="61" t="s">
        <v>239</v>
      </c>
      <c r="C203" s="26"/>
      <c r="D203" s="3">
        <f>SUM(D204,D205,D207)</f>
        <v>27</v>
      </c>
      <c r="E203" s="64"/>
      <c r="F203" s="64"/>
      <c r="G203" s="69"/>
      <c r="H203" s="553"/>
    </row>
    <row r="204" spans="1:8" s="59" customFormat="1" ht="30" x14ac:dyDescent="0.25">
      <c r="A204" s="82">
        <v>1</v>
      </c>
      <c r="B204" s="65" t="s">
        <v>240</v>
      </c>
      <c r="C204" s="26"/>
      <c r="D204" s="3"/>
      <c r="E204" s="64"/>
      <c r="F204" s="64"/>
      <c r="G204" s="69"/>
      <c r="H204" s="553"/>
    </row>
    <row r="205" spans="1:8" s="59" customFormat="1" ht="45" x14ac:dyDescent="0.25">
      <c r="A205" s="82">
        <v>1</v>
      </c>
      <c r="B205" s="65" t="s">
        <v>241</v>
      </c>
      <c r="C205" s="26"/>
      <c r="D205" s="406">
        <v>27</v>
      </c>
      <c r="E205" s="64"/>
      <c r="F205" s="64"/>
      <c r="G205" s="69"/>
      <c r="H205" s="553"/>
    </row>
    <row r="206" spans="1:8" s="59" customFormat="1" x14ac:dyDescent="0.25">
      <c r="A206" s="82">
        <v>1</v>
      </c>
      <c r="B206" s="65" t="s">
        <v>237</v>
      </c>
      <c r="C206" s="26"/>
      <c r="D206" s="406">
        <v>4</v>
      </c>
      <c r="E206" s="64"/>
      <c r="F206" s="64"/>
      <c r="G206" s="69"/>
      <c r="H206" s="553"/>
    </row>
    <row r="207" spans="1:8" s="59" customFormat="1" ht="45" x14ac:dyDescent="0.25">
      <c r="A207" s="82">
        <v>1</v>
      </c>
      <c r="B207" s="65" t="s">
        <v>242</v>
      </c>
      <c r="C207" s="26"/>
      <c r="D207" s="406"/>
      <c r="E207" s="64"/>
      <c r="F207" s="64"/>
      <c r="G207" s="69"/>
      <c r="H207" s="553"/>
    </row>
    <row r="208" spans="1:8" s="59" customFormat="1" x14ac:dyDescent="0.25">
      <c r="A208" s="82">
        <v>1</v>
      </c>
      <c r="B208" s="65" t="s">
        <v>237</v>
      </c>
      <c r="C208" s="26"/>
      <c r="D208" s="406"/>
      <c r="E208" s="64"/>
      <c r="F208" s="64"/>
      <c r="G208" s="69"/>
      <c r="H208" s="553"/>
    </row>
    <row r="209" spans="1:8" s="59" customFormat="1" ht="31.5" customHeight="1" x14ac:dyDescent="0.25">
      <c r="A209" s="82">
        <v>1</v>
      </c>
      <c r="B209" s="61" t="s">
        <v>243</v>
      </c>
      <c r="C209" s="26"/>
      <c r="D209" s="3"/>
      <c r="E209" s="64"/>
      <c r="F209" s="64"/>
      <c r="G209" s="69"/>
      <c r="H209" s="553"/>
    </row>
    <row r="210" spans="1:8" s="59" customFormat="1" x14ac:dyDescent="0.25">
      <c r="A210" s="82">
        <v>1</v>
      </c>
      <c r="B210" s="27"/>
      <c r="C210" s="26"/>
      <c r="D210" s="3"/>
      <c r="E210" s="64"/>
      <c r="F210" s="64"/>
      <c r="G210" s="69"/>
      <c r="H210" s="553"/>
    </row>
    <row r="211" spans="1:8" s="59" customFormat="1" ht="15.75" customHeight="1" x14ac:dyDescent="0.25">
      <c r="A211" s="82">
        <v>1</v>
      </c>
      <c r="B211" s="61" t="s">
        <v>244</v>
      </c>
      <c r="C211" s="26"/>
      <c r="D211" s="3"/>
      <c r="E211" s="64"/>
      <c r="F211" s="64"/>
      <c r="G211" s="69"/>
      <c r="H211" s="553"/>
    </row>
    <row r="212" spans="1:8" s="59" customFormat="1" ht="15.75" customHeight="1" x14ac:dyDescent="0.25">
      <c r="A212" s="82">
        <v>1</v>
      </c>
      <c r="B212" s="27" t="s">
        <v>245</v>
      </c>
      <c r="C212" s="26"/>
      <c r="D212" s="3"/>
      <c r="E212" s="64"/>
      <c r="F212" s="64"/>
      <c r="G212" s="69"/>
      <c r="H212" s="553"/>
    </row>
    <row r="213" spans="1:8" s="59" customFormat="1" x14ac:dyDescent="0.25">
      <c r="A213" s="82">
        <v>1</v>
      </c>
      <c r="B213" s="28" t="s">
        <v>121</v>
      </c>
      <c r="C213" s="60"/>
      <c r="D213" s="58"/>
      <c r="E213" s="64"/>
      <c r="F213" s="64"/>
      <c r="G213" s="69"/>
      <c r="H213" s="553"/>
    </row>
    <row r="214" spans="1:8" s="59" customFormat="1" x14ac:dyDescent="0.25">
      <c r="A214" s="82">
        <v>1</v>
      </c>
      <c r="B214" s="56" t="s">
        <v>160</v>
      </c>
      <c r="C214" s="60"/>
      <c r="D214" s="91"/>
      <c r="E214" s="64"/>
      <c r="F214" s="64"/>
      <c r="G214" s="69"/>
      <c r="H214" s="553"/>
    </row>
    <row r="215" spans="1:8" ht="30" x14ac:dyDescent="0.25">
      <c r="A215" s="82">
        <v>1</v>
      </c>
      <c r="B215" s="28" t="s">
        <v>122</v>
      </c>
      <c r="C215" s="26"/>
      <c r="D215" s="3">
        <v>11</v>
      </c>
      <c r="E215" s="3"/>
      <c r="F215" s="3"/>
      <c r="G215" s="3"/>
    </row>
    <row r="216" spans="1:8" s="59" customFormat="1" ht="15.75" customHeight="1" x14ac:dyDescent="0.25">
      <c r="A216" s="82">
        <v>1</v>
      </c>
      <c r="B216" s="28" t="s">
        <v>246</v>
      </c>
      <c r="C216" s="26"/>
      <c r="D216" s="3"/>
      <c r="E216" s="64"/>
      <c r="F216" s="64"/>
      <c r="G216" s="69"/>
      <c r="H216" s="553"/>
    </row>
    <row r="217" spans="1:8" s="59" customFormat="1" ht="45" x14ac:dyDescent="0.25">
      <c r="A217" s="82">
        <v>1</v>
      </c>
      <c r="B217" s="28" t="s">
        <v>341</v>
      </c>
      <c r="C217" s="26"/>
      <c r="D217" s="3"/>
      <c r="E217" s="64"/>
      <c r="F217" s="64"/>
      <c r="G217" s="69"/>
      <c r="H217" s="553"/>
    </row>
    <row r="218" spans="1:8" s="59" customFormat="1" x14ac:dyDescent="0.25">
      <c r="A218" s="82">
        <v>1</v>
      </c>
      <c r="B218" s="67" t="s">
        <v>162</v>
      </c>
      <c r="C218" s="26"/>
      <c r="D218" s="22">
        <f>D194+ROUND(D213*3.2,0)+D215+D217</f>
        <v>166</v>
      </c>
      <c r="E218" s="64"/>
      <c r="F218" s="64"/>
      <c r="G218" s="69"/>
      <c r="H218" s="553"/>
    </row>
    <row r="219" spans="1:8" s="59" customFormat="1" x14ac:dyDescent="0.25">
      <c r="A219" s="82">
        <v>1</v>
      </c>
      <c r="B219" s="68" t="s">
        <v>161</v>
      </c>
      <c r="C219" s="26"/>
      <c r="D219" s="22">
        <f>SUM(D192,D218)</f>
        <v>182</v>
      </c>
      <c r="E219" s="64"/>
      <c r="F219" s="64"/>
      <c r="G219" s="69"/>
      <c r="H219" s="553"/>
    </row>
    <row r="220" spans="1:8" x14ac:dyDescent="0.25">
      <c r="A220" s="82">
        <v>1</v>
      </c>
      <c r="B220" s="45" t="s">
        <v>7</v>
      </c>
      <c r="C220" s="26"/>
      <c r="D220" s="3"/>
      <c r="E220" s="3"/>
      <c r="F220" s="3"/>
      <c r="G220" s="3"/>
    </row>
    <row r="221" spans="1:8" x14ac:dyDescent="0.25">
      <c r="A221" s="82">
        <v>1</v>
      </c>
      <c r="B221" s="101" t="s">
        <v>145</v>
      </c>
      <c r="C221" s="26"/>
      <c r="D221" s="3"/>
      <c r="E221" s="3"/>
      <c r="F221" s="3"/>
      <c r="G221" s="3"/>
    </row>
    <row r="222" spans="1:8" x14ac:dyDescent="0.25">
      <c r="A222" s="82">
        <v>1</v>
      </c>
      <c r="B222" s="1" t="s">
        <v>42</v>
      </c>
      <c r="C222" s="2">
        <v>300</v>
      </c>
      <c r="D222" s="3"/>
      <c r="E222" s="73">
        <v>9</v>
      </c>
      <c r="F222" s="3">
        <f>ROUND(G222/C222,0)</f>
        <v>0</v>
      </c>
      <c r="G222" s="3">
        <f>ROUND(D222*E222,0)</f>
        <v>0</v>
      </c>
    </row>
    <row r="223" spans="1:8" x14ac:dyDescent="0.25">
      <c r="A223" s="82">
        <v>1</v>
      </c>
      <c r="B223" s="555" t="s">
        <v>9</v>
      </c>
      <c r="C223" s="26"/>
      <c r="D223" s="22">
        <f>D222</f>
        <v>0</v>
      </c>
      <c r="E223" s="21">
        <f>E222</f>
        <v>9</v>
      </c>
      <c r="F223" s="22">
        <f>F222</f>
        <v>0</v>
      </c>
      <c r="G223" s="22">
        <f>G222</f>
        <v>0</v>
      </c>
    </row>
    <row r="224" spans="1:8" x14ac:dyDescent="0.25">
      <c r="A224" s="82">
        <v>1</v>
      </c>
      <c r="B224" s="55" t="s">
        <v>20</v>
      </c>
      <c r="C224" s="26"/>
      <c r="D224" s="22"/>
      <c r="E224" s="21"/>
      <c r="F224" s="22"/>
      <c r="G224" s="22"/>
    </row>
    <row r="225" spans="1:8" s="82" customFormat="1" x14ac:dyDescent="0.25">
      <c r="A225" s="82">
        <v>1</v>
      </c>
      <c r="B225" s="1" t="s">
        <v>26</v>
      </c>
      <c r="C225" s="2">
        <v>240</v>
      </c>
      <c r="D225" s="3"/>
      <c r="E225" s="73">
        <v>8</v>
      </c>
      <c r="F225" s="3">
        <f>ROUND(G225/C225,0)</f>
        <v>0</v>
      </c>
      <c r="G225" s="3">
        <f>ROUND(D225*E225,0)</f>
        <v>0</v>
      </c>
      <c r="H225" s="534"/>
    </row>
    <row r="226" spans="1:8" s="82" customFormat="1" x14ac:dyDescent="0.25">
      <c r="A226" s="82">
        <v>1</v>
      </c>
      <c r="B226" s="572" t="s">
        <v>57</v>
      </c>
      <c r="C226" s="2">
        <v>240</v>
      </c>
      <c r="D226" s="3"/>
      <c r="E226" s="73">
        <v>1</v>
      </c>
      <c r="F226" s="3">
        <f>ROUND(G226/C226,0)</f>
        <v>0</v>
      </c>
      <c r="G226" s="3">
        <f>ROUND(D226*E226,0)</f>
        <v>0</v>
      </c>
      <c r="H226" s="534"/>
    </row>
    <row r="227" spans="1:8" s="82" customFormat="1" x14ac:dyDescent="0.25">
      <c r="A227" s="82">
        <v>1</v>
      </c>
      <c r="B227" s="98" t="s">
        <v>147</v>
      </c>
      <c r="C227" s="2"/>
      <c r="D227" s="46">
        <f>SUM(D225:D226)</f>
        <v>0</v>
      </c>
      <c r="E227" s="100">
        <f t="shared" ref="E227" si="18">E225</f>
        <v>8</v>
      </c>
      <c r="F227" s="46">
        <f t="shared" ref="F227:G227" si="19">SUM(F225:F226)</f>
        <v>0</v>
      </c>
      <c r="G227" s="46">
        <f t="shared" si="19"/>
        <v>0</v>
      </c>
      <c r="H227" s="534"/>
    </row>
    <row r="228" spans="1:8" ht="21.75" customHeight="1" x14ac:dyDescent="0.25">
      <c r="A228" s="82">
        <v>1</v>
      </c>
      <c r="B228" s="38" t="s">
        <v>118</v>
      </c>
      <c r="C228" s="26"/>
      <c r="D228" s="22">
        <f>D223+D227</f>
        <v>0</v>
      </c>
      <c r="E228" s="21">
        <f>E227</f>
        <v>8</v>
      </c>
      <c r="F228" s="22">
        <f>F223+F227</f>
        <v>0</v>
      </c>
      <c r="G228" s="22">
        <f>G223+G227</f>
        <v>0</v>
      </c>
    </row>
    <row r="229" spans="1:8" s="82" customFormat="1" ht="16.5" customHeight="1" thickBot="1" x14ac:dyDescent="0.25">
      <c r="A229" s="82">
        <v>1</v>
      </c>
      <c r="B229" s="573" t="s">
        <v>10</v>
      </c>
      <c r="C229" s="547"/>
      <c r="D229" s="548"/>
      <c r="E229" s="548"/>
      <c r="F229" s="548"/>
      <c r="G229" s="548"/>
      <c r="H229" s="534"/>
    </row>
    <row r="230" spans="1:8" s="82" customFormat="1" ht="22.5" customHeight="1" x14ac:dyDescent="0.25">
      <c r="A230" s="82">
        <v>1</v>
      </c>
      <c r="B230" s="574" t="s">
        <v>127</v>
      </c>
      <c r="C230" s="78"/>
      <c r="D230" s="3"/>
      <c r="E230" s="3"/>
      <c r="F230" s="3"/>
      <c r="G230" s="3"/>
      <c r="H230" s="534"/>
    </row>
    <row r="231" spans="1:8" s="82" customFormat="1" x14ac:dyDescent="0.25">
      <c r="A231" s="82">
        <v>1</v>
      </c>
      <c r="B231" s="83" t="s">
        <v>4</v>
      </c>
      <c r="C231" s="78"/>
      <c r="D231" s="3"/>
      <c r="E231" s="3"/>
      <c r="F231" s="3"/>
      <c r="G231" s="3"/>
      <c r="H231" s="534"/>
    </row>
    <row r="232" spans="1:8" s="82" customFormat="1" x14ac:dyDescent="0.25">
      <c r="A232" s="82">
        <v>1</v>
      </c>
      <c r="B232" s="72" t="s">
        <v>28</v>
      </c>
      <c r="C232" s="2">
        <v>300</v>
      </c>
      <c r="D232" s="3">
        <v>13.09090909090909</v>
      </c>
      <c r="E232" s="73">
        <v>5.7</v>
      </c>
      <c r="F232" s="3">
        <f>ROUND(G232/C232,0)</f>
        <v>0</v>
      </c>
      <c r="G232" s="3">
        <f>ROUND(D232*E232,0)</f>
        <v>75</v>
      </c>
      <c r="H232" s="534"/>
    </row>
    <row r="233" spans="1:8" x14ac:dyDescent="0.25">
      <c r="A233" s="82">
        <v>1</v>
      </c>
      <c r="B233" s="72" t="s">
        <v>24</v>
      </c>
      <c r="C233" s="2">
        <v>340</v>
      </c>
      <c r="D233" s="3">
        <v>10.909090909090908</v>
      </c>
      <c r="E233" s="73">
        <v>6</v>
      </c>
      <c r="F233" s="3">
        <f>ROUND(G233/C233,0)</f>
        <v>0</v>
      </c>
      <c r="G233" s="3">
        <f>ROUND(D233*E233,0)</f>
        <v>65</v>
      </c>
    </row>
    <row r="234" spans="1:8" x14ac:dyDescent="0.25">
      <c r="A234" s="82">
        <v>1</v>
      </c>
      <c r="B234" s="67" t="s">
        <v>5</v>
      </c>
      <c r="C234" s="78"/>
      <c r="D234" s="22">
        <f>SUM(D232:D233)</f>
        <v>24</v>
      </c>
      <c r="E234" s="21">
        <f>G234/D234</f>
        <v>5.833333333333333</v>
      </c>
      <c r="F234" s="22">
        <f>SUM(F232:F233)</f>
        <v>0</v>
      </c>
      <c r="G234" s="22">
        <f>SUM(G232:G233)</f>
        <v>140</v>
      </c>
    </row>
    <row r="235" spans="1:8" s="82" customFormat="1" x14ac:dyDescent="0.25">
      <c r="A235" s="82">
        <v>1</v>
      </c>
      <c r="B235" s="25" t="s">
        <v>203</v>
      </c>
      <c r="C235" s="26"/>
      <c r="D235" s="3"/>
      <c r="E235" s="3"/>
      <c r="F235" s="3"/>
      <c r="G235" s="3"/>
      <c r="H235" s="534"/>
    </row>
    <row r="236" spans="1:8" s="82" customFormat="1" x14ac:dyDescent="0.25">
      <c r="A236" s="82">
        <v>1</v>
      </c>
      <c r="B236" s="27" t="s">
        <v>123</v>
      </c>
      <c r="C236" s="26"/>
      <c r="D236" s="3">
        <f>D238+D237/2.7</f>
        <v>112.85185185185185</v>
      </c>
      <c r="E236" s="3"/>
      <c r="F236" s="3"/>
      <c r="G236" s="3"/>
      <c r="H236" s="534"/>
    </row>
    <row r="237" spans="1:8" s="82" customFormat="1" x14ac:dyDescent="0.25">
      <c r="A237" s="82">
        <v>1</v>
      </c>
      <c r="B237" s="27" t="s">
        <v>327</v>
      </c>
      <c r="C237" s="32"/>
      <c r="D237" s="3">
        <v>5</v>
      </c>
      <c r="E237" s="32"/>
      <c r="F237" s="32"/>
      <c r="G237" s="32"/>
      <c r="H237" s="534"/>
    </row>
    <row r="238" spans="1:8" s="82" customFormat="1" x14ac:dyDescent="0.25">
      <c r="A238" s="82">
        <v>1</v>
      </c>
      <c r="B238" s="27" t="s">
        <v>245</v>
      </c>
      <c r="C238" s="26"/>
      <c r="D238" s="3">
        <v>111</v>
      </c>
      <c r="E238" s="3"/>
      <c r="F238" s="3"/>
      <c r="G238" s="3"/>
      <c r="H238" s="534"/>
    </row>
    <row r="239" spans="1:8" s="82" customFormat="1" x14ac:dyDescent="0.25">
      <c r="A239" s="82">
        <v>1</v>
      </c>
      <c r="B239" s="28" t="s">
        <v>121</v>
      </c>
      <c r="C239" s="26"/>
      <c r="D239" s="3">
        <f>D240+D241</f>
        <v>51.823529411764703</v>
      </c>
      <c r="E239" s="3"/>
      <c r="F239" s="3"/>
      <c r="G239" s="3"/>
      <c r="H239" s="534"/>
    </row>
    <row r="240" spans="1:8" s="82" customFormat="1" x14ac:dyDescent="0.25">
      <c r="A240" s="82">
        <v>1</v>
      </c>
      <c r="B240" s="28" t="s">
        <v>297</v>
      </c>
      <c r="C240" s="26"/>
      <c r="D240" s="3">
        <v>45</v>
      </c>
      <c r="E240" s="3"/>
      <c r="F240" s="3"/>
      <c r="G240" s="3"/>
      <c r="H240" s="534"/>
    </row>
    <row r="241" spans="1:8" s="82" customFormat="1" x14ac:dyDescent="0.25">
      <c r="A241" s="82">
        <v>1</v>
      </c>
      <c r="B241" s="28" t="s">
        <v>299</v>
      </c>
      <c r="C241" s="26"/>
      <c r="D241" s="3">
        <f>D242/8.5</f>
        <v>6.8235294117647056</v>
      </c>
      <c r="E241" s="3"/>
      <c r="F241" s="3"/>
      <c r="G241" s="3"/>
      <c r="H241" s="534"/>
    </row>
    <row r="242" spans="1:8" s="82" customFormat="1" x14ac:dyDescent="0.25">
      <c r="A242" s="82">
        <v>1</v>
      </c>
      <c r="B242" s="56" t="s">
        <v>298</v>
      </c>
      <c r="C242" s="26"/>
      <c r="D242" s="3">
        <v>58</v>
      </c>
      <c r="E242" s="3"/>
      <c r="F242" s="3"/>
      <c r="G242" s="3"/>
      <c r="H242" s="534"/>
    </row>
    <row r="243" spans="1:8" s="82" customFormat="1" ht="30" x14ac:dyDescent="0.25">
      <c r="A243" s="82">
        <v>1</v>
      </c>
      <c r="B243" s="28" t="s">
        <v>122</v>
      </c>
      <c r="C243" s="26"/>
      <c r="D243" s="3"/>
      <c r="E243" s="3"/>
      <c r="F243" s="3"/>
      <c r="G243" s="3"/>
      <c r="H243" s="534"/>
    </row>
    <row r="244" spans="1:8" s="82" customFormat="1" x14ac:dyDescent="0.25">
      <c r="A244" s="82">
        <v>1</v>
      </c>
      <c r="B244" s="381" t="s">
        <v>161</v>
      </c>
      <c r="C244" s="26"/>
      <c r="D244" s="60">
        <f>D236+ROUND(D240*3.2,0)+D242/3.9</f>
        <v>271.72364672364671</v>
      </c>
      <c r="E244" s="3"/>
      <c r="F244" s="3"/>
      <c r="G244" s="3"/>
      <c r="H244" s="534"/>
    </row>
    <row r="245" spans="1:8" s="82" customFormat="1" x14ac:dyDescent="0.25">
      <c r="A245" s="82">
        <v>1</v>
      </c>
      <c r="B245" s="45" t="s">
        <v>7</v>
      </c>
      <c r="C245" s="78"/>
      <c r="D245" s="3"/>
      <c r="E245" s="3"/>
      <c r="F245" s="3"/>
      <c r="G245" s="3"/>
      <c r="H245" s="534"/>
    </row>
    <row r="246" spans="1:8" s="82" customFormat="1" x14ac:dyDescent="0.25">
      <c r="A246" s="82">
        <v>1</v>
      </c>
      <c r="B246" s="101" t="s">
        <v>145</v>
      </c>
      <c r="C246" s="78"/>
      <c r="D246" s="3"/>
      <c r="E246" s="3"/>
      <c r="F246" s="3"/>
      <c r="G246" s="3"/>
      <c r="H246" s="534"/>
    </row>
    <row r="247" spans="1:8" s="82" customFormat="1" x14ac:dyDescent="0.25">
      <c r="A247" s="82">
        <v>1</v>
      </c>
      <c r="B247" s="1" t="s">
        <v>24</v>
      </c>
      <c r="C247" s="2">
        <v>300</v>
      </c>
      <c r="D247" s="3">
        <v>11</v>
      </c>
      <c r="E247" s="73">
        <v>7.9</v>
      </c>
      <c r="F247" s="3">
        <f>ROUND(G247/C247,0)</f>
        <v>0</v>
      </c>
      <c r="G247" s="3">
        <f>ROUND(D247*E247,0)</f>
        <v>87</v>
      </c>
      <c r="H247" s="534"/>
    </row>
    <row r="248" spans="1:8" s="82" customFormat="1" x14ac:dyDescent="0.25">
      <c r="A248" s="82">
        <v>1</v>
      </c>
      <c r="B248" s="555" t="s">
        <v>9</v>
      </c>
      <c r="C248" s="2"/>
      <c r="D248" s="22">
        <f>D247</f>
        <v>11</v>
      </c>
      <c r="E248" s="21">
        <f>G248/D248</f>
        <v>7.9090909090909092</v>
      </c>
      <c r="F248" s="22">
        <f>F247</f>
        <v>0</v>
      </c>
      <c r="G248" s="22">
        <f>G247</f>
        <v>87</v>
      </c>
      <c r="H248" s="534"/>
    </row>
    <row r="249" spans="1:8" s="82" customFormat="1" x14ac:dyDescent="0.25">
      <c r="A249" s="82">
        <v>1</v>
      </c>
      <c r="B249" s="55" t="s">
        <v>20</v>
      </c>
      <c r="C249" s="2"/>
      <c r="D249" s="22"/>
      <c r="E249" s="21"/>
      <c r="F249" s="22"/>
      <c r="G249" s="22"/>
      <c r="H249" s="534"/>
    </row>
    <row r="250" spans="1:8" s="82" customFormat="1" x14ac:dyDescent="0.25">
      <c r="A250" s="82">
        <v>1</v>
      </c>
      <c r="B250" s="1" t="s">
        <v>24</v>
      </c>
      <c r="C250" s="2">
        <v>240</v>
      </c>
      <c r="D250" s="3">
        <v>5</v>
      </c>
      <c r="E250" s="73">
        <v>7.9</v>
      </c>
      <c r="F250" s="3">
        <f>ROUND(G250/C250,0)</f>
        <v>0</v>
      </c>
      <c r="G250" s="3">
        <f>ROUND(D250*E250,0)</f>
        <v>40</v>
      </c>
      <c r="H250" s="534"/>
    </row>
    <row r="251" spans="1:8" s="82" customFormat="1" x14ac:dyDescent="0.25">
      <c r="A251" s="82">
        <v>1</v>
      </c>
      <c r="B251" s="572" t="s">
        <v>23</v>
      </c>
      <c r="C251" s="2">
        <v>240</v>
      </c>
      <c r="D251" s="3"/>
      <c r="E251" s="73">
        <v>4</v>
      </c>
      <c r="F251" s="3">
        <f>ROUND(G251/C251,0)</f>
        <v>0</v>
      </c>
      <c r="G251" s="3">
        <f>ROUND(D251*E251,0)</f>
        <v>0</v>
      </c>
      <c r="H251" s="534"/>
    </row>
    <row r="252" spans="1:8" s="82" customFormat="1" x14ac:dyDescent="0.25">
      <c r="A252" s="82">
        <v>1</v>
      </c>
      <c r="B252" s="98" t="s">
        <v>147</v>
      </c>
      <c r="C252" s="102"/>
      <c r="D252" s="46">
        <f>D250+D251</f>
        <v>5</v>
      </c>
      <c r="E252" s="21">
        <f t="shared" ref="E252:E253" si="20">G252/D252</f>
        <v>8</v>
      </c>
      <c r="F252" s="46">
        <f t="shared" ref="F252:G252" si="21">F250+F251</f>
        <v>0</v>
      </c>
      <c r="G252" s="46">
        <f t="shared" si="21"/>
        <v>40</v>
      </c>
      <c r="H252" s="534"/>
    </row>
    <row r="253" spans="1:8" ht="18.75" customHeight="1" x14ac:dyDescent="0.25">
      <c r="A253" s="82">
        <v>1</v>
      </c>
      <c r="B253" s="38" t="s">
        <v>118</v>
      </c>
      <c r="C253" s="575"/>
      <c r="D253" s="22">
        <f>D248+D252</f>
        <v>16</v>
      </c>
      <c r="E253" s="21">
        <f t="shared" si="20"/>
        <v>7.9375</v>
      </c>
      <c r="F253" s="22">
        <f>F248+F252</f>
        <v>0</v>
      </c>
      <c r="G253" s="22">
        <f>G248+G252</f>
        <v>127</v>
      </c>
    </row>
    <row r="254" spans="1:8" s="103" customFormat="1" thickBot="1" x14ac:dyDescent="0.25">
      <c r="A254" s="82">
        <v>1</v>
      </c>
      <c r="B254" s="576" t="s">
        <v>10</v>
      </c>
      <c r="C254" s="96"/>
      <c r="D254" s="577"/>
      <c r="E254" s="577"/>
      <c r="F254" s="577"/>
      <c r="G254" s="577"/>
      <c r="H254" s="578"/>
    </row>
    <row r="255" spans="1:8" x14ac:dyDescent="0.25">
      <c r="A255" s="82">
        <v>1</v>
      </c>
      <c r="B255" s="579"/>
      <c r="C255" s="580"/>
      <c r="D255" s="550"/>
      <c r="E255" s="550"/>
      <c r="F255" s="550"/>
      <c r="G255" s="550"/>
    </row>
    <row r="256" spans="1:8" x14ac:dyDescent="0.25">
      <c r="A256" s="82">
        <v>1</v>
      </c>
      <c r="B256" s="535" t="s">
        <v>128</v>
      </c>
      <c r="C256" s="2"/>
      <c r="D256" s="565"/>
      <c r="E256" s="3"/>
      <c r="F256" s="3"/>
      <c r="G256" s="3"/>
    </row>
    <row r="257" spans="1:7" x14ac:dyDescent="0.25">
      <c r="A257" s="82">
        <v>1</v>
      </c>
      <c r="B257" s="83" t="s">
        <v>4</v>
      </c>
      <c r="C257" s="2"/>
      <c r="D257" s="3"/>
      <c r="E257" s="3"/>
      <c r="F257" s="3"/>
      <c r="G257" s="3"/>
    </row>
    <row r="258" spans="1:7" x14ac:dyDescent="0.25">
      <c r="A258" s="82">
        <v>1</v>
      </c>
      <c r="B258" s="72" t="s">
        <v>28</v>
      </c>
      <c r="C258" s="2">
        <v>300</v>
      </c>
      <c r="D258" s="2">
        <v>7.6363636363636367</v>
      </c>
      <c r="E258" s="73">
        <v>5.8</v>
      </c>
      <c r="F258" s="3">
        <f>ROUND(G258/C258,0)</f>
        <v>0</v>
      </c>
      <c r="G258" s="3">
        <f>ROUND(D258*E258,0)</f>
        <v>44</v>
      </c>
    </row>
    <row r="259" spans="1:7" x14ac:dyDescent="0.25">
      <c r="A259" s="82">
        <v>1</v>
      </c>
      <c r="B259" s="72" t="s">
        <v>24</v>
      </c>
      <c r="C259" s="2">
        <v>300</v>
      </c>
      <c r="D259" s="2">
        <v>3.2727272727272725</v>
      </c>
      <c r="E259" s="73">
        <v>6</v>
      </c>
      <c r="F259" s="3">
        <f>ROUND(G259/C259,0)</f>
        <v>0</v>
      </c>
      <c r="G259" s="3">
        <f>ROUND(D259*E259,0)</f>
        <v>20</v>
      </c>
    </row>
    <row r="260" spans="1:7" x14ac:dyDescent="0.25">
      <c r="A260" s="82">
        <v>1</v>
      </c>
      <c r="B260" s="67" t="s">
        <v>5</v>
      </c>
      <c r="C260" s="78"/>
      <c r="D260" s="22">
        <f>D258+D259</f>
        <v>10.90909090909091</v>
      </c>
      <c r="E260" s="21">
        <f>G260/D260</f>
        <v>5.8666666666666663</v>
      </c>
      <c r="F260" s="22">
        <f>F258+F259</f>
        <v>0</v>
      </c>
      <c r="G260" s="22">
        <f>G258+G259</f>
        <v>64</v>
      </c>
    </row>
    <row r="261" spans="1:7" x14ac:dyDescent="0.25">
      <c r="A261" s="82">
        <v>1</v>
      </c>
      <c r="B261" s="25" t="s">
        <v>203</v>
      </c>
      <c r="C261" s="26"/>
      <c r="D261" s="3"/>
      <c r="E261" s="3"/>
      <c r="F261" s="3"/>
      <c r="G261" s="3"/>
    </row>
    <row r="262" spans="1:7" x14ac:dyDescent="0.25">
      <c r="A262" s="82">
        <v>1</v>
      </c>
      <c r="B262" s="27" t="s">
        <v>123</v>
      </c>
      <c r="C262" s="26"/>
      <c r="D262" s="3">
        <f>D264+D263/2.7</f>
        <v>105.81818181818181</v>
      </c>
      <c r="E262" s="3"/>
      <c r="F262" s="3"/>
      <c r="G262" s="3"/>
    </row>
    <row r="263" spans="1:7" x14ac:dyDescent="0.25">
      <c r="A263" s="82">
        <v>1</v>
      </c>
      <c r="B263" s="27" t="s">
        <v>327</v>
      </c>
      <c r="C263" s="32"/>
      <c r="D263" s="3"/>
      <c r="E263" s="32"/>
      <c r="F263" s="32"/>
      <c r="G263" s="32"/>
    </row>
    <row r="264" spans="1:7" x14ac:dyDescent="0.25">
      <c r="A264" s="82">
        <v>1</v>
      </c>
      <c r="B264" s="27" t="s">
        <v>245</v>
      </c>
      <c r="C264" s="26"/>
      <c r="D264" s="3">
        <v>105.81818181818181</v>
      </c>
      <c r="E264" s="3"/>
      <c r="F264" s="3"/>
      <c r="G264" s="3"/>
    </row>
    <row r="265" spans="1:7" x14ac:dyDescent="0.25">
      <c r="A265" s="82">
        <v>1</v>
      </c>
      <c r="B265" s="28" t="s">
        <v>121</v>
      </c>
      <c r="C265" s="26"/>
      <c r="D265" s="3">
        <f>D266+D267</f>
        <v>22.411764705882351</v>
      </c>
      <c r="E265" s="3"/>
      <c r="F265" s="3"/>
      <c r="G265" s="3"/>
    </row>
    <row r="266" spans="1:7" x14ac:dyDescent="0.25">
      <c r="A266" s="82">
        <v>1</v>
      </c>
      <c r="B266" s="28" t="s">
        <v>297</v>
      </c>
      <c r="C266" s="26"/>
      <c r="D266" s="3">
        <v>21</v>
      </c>
      <c r="E266" s="3"/>
      <c r="F266" s="3"/>
      <c r="G266" s="3"/>
    </row>
    <row r="267" spans="1:7" x14ac:dyDescent="0.25">
      <c r="A267" s="82">
        <v>1</v>
      </c>
      <c r="B267" s="28" t="s">
        <v>299</v>
      </c>
      <c r="C267" s="26"/>
      <c r="D267" s="3">
        <f>D268/8.5</f>
        <v>1.411764705882353</v>
      </c>
      <c r="E267" s="3"/>
      <c r="F267" s="3"/>
      <c r="G267" s="3"/>
    </row>
    <row r="268" spans="1:7" x14ac:dyDescent="0.25">
      <c r="A268" s="82">
        <v>1</v>
      </c>
      <c r="B268" s="56" t="s">
        <v>298</v>
      </c>
      <c r="C268" s="26"/>
      <c r="D268" s="3">
        <v>12</v>
      </c>
      <c r="E268" s="3"/>
      <c r="F268" s="3"/>
      <c r="G268" s="3"/>
    </row>
    <row r="269" spans="1:7" ht="30" x14ac:dyDescent="0.25">
      <c r="A269" s="82">
        <v>1</v>
      </c>
      <c r="B269" s="28" t="s">
        <v>122</v>
      </c>
      <c r="C269" s="26"/>
      <c r="D269" s="3"/>
      <c r="E269" s="3"/>
      <c r="F269" s="3"/>
      <c r="G269" s="3"/>
    </row>
    <row r="270" spans="1:7" x14ac:dyDescent="0.25">
      <c r="A270" s="82">
        <v>1</v>
      </c>
      <c r="B270" s="381" t="s">
        <v>161</v>
      </c>
      <c r="C270" s="26"/>
      <c r="D270" s="60">
        <f>D262+ROUND(D266*3.2,0)+D268/3.9</f>
        <v>175.89510489510488</v>
      </c>
      <c r="E270" s="3"/>
      <c r="F270" s="3"/>
      <c r="G270" s="3"/>
    </row>
    <row r="271" spans="1:7" x14ac:dyDescent="0.25">
      <c r="A271" s="82">
        <v>1</v>
      </c>
      <c r="B271" s="45" t="s">
        <v>7</v>
      </c>
      <c r="C271" s="78"/>
      <c r="D271" s="3"/>
      <c r="E271" s="3"/>
      <c r="F271" s="3"/>
      <c r="G271" s="3"/>
    </row>
    <row r="272" spans="1:7" x14ac:dyDescent="0.25">
      <c r="A272" s="82">
        <v>1</v>
      </c>
      <c r="B272" s="55" t="s">
        <v>20</v>
      </c>
      <c r="C272" s="78"/>
      <c r="D272" s="3"/>
      <c r="E272" s="3"/>
      <c r="F272" s="3"/>
      <c r="G272" s="3"/>
    </row>
    <row r="273" spans="1:7" x14ac:dyDescent="0.25">
      <c r="A273" s="82">
        <v>1</v>
      </c>
      <c r="B273" s="35" t="s">
        <v>24</v>
      </c>
      <c r="C273" s="32">
        <v>240</v>
      </c>
      <c r="D273" s="17">
        <v>3</v>
      </c>
      <c r="E273" s="342">
        <v>7</v>
      </c>
      <c r="F273" s="3">
        <f>ROUND(G273/C273,0)</f>
        <v>0</v>
      </c>
      <c r="G273" s="3">
        <f>ROUND(D273*E273,0)</f>
        <v>21</v>
      </c>
    </row>
    <row r="274" spans="1:7" x14ac:dyDescent="0.25">
      <c r="A274" s="82">
        <v>1</v>
      </c>
      <c r="B274" s="35" t="s">
        <v>23</v>
      </c>
      <c r="C274" s="32">
        <v>240</v>
      </c>
      <c r="D274" s="17">
        <v>1</v>
      </c>
      <c r="E274" s="342">
        <v>6</v>
      </c>
      <c r="F274" s="3">
        <f>ROUND(G274/C274,0)</f>
        <v>0</v>
      </c>
      <c r="G274" s="3">
        <f>ROUND(D274*E274,0)</f>
        <v>6</v>
      </c>
    </row>
    <row r="275" spans="1:7" ht="14.25" customHeight="1" x14ac:dyDescent="0.25">
      <c r="A275" s="82">
        <v>1</v>
      </c>
      <c r="B275" s="98" t="s">
        <v>147</v>
      </c>
      <c r="C275" s="2"/>
      <c r="D275" s="46">
        <f>D273+D274</f>
        <v>4</v>
      </c>
      <c r="E275" s="21">
        <f t="shared" ref="E275:E276" si="22">G275/D275</f>
        <v>6.75</v>
      </c>
      <c r="F275" s="46">
        <f t="shared" ref="F275:G275" si="23">F273+F274</f>
        <v>0</v>
      </c>
      <c r="G275" s="46">
        <f t="shared" si="23"/>
        <v>27</v>
      </c>
    </row>
    <row r="276" spans="1:7" ht="20.25" customHeight="1" x14ac:dyDescent="0.25">
      <c r="A276" s="82">
        <v>1</v>
      </c>
      <c r="B276" s="38" t="s">
        <v>118</v>
      </c>
      <c r="C276" s="93"/>
      <c r="D276" s="581">
        <f>D275</f>
        <v>4</v>
      </c>
      <c r="E276" s="21">
        <f t="shared" si="22"/>
        <v>6.75</v>
      </c>
      <c r="F276" s="581">
        <f>F275</f>
        <v>0</v>
      </c>
      <c r="G276" s="581">
        <f>G275</f>
        <v>27</v>
      </c>
    </row>
    <row r="277" spans="1:7" ht="15.75" thickBot="1" x14ac:dyDescent="0.3">
      <c r="A277" s="82">
        <v>1</v>
      </c>
      <c r="B277" s="561" t="s">
        <v>10</v>
      </c>
      <c r="C277" s="562"/>
      <c r="D277" s="547"/>
      <c r="E277" s="547"/>
      <c r="F277" s="547"/>
      <c r="G277" s="547"/>
    </row>
    <row r="278" spans="1:7" x14ac:dyDescent="0.25">
      <c r="A278" s="82">
        <v>1</v>
      </c>
      <c r="B278" s="579"/>
      <c r="C278" s="580"/>
      <c r="D278" s="550"/>
      <c r="E278" s="550"/>
      <c r="F278" s="550"/>
      <c r="G278" s="550"/>
    </row>
    <row r="279" spans="1:7" x14ac:dyDescent="0.25">
      <c r="A279" s="82">
        <v>1</v>
      </c>
      <c r="B279" s="574" t="s">
        <v>129</v>
      </c>
      <c r="C279" s="2"/>
      <c r="D279" s="3"/>
      <c r="E279" s="3"/>
      <c r="F279" s="3"/>
      <c r="G279" s="3"/>
    </row>
    <row r="280" spans="1:7" x14ac:dyDescent="0.25">
      <c r="A280" s="82">
        <v>1</v>
      </c>
      <c r="B280" s="83" t="s">
        <v>4</v>
      </c>
      <c r="C280" s="2"/>
      <c r="D280" s="3"/>
      <c r="E280" s="3"/>
      <c r="F280" s="3"/>
      <c r="G280" s="3"/>
    </row>
    <row r="281" spans="1:7" x14ac:dyDescent="0.25">
      <c r="A281" s="82">
        <v>1</v>
      </c>
      <c r="B281" s="72" t="s">
        <v>28</v>
      </c>
      <c r="C281" s="2">
        <v>300</v>
      </c>
      <c r="D281" s="3">
        <v>61.090909090909093</v>
      </c>
      <c r="E281" s="73">
        <v>6</v>
      </c>
      <c r="F281" s="3">
        <f>ROUND(G281/C281,0)</f>
        <v>1</v>
      </c>
      <c r="G281" s="3">
        <f>ROUND(D281*E281,0)</f>
        <v>367</v>
      </c>
    </row>
    <row r="282" spans="1:7" x14ac:dyDescent="0.25">
      <c r="A282" s="82">
        <v>1</v>
      </c>
      <c r="B282" s="72" t="s">
        <v>24</v>
      </c>
      <c r="C282" s="2">
        <v>340</v>
      </c>
      <c r="D282" s="3">
        <v>30.545454545454547</v>
      </c>
      <c r="E282" s="73">
        <v>5</v>
      </c>
      <c r="F282" s="3">
        <f>ROUND(G282/C282,0)</f>
        <v>0</v>
      </c>
      <c r="G282" s="3">
        <f>ROUND(D282*E282,0)</f>
        <v>153</v>
      </c>
    </row>
    <row r="283" spans="1:7" x14ac:dyDescent="0.25">
      <c r="A283" s="82">
        <v>1</v>
      </c>
      <c r="B283" s="67" t="s">
        <v>5</v>
      </c>
      <c r="C283" s="78"/>
      <c r="D283" s="22">
        <f>D281+D282</f>
        <v>91.63636363636364</v>
      </c>
      <c r="E283" s="21">
        <f>G283/D283</f>
        <v>5.674603174603174</v>
      </c>
      <c r="F283" s="22">
        <f>F281+F282</f>
        <v>1</v>
      </c>
      <c r="G283" s="22">
        <f>G281+G282</f>
        <v>520</v>
      </c>
    </row>
    <row r="284" spans="1:7" x14ac:dyDescent="0.25">
      <c r="A284" s="82">
        <v>1</v>
      </c>
      <c r="B284" s="25" t="s">
        <v>203</v>
      </c>
      <c r="C284" s="26"/>
      <c r="D284" s="3"/>
      <c r="E284" s="21"/>
      <c r="F284" s="22"/>
      <c r="G284" s="22"/>
    </row>
    <row r="285" spans="1:7" x14ac:dyDescent="0.25">
      <c r="A285" s="82">
        <v>1</v>
      </c>
      <c r="B285" s="27" t="s">
        <v>123</v>
      </c>
      <c r="C285" s="26"/>
      <c r="D285" s="3">
        <f>D287+D286/2.7</f>
        <v>80.047138047138048</v>
      </c>
      <c r="E285" s="3"/>
      <c r="F285" s="3"/>
      <c r="G285" s="3"/>
    </row>
    <row r="286" spans="1:7" x14ac:dyDescent="0.25">
      <c r="A286" s="82">
        <v>1</v>
      </c>
      <c r="B286" s="27" t="s">
        <v>327</v>
      </c>
      <c r="C286" s="32"/>
      <c r="D286" s="3">
        <v>7</v>
      </c>
      <c r="E286" s="32"/>
      <c r="F286" s="32"/>
      <c r="G286" s="32"/>
    </row>
    <row r="287" spans="1:7" x14ac:dyDescent="0.25">
      <c r="A287" s="82">
        <v>1</v>
      </c>
      <c r="B287" s="27" t="s">
        <v>245</v>
      </c>
      <c r="C287" s="26"/>
      <c r="D287" s="3">
        <v>77.454545454545453</v>
      </c>
      <c r="E287" s="3"/>
      <c r="F287" s="3"/>
      <c r="G287" s="3"/>
    </row>
    <row r="288" spans="1:7" x14ac:dyDescent="0.25">
      <c r="A288" s="82">
        <v>1</v>
      </c>
      <c r="B288" s="28" t="s">
        <v>121</v>
      </c>
      <c r="C288" s="26"/>
      <c r="D288" s="3">
        <f>D289+D290</f>
        <v>32</v>
      </c>
      <c r="E288" s="3"/>
      <c r="F288" s="3"/>
      <c r="G288" s="3"/>
    </row>
    <row r="289" spans="1:7" x14ac:dyDescent="0.25">
      <c r="A289" s="82">
        <v>1</v>
      </c>
      <c r="B289" s="28" t="s">
        <v>297</v>
      </c>
      <c r="C289" s="26"/>
      <c r="D289" s="3">
        <v>32</v>
      </c>
      <c r="E289" s="3"/>
      <c r="F289" s="3"/>
      <c r="G289" s="3"/>
    </row>
    <row r="290" spans="1:7" x14ac:dyDescent="0.25">
      <c r="A290" s="82">
        <v>1</v>
      </c>
      <c r="B290" s="28" t="s">
        <v>299</v>
      </c>
      <c r="C290" s="26"/>
      <c r="D290" s="3">
        <f>D291/8.5</f>
        <v>0</v>
      </c>
      <c r="E290" s="3"/>
      <c r="F290" s="3"/>
      <c r="G290" s="3"/>
    </row>
    <row r="291" spans="1:7" x14ac:dyDescent="0.25">
      <c r="A291" s="82">
        <v>1</v>
      </c>
      <c r="B291" s="56" t="s">
        <v>298</v>
      </c>
      <c r="C291" s="26"/>
      <c r="D291" s="3"/>
      <c r="E291" s="3"/>
      <c r="F291" s="3"/>
      <c r="G291" s="3"/>
    </row>
    <row r="292" spans="1:7" ht="30" x14ac:dyDescent="0.25">
      <c r="A292" s="82">
        <v>1</v>
      </c>
      <c r="B292" s="28" t="s">
        <v>122</v>
      </c>
      <c r="C292" s="26"/>
      <c r="D292" s="3"/>
      <c r="E292" s="3"/>
      <c r="F292" s="3"/>
      <c r="G292" s="3"/>
    </row>
    <row r="293" spans="1:7" x14ac:dyDescent="0.25">
      <c r="A293" s="82">
        <v>1</v>
      </c>
      <c r="B293" s="381" t="s">
        <v>161</v>
      </c>
      <c r="C293" s="26"/>
      <c r="D293" s="60">
        <f>D285+ROUND(D289*3.2,0)+D291/3.9</f>
        <v>182.04713804713805</v>
      </c>
      <c r="E293" s="3"/>
      <c r="F293" s="3"/>
      <c r="G293" s="3"/>
    </row>
    <row r="294" spans="1:7" x14ac:dyDescent="0.25">
      <c r="A294" s="82">
        <v>1</v>
      </c>
      <c r="B294" s="582" t="s">
        <v>124</v>
      </c>
      <c r="C294" s="26"/>
      <c r="D294" s="539">
        <f>D295</f>
        <v>0</v>
      </c>
      <c r="E294" s="3"/>
      <c r="F294" s="3"/>
      <c r="G294" s="3"/>
    </row>
    <row r="295" spans="1:7" x14ac:dyDescent="0.25">
      <c r="A295" s="82">
        <v>1</v>
      </c>
      <c r="B295" s="583" t="s">
        <v>274</v>
      </c>
      <c r="C295" s="26"/>
      <c r="D295" s="3"/>
      <c r="E295" s="3"/>
      <c r="F295" s="3"/>
      <c r="G295" s="3"/>
    </row>
    <row r="296" spans="1:7" x14ac:dyDescent="0.25">
      <c r="A296" s="82">
        <v>1</v>
      </c>
      <c r="B296" s="45" t="s">
        <v>7</v>
      </c>
      <c r="C296" s="78"/>
      <c r="D296" s="3"/>
      <c r="E296" s="3"/>
      <c r="F296" s="3"/>
      <c r="G296" s="3"/>
    </row>
    <row r="297" spans="1:7" x14ac:dyDescent="0.25">
      <c r="A297" s="82">
        <v>1</v>
      </c>
      <c r="B297" s="55" t="s">
        <v>20</v>
      </c>
      <c r="C297" s="78"/>
      <c r="D297" s="3"/>
      <c r="E297" s="3"/>
      <c r="F297" s="3"/>
      <c r="G297" s="3"/>
    </row>
    <row r="298" spans="1:7" x14ac:dyDescent="0.25">
      <c r="A298" s="82">
        <v>1</v>
      </c>
      <c r="B298" s="35" t="s">
        <v>24</v>
      </c>
      <c r="C298" s="2">
        <v>240</v>
      </c>
      <c r="D298" s="3">
        <v>2</v>
      </c>
      <c r="E298" s="73">
        <v>7</v>
      </c>
      <c r="F298" s="3">
        <f>ROUND(G298/C298,0)</f>
        <v>0</v>
      </c>
      <c r="G298" s="3">
        <f>ROUND(D298*E298,0)</f>
        <v>14</v>
      </c>
    </row>
    <row r="299" spans="1:7" x14ac:dyDescent="0.25">
      <c r="A299" s="82">
        <v>1</v>
      </c>
      <c r="B299" s="35" t="s">
        <v>23</v>
      </c>
      <c r="C299" s="2">
        <v>240</v>
      </c>
      <c r="D299" s="3"/>
      <c r="E299" s="92">
        <v>3</v>
      </c>
      <c r="F299" s="3">
        <f>ROUND(G299/C299,0)</f>
        <v>0</v>
      </c>
      <c r="G299" s="3">
        <f>ROUND(D299*E299,0)</f>
        <v>0</v>
      </c>
    </row>
    <row r="300" spans="1:7" ht="18" customHeight="1" x14ac:dyDescent="0.25">
      <c r="A300" s="82">
        <v>1</v>
      </c>
      <c r="B300" s="98" t="s">
        <v>147</v>
      </c>
      <c r="C300" s="2"/>
      <c r="D300" s="46">
        <f>SUM(D298:D299)</f>
        <v>2</v>
      </c>
      <c r="E300" s="21">
        <f t="shared" ref="E300:E301" si="24">G300/D300</f>
        <v>7</v>
      </c>
      <c r="F300" s="46">
        <f t="shared" ref="F300:G300" si="25">SUM(F298:F299)</f>
        <v>0</v>
      </c>
      <c r="G300" s="46">
        <f t="shared" si="25"/>
        <v>14</v>
      </c>
    </row>
    <row r="301" spans="1:7" ht="20.25" customHeight="1" x14ac:dyDescent="0.25">
      <c r="A301" s="82">
        <v>1</v>
      </c>
      <c r="B301" s="38" t="s">
        <v>118</v>
      </c>
      <c r="C301" s="93"/>
      <c r="D301" s="581">
        <f>D300</f>
        <v>2</v>
      </c>
      <c r="E301" s="21">
        <f t="shared" si="24"/>
        <v>7</v>
      </c>
      <c r="F301" s="581">
        <f>F300</f>
        <v>0</v>
      </c>
      <c r="G301" s="581">
        <f>G300</f>
        <v>14</v>
      </c>
    </row>
    <row r="302" spans="1:7" ht="15.75" thickBot="1" x14ac:dyDescent="0.3">
      <c r="A302" s="82">
        <v>1</v>
      </c>
      <c r="B302" s="561" t="s">
        <v>10</v>
      </c>
      <c r="C302" s="547"/>
      <c r="D302" s="547"/>
      <c r="E302" s="547"/>
      <c r="F302" s="547"/>
      <c r="G302" s="547"/>
    </row>
    <row r="303" spans="1:7" x14ac:dyDescent="0.25">
      <c r="A303" s="82">
        <v>1</v>
      </c>
      <c r="B303" s="93"/>
      <c r="C303" s="104"/>
      <c r="D303" s="3"/>
      <c r="E303" s="3"/>
      <c r="F303" s="3"/>
      <c r="G303" s="3"/>
    </row>
    <row r="304" spans="1:7" ht="29.25" x14ac:dyDescent="0.25">
      <c r="A304" s="82">
        <v>1</v>
      </c>
      <c r="B304" s="584" t="s">
        <v>130</v>
      </c>
      <c r="C304" s="78"/>
      <c r="D304" s="3"/>
      <c r="E304" s="3"/>
      <c r="F304" s="3"/>
      <c r="G304" s="3"/>
    </row>
    <row r="305" spans="1:8" s="59" customFormat="1" ht="18.75" customHeight="1" x14ac:dyDescent="0.25">
      <c r="A305" s="82">
        <v>1</v>
      </c>
      <c r="B305" s="25" t="s">
        <v>227</v>
      </c>
      <c r="C305" s="25"/>
      <c r="D305" s="89"/>
      <c r="E305" s="58"/>
      <c r="F305" s="58"/>
      <c r="G305" s="58"/>
      <c r="H305" s="553"/>
    </row>
    <row r="306" spans="1:8" s="59" customFormat="1" x14ac:dyDescent="0.25">
      <c r="A306" s="82">
        <v>1</v>
      </c>
      <c r="B306" s="27" t="s">
        <v>332</v>
      </c>
      <c r="C306" s="60"/>
      <c r="D306" s="58">
        <f>D309+D310+D311+D307/2.7</f>
        <v>4</v>
      </c>
      <c r="E306" s="58"/>
      <c r="F306" s="58"/>
      <c r="G306" s="58"/>
      <c r="H306" s="553"/>
    </row>
    <row r="307" spans="1:8" s="59" customFormat="1" x14ac:dyDescent="0.25">
      <c r="A307" s="82">
        <v>1</v>
      </c>
      <c r="B307" s="27" t="s">
        <v>327</v>
      </c>
      <c r="C307" s="32"/>
      <c r="D307" s="3"/>
      <c r="E307" s="32"/>
      <c r="F307" s="32"/>
      <c r="G307" s="32"/>
      <c r="H307" s="553"/>
    </row>
    <row r="308" spans="1:8" s="59" customFormat="1" x14ac:dyDescent="0.25">
      <c r="A308" s="82">
        <v>1</v>
      </c>
      <c r="B308" s="61" t="s">
        <v>228</v>
      </c>
      <c r="C308" s="60"/>
      <c r="D308" s="58"/>
      <c r="E308" s="58"/>
      <c r="F308" s="58"/>
      <c r="G308" s="58"/>
      <c r="H308" s="553"/>
    </row>
    <row r="309" spans="1:8" s="59" customFormat="1" ht="17.25" customHeight="1" x14ac:dyDescent="0.25">
      <c r="A309" s="82">
        <v>1</v>
      </c>
      <c r="B309" s="61" t="s">
        <v>229</v>
      </c>
      <c r="C309" s="60"/>
      <c r="D309" s="3">
        <v>1</v>
      </c>
      <c r="E309" s="58"/>
      <c r="F309" s="58"/>
      <c r="G309" s="58"/>
      <c r="H309" s="553"/>
    </row>
    <row r="310" spans="1:8" s="59" customFormat="1" ht="30" x14ac:dyDescent="0.25">
      <c r="A310" s="82">
        <v>1</v>
      </c>
      <c r="B310" s="61" t="s">
        <v>230</v>
      </c>
      <c r="C310" s="60"/>
      <c r="D310" s="3"/>
      <c r="E310" s="58"/>
      <c r="F310" s="58"/>
      <c r="G310" s="58"/>
      <c r="H310" s="553"/>
    </row>
    <row r="311" spans="1:8" s="59" customFormat="1" x14ac:dyDescent="0.25">
      <c r="A311" s="82">
        <v>1</v>
      </c>
      <c r="B311" s="27" t="s">
        <v>231</v>
      </c>
      <c r="C311" s="60"/>
      <c r="D311" s="3">
        <v>3</v>
      </c>
      <c r="E311" s="58"/>
      <c r="F311" s="58"/>
      <c r="G311" s="58"/>
      <c r="H311" s="553"/>
    </row>
    <row r="312" spans="1:8" s="59" customFormat="1" ht="45" x14ac:dyDescent="0.25">
      <c r="A312" s="82">
        <v>1</v>
      </c>
      <c r="B312" s="27" t="s">
        <v>326</v>
      </c>
      <c r="C312" s="60"/>
      <c r="D312" s="17"/>
      <c r="E312" s="58"/>
      <c r="F312" s="58"/>
      <c r="G312" s="58"/>
      <c r="H312" s="553"/>
    </row>
    <row r="313" spans="1:8" x14ac:dyDescent="0.25">
      <c r="A313" s="82">
        <v>1</v>
      </c>
      <c r="B313" s="28" t="s">
        <v>121</v>
      </c>
      <c r="C313" s="26"/>
      <c r="D313" s="3">
        <f>D314+D315</f>
        <v>26</v>
      </c>
      <c r="E313" s="22"/>
      <c r="F313" s="3"/>
      <c r="G313" s="3"/>
    </row>
    <row r="314" spans="1:8" x14ac:dyDescent="0.25">
      <c r="A314" s="82">
        <v>1</v>
      </c>
      <c r="B314" s="28" t="s">
        <v>297</v>
      </c>
      <c r="C314" s="57"/>
      <c r="D314" s="3">
        <v>26</v>
      </c>
      <c r="E314" s="22"/>
      <c r="F314" s="3"/>
      <c r="G314" s="3"/>
    </row>
    <row r="315" spans="1:8" x14ac:dyDescent="0.25">
      <c r="A315" s="82">
        <v>1</v>
      </c>
      <c r="B315" s="28" t="s">
        <v>299</v>
      </c>
      <c r="C315" s="57"/>
      <c r="D315" s="17">
        <f>D316/8.5</f>
        <v>0</v>
      </c>
      <c r="E315" s="22"/>
      <c r="F315" s="3"/>
      <c r="G315" s="3"/>
    </row>
    <row r="316" spans="1:8" s="59" customFormat="1" x14ac:dyDescent="0.25">
      <c r="A316" s="82">
        <v>1</v>
      </c>
      <c r="B316" s="56" t="s">
        <v>298</v>
      </c>
      <c r="C316" s="467"/>
      <c r="D316" s="3"/>
      <c r="E316" s="58"/>
      <c r="F316" s="58"/>
      <c r="G316" s="58"/>
      <c r="H316" s="553"/>
    </row>
    <row r="317" spans="1:8" s="59" customFormat="1" ht="15.75" customHeight="1" x14ac:dyDescent="0.25">
      <c r="A317" s="82">
        <v>1</v>
      </c>
      <c r="B317" s="62" t="s">
        <v>232</v>
      </c>
      <c r="C317" s="63"/>
      <c r="D317" s="60">
        <f>D306+ROUND(D314*3.2,0)+D316/3.9</f>
        <v>87</v>
      </c>
      <c r="E317" s="64"/>
      <c r="F317" s="64"/>
      <c r="G317" s="69"/>
      <c r="H317" s="553"/>
    </row>
    <row r="318" spans="1:8" s="59" customFormat="1" ht="15.75" customHeight="1" x14ac:dyDescent="0.25">
      <c r="A318" s="82">
        <v>1</v>
      </c>
      <c r="B318" s="25" t="s">
        <v>163</v>
      </c>
      <c r="C318" s="26"/>
      <c r="D318" s="3"/>
      <c r="E318" s="64"/>
      <c r="F318" s="64"/>
      <c r="G318" s="69"/>
      <c r="H318" s="553"/>
    </row>
    <row r="319" spans="1:8" s="59" customFormat="1" ht="15.75" customHeight="1" x14ac:dyDescent="0.25">
      <c r="A319" s="82">
        <v>1</v>
      </c>
      <c r="B319" s="27" t="s">
        <v>123</v>
      </c>
      <c r="C319" s="26"/>
      <c r="D319" s="3">
        <f>SUM(D320,D321,D328,D334,D335,D336,D337)</f>
        <v>0</v>
      </c>
      <c r="E319" s="64"/>
      <c r="F319" s="64"/>
      <c r="G319" s="69"/>
      <c r="H319" s="553"/>
    </row>
    <row r="320" spans="1:8" s="59" customFormat="1" ht="15.75" customHeight="1" x14ac:dyDescent="0.25">
      <c r="A320" s="82">
        <v>1</v>
      </c>
      <c r="B320" s="27" t="s">
        <v>228</v>
      </c>
      <c r="C320" s="26"/>
      <c r="D320" s="3"/>
      <c r="E320" s="64"/>
      <c r="F320" s="64"/>
      <c r="G320" s="69"/>
      <c r="H320" s="553"/>
    </row>
    <row r="321" spans="1:8" s="59" customFormat="1" ht="15.75" customHeight="1" x14ac:dyDescent="0.25">
      <c r="A321" s="82">
        <v>1</v>
      </c>
      <c r="B321" s="61" t="s">
        <v>233</v>
      </c>
      <c r="C321" s="26"/>
      <c r="D321" s="3">
        <f>D322+D323+D324+D326</f>
        <v>0</v>
      </c>
      <c r="E321" s="64"/>
      <c r="F321" s="64"/>
      <c r="G321" s="69"/>
      <c r="H321" s="553"/>
    </row>
    <row r="322" spans="1:8" s="59" customFormat="1" ht="19.5" customHeight="1" x14ac:dyDescent="0.25">
      <c r="A322" s="82">
        <v>1</v>
      </c>
      <c r="B322" s="65" t="s">
        <v>234</v>
      </c>
      <c r="C322" s="26"/>
      <c r="D322" s="58"/>
      <c r="E322" s="64"/>
      <c r="F322" s="64"/>
      <c r="G322" s="69"/>
      <c r="H322" s="553"/>
    </row>
    <row r="323" spans="1:8" s="59" customFormat="1" ht="15.75" customHeight="1" x14ac:dyDescent="0.25">
      <c r="A323" s="82">
        <v>1</v>
      </c>
      <c r="B323" s="65" t="s">
        <v>235</v>
      </c>
      <c r="C323" s="26"/>
      <c r="D323" s="58"/>
      <c r="E323" s="64"/>
      <c r="F323" s="64"/>
      <c r="G323" s="69"/>
      <c r="H323" s="553"/>
    </row>
    <row r="324" spans="1:8" s="59" customFormat="1" ht="30.75" customHeight="1" x14ac:dyDescent="0.25">
      <c r="A324" s="82">
        <v>1</v>
      </c>
      <c r="B324" s="65" t="s">
        <v>236</v>
      </c>
      <c r="C324" s="26"/>
      <c r="D324" s="58"/>
      <c r="E324" s="64"/>
      <c r="F324" s="64"/>
      <c r="G324" s="69"/>
      <c r="H324" s="553"/>
    </row>
    <row r="325" spans="1:8" s="59" customFormat="1" x14ac:dyDescent="0.25">
      <c r="A325" s="82">
        <v>1</v>
      </c>
      <c r="B325" s="65" t="s">
        <v>237</v>
      </c>
      <c r="C325" s="26"/>
      <c r="D325" s="58"/>
      <c r="E325" s="64"/>
      <c r="F325" s="64"/>
      <c r="G325" s="69"/>
      <c r="H325" s="553"/>
    </row>
    <row r="326" spans="1:8" s="59" customFormat="1" ht="30" x14ac:dyDescent="0.25">
      <c r="A326" s="82">
        <v>1</v>
      </c>
      <c r="B326" s="65" t="s">
        <v>238</v>
      </c>
      <c r="C326" s="26"/>
      <c r="D326" s="58"/>
      <c r="E326" s="64"/>
      <c r="F326" s="64"/>
      <c r="G326" s="69"/>
      <c r="H326" s="553"/>
    </row>
    <row r="327" spans="1:8" s="59" customFormat="1" x14ac:dyDescent="0.25">
      <c r="A327" s="82">
        <v>1</v>
      </c>
      <c r="B327" s="65" t="s">
        <v>237</v>
      </c>
      <c r="C327" s="26"/>
      <c r="D327" s="91"/>
      <c r="E327" s="64"/>
      <c r="F327" s="64"/>
      <c r="G327" s="69"/>
      <c r="H327" s="553"/>
    </row>
    <row r="328" spans="1:8" s="59" customFormat="1" ht="30" customHeight="1" x14ac:dyDescent="0.25">
      <c r="A328" s="82">
        <v>1</v>
      </c>
      <c r="B328" s="61" t="s">
        <v>239</v>
      </c>
      <c r="C328" s="26"/>
      <c r="D328" s="3">
        <f>SUM(D329,D330,D332)</f>
        <v>0</v>
      </c>
      <c r="E328" s="64"/>
      <c r="F328" s="64"/>
      <c r="G328" s="69"/>
      <c r="H328" s="553"/>
    </row>
    <row r="329" spans="1:8" s="59" customFormat="1" ht="30" x14ac:dyDescent="0.25">
      <c r="A329" s="82">
        <v>1</v>
      </c>
      <c r="B329" s="65" t="s">
        <v>240</v>
      </c>
      <c r="C329" s="26"/>
      <c r="D329" s="3"/>
      <c r="E329" s="64"/>
      <c r="F329" s="64"/>
      <c r="G329" s="69"/>
      <c r="H329" s="553"/>
    </row>
    <row r="330" spans="1:8" s="59" customFormat="1" ht="45" x14ac:dyDescent="0.25">
      <c r="A330" s="82">
        <v>1</v>
      </c>
      <c r="B330" s="65" t="s">
        <v>241</v>
      </c>
      <c r="C330" s="26"/>
      <c r="D330" s="406"/>
      <c r="E330" s="64"/>
      <c r="F330" s="64"/>
      <c r="G330" s="69"/>
      <c r="H330" s="553"/>
    </row>
    <row r="331" spans="1:8" s="59" customFormat="1" x14ac:dyDescent="0.25">
      <c r="A331" s="82">
        <v>1</v>
      </c>
      <c r="B331" s="65" t="s">
        <v>237</v>
      </c>
      <c r="C331" s="26"/>
      <c r="D331" s="406"/>
      <c r="E331" s="64"/>
      <c r="F331" s="64"/>
      <c r="G331" s="69"/>
      <c r="H331" s="553"/>
    </row>
    <row r="332" spans="1:8" s="59" customFormat="1" ht="45" x14ac:dyDescent="0.25">
      <c r="A332" s="82">
        <v>1</v>
      </c>
      <c r="B332" s="65" t="s">
        <v>242</v>
      </c>
      <c r="C332" s="26"/>
      <c r="D332" s="406"/>
      <c r="E332" s="64"/>
      <c r="F332" s="64"/>
      <c r="G332" s="69"/>
      <c r="H332" s="553"/>
    </row>
    <row r="333" spans="1:8" s="59" customFormat="1" x14ac:dyDescent="0.25">
      <c r="A333" s="82">
        <v>1</v>
      </c>
      <c r="B333" s="65" t="s">
        <v>237</v>
      </c>
      <c r="C333" s="26"/>
      <c r="D333" s="406"/>
      <c r="E333" s="64"/>
      <c r="F333" s="64"/>
      <c r="G333" s="69"/>
      <c r="H333" s="553"/>
    </row>
    <row r="334" spans="1:8" s="59" customFormat="1" ht="31.5" customHeight="1" x14ac:dyDescent="0.25">
      <c r="A334" s="82">
        <v>1</v>
      </c>
      <c r="B334" s="61" t="s">
        <v>243</v>
      </c>
      <c r="C334" s="26"/>
      <c r="D334" s="3"/>
      <c r="E334" s="64"/>
      <c r="F334" s="64"/>
      <c r="G334" s="69"/>
      <c r="H334" s="553"/>
    </row>
    <row r="335" spans="1:8" s="59" customFormat="1" x14ac:dyDescent="0.25">
      <c r="A335" s="82">
        <v>1</v>
      </c>
      <c r="B335" s="27"/>
      <c r="C335" s="26"/>
      <c r="D335" s="3"/>
      <c r="E335" s="64"/>
      <c r="F335" s="64"/>
      <c r="G335" s="69"/>
      <c r="H335" s="553"/>
    </row>
    <row r="336" spans="1:8" s="59" customFormat="1" ht="15.75" customHeight="1" x14ac:dyDescent="0.25">
      <c r="A336" s="82">
        <v>1</v>
      </c>
      <c r="B336" s="61" t="s">
        <v>244</v>
      </c>
      <c r="C336" s="26"/>
      <c r="D336" s="3"/>
      <c r="E336" s="64"/>
      <c r="F336" s="64"/>
      <c r="G336" s="69"/>
      <c r="H336" s="553"/>
    </row>
    <row r="337" spans="1:8" s="59" customFormat="1" ht="15.75" customHeight="1" x14ac:dyDescent="0.25">
      <c r="A337" s="82">
        <v>1</v>
      </c>
      <c r="B337" s="27" t="s">
        <v>245</v>
      </c>
      <c r="C337" s="26"/>
      <c r="D337" s="3"/>
      <c r="E337" s="64"/>
      <c r="F337" s="64"/>
      <c r="G337" s="69"/>
      <c r="H337" s="553"/>
    </row>
    <row r="338" spans="1:8" s="59" customFormat="1" x14ac:dyDescent="0.25">
      <c r="A338" s="82">
        <v>1</v>
      </c>
      <c r="B338" s="28" t="s">
        <v>121</v>
      </c>
      <c r="C338" s="60"/>
      <c r="D338" s="58"/>
      <c r="E338" s="64"/>
      <c r="F338" s="64"/>
      <c r="G338" s="69"/>
      <c r="H338" s="553"/>
    </row>
    <row r="339" spans="1:8" s="59" customFormat="1" x14ac:dyDescent="0.25">
      <c r="A339" s="82">
        <v>1</v>
      </c>
      <c r="B339" s="56" t="s">
        <v>160</v>
      </c>
      <c r="C339" s="60"/>
      <c r="D339" s="91"/>
      <c r="E339" s="64"/>
      <c r="F339" s="64"/>
      <c r="G339" s="69"/>
      <c r="H339" s="553"/>
    </row>
    <row r="340" spans="1:8" ht="30" x14ac:dyDescent="0.25">
      <c r="A340" s="82">
        <v>1</v>
      </c>
      <c r="B340" s="28" t="s">
        <v>122</v>
      </c>
      <c r="C340" s="26"/>
      <c r="D340" s="3">
        <v>20</v>
      </c>
      <c r="E340" s="22"/>
      <c r="F340" s="3"/>
      <c r="G340" s="3"/>
    </row>
    <row r="341" spans="1:8" s="59" customFormat="1" ht="15.75" customHeight="1" x14ac:dyDescent="0.25">
      <c r="A341" s="82">
        <v>1</v>
      </c>
      <c r="B341" s="28" t="s">
        <v>246</v>
      </c>
      <c r="C341" s="26"/>
      <c r="D341" s="3"/>
      <c r="E341" s="64"/>
      <c r="F341" s="64"/>
      <c r="G341" s="69"/>
      <c r="H341" s="553"/>
    </row>
    <row r="342" spans="1:8" s="59" customFormat="1" x14ac:dyDescent="0.25">
      <c r="A342" s="82">
        <v>1</v>
      </c>
      <c r="B342" s="66"/>
      <c r="C342" s="26"/>
      <c r="D342" s="3"/>
      <c r="E342" s="64"/>
      <c r="F342" s="64"/>
      <c r="G342" s="69"/>
      <c r="H342" s="553"/>
    </row>
    <row r="343" spans="1:8" s="59" customFormat="1" x14ac:dyDescent="0.25">
      <c r="A343" s="82">
        <v>1</v>
      </c>
      <c r="B343" s="67" t="s">
        <v>162</v>
      </c>
      <c r="C343" s="26"/>
      <c r="D343" s="22">
        <f>D319+ROUND(D338*3.2,0)+D340</f>
        <v>20</v>
      </c>
      <c r="E343" s="64"/>
      <c r="F343" s="64"/>
      <c r="G343" s="69"/>
      <c r="H343" s="553"/>
    </row>
    <row r="344" spans="1:8" s="59" customFormat="1" x14ac:dyDescent="0.25">
      <c r="A344" s="82">
        <v>1</v>
      </c>
      <c r="B344" s="68" t="s">
        <v>161</v>
      </c>
      <c r="C344" s="26"/>
      <c r="D344" s="22">
        <f>SUM(D317,D343)</f>
        <v>107</v>
      </c>
      <c r="E344" s="64"/>
      <c r="F344" s="64"/>
      <c r="G344" s="69"/>
      <c r="H344" s="553"/>
    </row>
    <row r="345" spans="1:8" s="59" customFormat="1" x14ac:dyDescent="0.25">
      <c r="A345" s="82">
        <v>1</v>
      </c>
      <c r="B345" s="287" t="s">
        <v>124</v>
      </c>
      <c r="C345" s="26"/>
      <c r="D345" s="539">
        <f>D346</f>
        <v>0</v>
      </c>
      <c r="E345" s="570"/>
      <c r="F345" s="570"/>
      <c r="G345" s="22"/>
      <c r="H345" s="553"/>
    </row>
    <row r="346" spans="1:8" s="59" customFormat="1" x14ac:dyDescent="0.25">
      <c r="A346" s="82">
        <v>1</v>
      </c>
      <c r="B346" s="585" t="s">
        <v>33</v>
      </c>
      <c r="C346" s="26"/>
      <c r="D346" s="3"/>
      <c r="E346" s="570"/>
      <c r="F346" s="570"/>
      <c r="G346" s="22"/>
      <c r="H346" s="553"/>
    </row>
    <row r="347" spans="1:8" x14ac:dyDescent="0.25">
      <c r="A347" s="82">
        <v>1</v>
      </c>
      <c r="B347" s="45" t="s">
        <v>7</v>
      </c>
      <c r="C347" s="26"/>
      <c r="D347" s="3"/>
      <c r="E347" s="3"/>
      <c r="F347" s="3"/>
      <c r="G347" s="3"/>
    </row>
    <row r="348" spans="1:8" x14ac:dyDescent="0.25">
      <c r="A348" s="82">
        <v>1</v>
      </c>
      <c r="B348" s="55" t="s">
        <v>77</v>
      </c>
      <c r="C348" s="26"/>
      <c r="D348" s="3"/>
      <c r="E348" s="3"/>
      <c r="F348" s="3"/>
      <c r="G348" s="3"/>
    </row>
    <row r="349" spans="1:8" x14ac:dyDescent="0.25">
      <c r="A349" s="82">
        <v>1</v>
      </c>
      <c r="B349" s="35" t="s">
        <v>37</v>
      </c>
      <c r="C349" s="2">
        <v>240</v>
      </c>
      <c r="D349" s="3">
        <v>8</v>
      </c>
      <c r="E349" s="73">
        <v>8</v>
      </c>
      <c r="F349" s="3">
        <f>ROUND(G349/C349,0)</f>
        <v>0</v>
      </c>
      <c r="G349" s="3">
        <f>ROUND(D349*E349,0)</f>
        <v>64</v>
      </c>
    </row>
    <row r="350" spans="1:8" x14ac:dyDescent="0.25">
      <c r="A350" s="82">
        <v>1</v>
      </c>
      <c r="B350" s="35" t="s">
        <v>11</v>
      </c>
      <c r="C350" s="2">
        <v>240</v>
      </c>
      <c r="D350" s="3"/>
      <c r="E350" s="73">
        <v>4</v>
      </c>
      <c r="F350" s="3">
        <f>ROUND(G350/C350,0)</f>
        <v>0</v>
      </c>
      <c r="G350" s="3">
        <f>ROUND(D350*E350,0)</f>
        <v>0</v>
      </c>
    </row>
    <row r="351" spans="1:8" x14ac:dyDescent="0.25">
      <c r="A351" s="82">
        <v>1</v>
      </c>
      <c r="B351" s="35" t="s">
        <v>8</v>
      </c>
      <c r="C351" s="102"/>
      <c r="D351" s="3"/>
      <c r="E351" s="92">
        <v>4</v>
      </c>
      <c r="F351" s="3"/>
      <c r="G351" s="3">
        <f>ROUND(D351*E351,0)</f>
        <v>0</v>
      </c>
    </row>
    <row r="352" spans="1:8" x14ac:dyDescent="0.25">
      <c r="A352" s="82">
        <v>1</v>
      </c>
      <c r="B352" s="36" t="s">
        <v>147</v>
      </c>
      <c r="C352" s="102"/>
      <c r="D352" s="46">
        <f>SUM(D349:D351)</f>
        <v>8</v>
      </c>
      <c r="E352" s="21">
        <f t="shared" ref="E352:E353" si="26">G352/D352</f>
        <v>8</v>
      </c>
      <c r="F352" s="46">
        <f t="shared" ref="F352:G352" si="27">SUM(F349:F351)</f>
        <v>0</v>
      </c>
      <c r="G352" s="46">
        <f t="shared" si="27"/>
        <v>64</v>
      </c>
    </row>
    <row r="353" spans="1:8" ht="21" customHeight="1" x14ac:dyDescent="0.25">
      <c r="A353" s="82">
        <v>1</v>
      </c>
      <c r="B353" s="38" t="s">
        <v>118</v>
      </c>
      <c r="C353" s="575"/>
      <c r="D353" s="581">
        <f>D352</f>
        <v>8</v>
      </c>
      <c r="E353" s="21">
        <f t="shared" si="26"/>
        <v>8</v>
      </c>
      <c r="F353" s="581">
        <f t="shared" ref="F353:G353" si="28">F352</f>
        <v>0</v>
      </c>
      <c r="G353" s="581">
        <f t="shared" si="28"/>
        <v>64</v>
      </c>
    </row>
    <row r="354" spans="1:8" s="82" customFormat="1" thickBot="1" x14ac:dyDescent="0.25">
      <c r="A354" s="82">
        <v>1</v>
      </c>
      <c r="B354" s="576" t="s">
        <v>10</v>
      </c>
      <c r="C354" s="96"/>
      <c r="D354" s="96"/>
      <c r="E354" s="96"/>
      <c r="F354" s="96"/>
      <c r="G354" s="96"/>
      <c r="H354" s="534"/>
    </row>
    <row r="355" spans="1:8" x14ac:dyDescent="0.25">
      <c r="A355" s="82">
        <v>1</v>
      </c>
      <c r="B355" s="579"/>
      <c r="C355" s="549"/>
      <c r="D355" s="550"/>
      <c r="E355" s="550"/>
      <c r="F355" s="550"/>
      <c r="G355" s="550"/>
    </row>
    <row r="356" spans="1:8" x14ac:dyDescent="0.25">
      <c r="A356" s="82">
        <v>1</v>
      </c>
      <c r="B356" s="574" t="s">
        <v>131</v>
      </c>
      <c r="C356" s="78"/>
      <c r="D356" s="3"/>
      <c r="E356" s="3"/>
      <c r="F356" s="3"/>
      <c r="G356" s="3"/>
    </row>
    <row r="357" spans="1:8" s="59" customFormat="1" ht="18.75" customHeight="1" x14ac:dyDescent="0.25">
      <c r="A357" s="82">
        <v>1</v>
      </c>
      <c r="B357" s="25" t="s">
        <v>227</v>
      </c>
      <c r="C357" s="25"/>
      <c r="D357" s="89"/>
      <c r="E357" s="58"/>
      <c r="F357" s="58"/>
      <c r="G357" s="58"/>
      <c r="H357" s="553"/>
    </row>
    <row r="358" spans="1:8" s="59" customFormat="1" x14ac:dyDescent="0.25">
      <c r="A358" s="82">
        <v>1</v>
      </c>
      <c r="B358" s="27" t="s">
        <v>332</v>
      </c>
      <c r="C358" s="60"/>
      <c r="D358" s="58">
        <f>SUM(D359,D360,D361,D362)</f>
        <v>1</v>
      </c>
      <c r="E358" s="58"/>
      <c r="F358" s="58"/>
      <c r="G358" s="58"/>
      <c r="H358" s="553"/>
    </row>
    <row r="359" spans="1:8" s="59" customFormat="1" x14ac:dyDescent="0.25">
      <c r="A359" s="82">
        <v>1</v>
      </c>
      <c r="B359" s="61" t="s">
        <v>228</v>
      </c>
      <c r="C359" s="60"/>
      <c r="D359" s="58"/>
      <c r="E359" s="58"/>
      <c r="F359" s="58"/>
      <c r="G359" s="58"/>
      <c r="H359" s="553"/>
    </row>
    <row r="360" spans="1:8" s="59" customFormat="1" ht="36.75" customHeight="1" x14ac:dyDescent="0.25">
      <c r="A360" s="82">
        <v>1</v>
      </c>
      <c r="B360" s="61" t="s">
        <v>229</v>
      </c>
      <c r="C360" s="60"/>
      <c r="D360" s="3"/>
      <c r="E360" s="58"/>
      <c r="F360" s="58"/>
      <c r="G360" s="58"/>
      <c r="H360" s="553"/>
    </row>
    <row r="361" spans="1:8" s="59" customFormat="1" ht="30" x14ac:dyDescent="0.25">
      <c r="A361" s="82">
        <v>1</v>
      </c>
      <c r="B361" s="61" t="s">
        <v>230</v>
      </c>
      <c r="C361" s="60"/>
      <c r="D361" s="3"/>
      <c r="E361" s="58"/>
      <c r="F361" s="58"/>
      <c r="G361" s="58"/>
      <c r="H361" s="553"/>
    </row>
    <row r="362" spans="1:8" s="59" customFormat="1" x14ac:dyDescent="0.25">
      <c r="A362" s="82">
        <v>1</v>
      </c>
      <c r="B362" s="27" t="s">
        <v>231</v>
      </c>
      <c r="C362" s="60"/>
      <c r="D362" s="3">
        <v>1</v>
      </c>
      <c r="E362" s="58"/>
      <c r="F362" s="58"/>
      <c r="G362" s="58"/>
      <c r="H362" s="553"/>
    </row>
    <row r="363" spans="1:8" s="59" customFormat="1" ht="45" x14ac:dyDescent="0.25">
      <c r="A363" s="82">
        <v>1</v>
      </c>
      <c r="B363" s="27" t="s">
        <v>326</v>
      </c>
      <c r="C363" s="60"/>
      <c r="D363" s="17"/>
      <c r="E363" s="58"/>
      <c r="F363" s="58"/>
      <c r="G363" s="58"/>
      <c r="H363" s="553"/>
    </row>
    <row r="364" spans="1:8" x14ac:dyDescent="0.25">
      <c r="A364" s="82">
        <v>1</v>
      </c>
      <c r="B364" s="28" t="s">
        <v>121</v>
      </c>
      <c r="C364" s="26"/>
      <c r="D364" s="3">
        <v>4</v>
      </c>
      <c r="E364" s="3"/>
      <c r="F364" s="3"/>
      <c r="G364" s="3"/>
    </row>
    <row r="365" spans="1:8" s="59" customFormat="1" x14ac:dyDescent="0.25">
      <c r="A365" s="82">
        <v>1</v>
      </c>
      <c r="B365" s="56" t="s">
        <v>160</v>
      </c>
      <c r="C365" s="467"/>
      <c r="D365" s="3"/>
      <c r="E365" s="58"/>
      <c r="F365" s="58"/>
      <c r="G365" s="58"/>
      <c r="H365" s="553"/>
    </row>
    <row r="366" spans="1:8" s="59" customFormat="1" ht="15.75" customHeight="1" x14ac:dyDescent="0.25">
      <c r="A366" s="82">
        <v>1</v>
      </c>
      <c r="B366" s="62" t="s">
        <v>232</v>
      </c>
      <c r="C366" s="63"/>
      <c r="D366" s="60">
        <f>D358+ROUND(D364*3.2,0)</f>
        <v>14</v>
      </c>
      <c r="E366" s="64"/>
      <c r="F366" s="64"/>
      <c r="G366" s="69"/>
      <c r="H366" s="553"/>
    </row>
    <row r="367" spans="1:8" s="59" customFormat="1" ht="15.75" customHeight="1" x14ac:dyDescent="0.25">
      <c r="A367" s="82">
        <v>1</v>
      </c>
      <c r="B367" s="25" t="s">
        <v>163</v>
      </c>
      <c r="C367" s="26"/>
      <c r="D367" s="3"/>
      <c r="E367" s="64"/>
      <c r="F367" s="64"/>
      <c r="G367" s="69"/>
      <c r="H367" s="553"/>
    </row>
    <row r="368" spans="1:8" s="59" customFormat="1" ht="15.75" customHeight="1" x14ac:dyDescent="0.25">
      <c r="A368" s="82">
        <v>1</v>
      </c>
      <c r="B368" s="27" t="s">
        <v>123</v>
      </c>
      <c r="C368" s="26"/>
      <c r="D368" s="3">
        <f>SUM(D369,D370,D377,D383,D384,D385,D386)</f>
        <v>0</v>
      </c>
      <c r="E368" s="64"/>
      <c r="F368" s="64"/>
      <c r="G368" s="69"/>
      <c r="H368" s="553"/>
    </row>
    <row r="369" spans="1:8" s="59" customFormat="1" ht="15.75" customHeight="1" x14ac:dyDescent="0.25">
      <c r="A369" s="82">
        <v>1</v>
      </c>
      <c r="B369" s="27" t="s">
        <v>228</v>
      </c>
      <c r="C369" s="26"/>
      <c r="D369" s="3"/>
      <c r="E369" s="64"/>
      <c r="F369" s="64"/>
      <c r="G369" s="69"/>
      <c r="H369" s="553"/>
    </row>
    <row r="370" spans="1:8" s="59" customFormat="1" ht="15.75" customHeight="1" x14ac:dyDescent="0.25">
      <c r="A370" s="82">
        <v>1</v>
      </c>
      <c r="B370" s="61" t="s">
        <v>233</v>
      </c>
      <c r="C370" s="26"/>
      <c r="D370" s="3">
        <f>D371+D372+D373+D375</f>
        <v>0</v>
      </c>
      <c r="E370" s="64"/>
      <c r="F370" s="64"/>
      <c r="G370" s="69"/>
      <c r="H370" s="553"/>
    </row>
    <row r="371" spans="1:8" s="59" customFormat="1" ht="19.5" customHeight="1" x14ac:dyDescent="0.25">
      <c r="A371" s="82">
        <v>1</v>
      </c>
      <c r="B371" s="65" t="s">
        <v>234</v>
      </c>
      <c r="C371" s="26"/>
      <c r="D371" s="58"/>
      <c r="E371" s="64"/>
      <c r="F371" s="64"/>
      <c r="G371" s="69"/>
      <c r="H371" s="553"/>
    </row>
    <row r="372" spans="1:8" s="59" customFormat="1" ht="15.75" customHeight="1" x14ac:dyDescent="0.25">
      <c r="A372" s="82">
        <v>1</v>
      </c>
      <c r="B372" s="65" t="s">
        <v>235</v>
      </c>
      <c r="C372" s="26"/>
      <c r="D372" s="58"/>
      <c r="E372" s="64"/>
      <c r="F372" s="64"/>
      <c r="G372" s="69"/>
      <c r="H372" s="553"/>
    </row>
    <row r="373" spans="1:8" s="59" customFormat="1" ht="30.75" customHeight="1" x14ac:dyDescent="0.25">
      <c r="A373" s="82">
        <v>1</v>
      </c>
      <c r="B373" s="65" t="s">
        <v>236</v>
      </c>
      <c r="C373" s="26"/>
      <c r="D373" s="58"/>
      <c r="E373" s="64"/>
      <c r="F373" s="64"/>
      <c r="G373" s="69"/>
      <c r="H373" s="553"/>
    </row>
    <row r="374" spans="1:8" s="59" customFormat="1" x14ac:dyDescent="0.25">
      <c r="A374" s="82">
        <v>1</v>
      </c>
      <c r="B374" s="65" t="s">
        <v>237</v>
      </c>
      <c r="C374" s="26"/>
      <c r="D374" s="58"/>
      <c r="E374" s="64"/>
      <c r="F374" s="64"/>
      <c r="G374" s="69"/>
      <c r="H374" s="553"/>
    </row>
    <row r="375" spans="1:8" s="59" customFormat="1" ht="30" x14ac:dyDescent="0.25">
      <c r="A375" s="82">
        <v>1</v>
      </c>
      <c r="B375" s="65" t="s">
        <v>238</v>
      </c>
      <c r="C375" s="26"/>
      <c r="D375" s="58"/>
      <c r="E375" s="64"/>
      <c r="F375" s="64"/>
      <c r="G375" s="69"/>
      <c r="H375" s="553"/>
    </row>
    <row r="376" spans="1:8" s="59" customFormat="1" x14ac:dyDescent="0.25">
      <c r="A376" s="82">
        <v>1</v>
      </c>
      <c r="B376" s="65" t="s">
        <v>237</v>
      </c>
      <c r="C376" s="26"/>
      <c r="D376" s="91"/>
      <c r="E376" s="64"/>
      <c r="F376" s="64"/>
      <c r="G376" s="69"/>
      <c r="H376" s="553"/>
    </row>
    <row r="377" spans="1:8" s="59" customFormat="1" ht="30" customHeight="1" x14ac:dyDescent="0.25">
      <c r="A377" s="82">
        <v>1</v>
      </c>
      <c r="B377" s="61" t="s">
        <v>239</v>
      </c>
      <c r="C377" s="26"/>
      <c r="D377" s="3">
        <f>SUM(D378,D379,D381)</f>
        <v>0</v>
      </c>
      <c r="E377" s="64"/>
      <c r="F377" s="64"/>
      <c r="G377" s="69"/>
      <c r="H377" s="553"/>
    </row>
    <row r="378" spans="1:8" s="59" customFormat="1" ht="30" x14ac:dyDescent="0.25">
      <c r="A378" s="82">
        <v>1</v>
      </c>
      <c r="B378" s="65" t="s">
        <v>240</v>
      </c>
      <c r="C378" s="26"/>
      <c r="D378" s="3"/>
      <c r="E378" s="64"/>
      <c r="F378" s="64"/>
      <c r="G378" s="69"/>
      <c r="H378" s="553"/>
    </row>
    <row r="379" spans="1:8" s="59" customFormat="1" ht="45" x14ac:dyDescent="0.25">
      <c r="A379" s="82">
        <v>1</v>
      </c>
      <c r="B379" s="65" t="s">
        <v>241</v>
      </c>
      <c r="C379" s="26"/>
      <c r="D379" s="406"/>
      <c r="E379" s="64"/>
      <c r="F379" s="64"/>
      <c r="G379" s="69"/>
      <c r="H379" s="553"/>
    </row>
    <row r="380" spans="1:8" s="59" customFormat="1" x14ac:dyDescent="0.25">
      <c r="A380" s="82">
        <v>1</v>
      </c>
      <c r="B380" s="65" t="s">
        <v>237</v>
      </c>
      <c r="C380" s="26"/>
      <c r="D380" s="406"/>
      <c r="E380" s="64"/>
      <c r="F380" s="64"/>
      <c r="G380" s="69"/>
      <c r="H380" s="553"/>
    </row>
    <row r="381" spans="1:8" s="59" customFormat="1" ht="45" x14ac:dyDescent="0.25">
      <c r="A381" s="82">
        <v>1</v>
      </c>
      <c r="B381" s="65" t="s">
        <v>242</v>
      </c>
      <c r="C381" s="26"/>
      <c r="D381" s="406"/>
      <c r="E381" s="64"/>
      <c r="F381" s="64"/>
      <c r="G381" s="69"/>
      <c r="H381" s="553"/>
    </row>
    <row r="382" spans="1:8" s="59" customFormat="1" x14ac:dyDescent="0.25">
      <c r="A382" s="82">
        <v>1</v>
      </c>
      <c r="B382" s="65" t="s">
        <v>237</v>
      </c>
      <c r="C382" s="26"/>
      <c r="D382" s="406"/>
      <c r="E382" s="64"/>
      <c r="F382" s="64"/>
      <c r="G382" s="69"/>
      <c r="H382" s="553"/>
    </row>
    <row r="383" spans="1:8" s="59" customFormat="1" ht="31.5" customHeight="1" x14ac:dyDescent="0.25">
      <c r="A383" s="82">
        <v>1</v>
      </c>
      <c r="B383" s="61" t="s">
        <v>243</v>
      </c>
      <c r="C383" s="26"/>
      <c r="D383" s="3"/>
      <c r="E383" s="64"/>
      <c r="F383" s="64"/>
      <c r="G383" s="69"/>
      <c r="H383" s="553"/>
    </row>
    <row r="384" spans="1:8" s="59" customFormat="1" x14ac:dyDescent="0.25">
      <c r="A384" s="82">
        <v>1</v>
      </c>
      <c r="B384" s="27"/>
      <c r="C384" s="26"/>
      <c r="D384" s="3"/>
      <c r="E384" s="64"/>
      <c r="F384" s="64"/>
      <c r="G384" s="69"/>
      <c r="H384" s="553"/>
    </row>
    <row r="385" spans="1:8" s="59" customFormat="1" ht="15.75" customHeight="1" x14ac:dyDescent="0.25">
      <c r="A385" s="82">
        <v>1</v>
      </c>
      <c r="B385" s="61" t="s">
        <v>244</v>
      </c>
      <c r="C385" s="26"/>
      <c r="D385" s="3"/>
      <c r="E385" s="64"/>
      <c r="F385" s="64"/>
      <c r="G385" s="69"/>
      <c r="H385" s="553"/>
    </row>
    <row r="386" spans="1:8" s="59" customFormat="1" ht="15.75" customHeight="1" x14ac:dyDescent="0.25">
      <c r="A386" s="82">
        <v>1</v>
      </c>
      <c r="B386" s="27" t="s">
        <v>245</v>
      </c>
      <c r="C386" s="26"/>
      <c r="D386" s="3"/>
      <c r="E386" s="64"/>
      <c r="F386" s="64"/>
      <c r="G386" s="69"/>
      <c r="H386" s="553"/>
    </row>
    <row r="387" spans="1:8" s="59" customFormat="1" x14ac:dyDescent="0.25">
      <c r="A387" s="82">
        <v>1</v>
      </c>
      <c r="B387" s="28" t="s">
        <v>121</v>
      </c>
      <c r="C387" s="60"/>
      <c r="D387" s="58"/>
      <c r="E387" s="64"/>
      <c r="F387" s="64"/>
      <c r="G387" s="69"/>
      <c r="H387" s="553"/>
    </row>
    <row r="388" spans="1:8" s="59" customFormat="1" x14ac:dyDescent="0.25">
      <c r="A388" s="82">
        <v>1</v>
      </c>
      <c r="B388" s="56" t="s">
        <v>160</v>
      </c>
      <c r="C388" s="60"/>
      <c r="D388" s="91"/>
      <c r="E388" s="64"/>
      <c r="F388" s="64"/>
      <c r="G388" s="69"/>
      <c r="H388" s="553"/>
    </row>
    <row r="389" spans="1:8" ht="30" x14ac:dyDescent="0.25">
      <c r="A389" s="82">
        <v>1</v>
      </c>
      <c r="B389" s="28" t="s">
        <v>122</v>
      </c>
      <c r="C389" s="26"/>
      <c r="D389" s="3">
        <v>5</v>
      </c>
      <c r="E389" s="3"/>
      <c r="F389" s="3"/>
      <c r="G389" s="3"/>
    </row>
    <row r="390" spans="1:8" s="59" customFormat="1" ht="15.75" customHeight="1" x14ac:dyDescent="0.25">
      <c r="A390" s="82">
        <v>1</v>
      </c>
      <c r="B390" s="28" t="s">
        <v>246</v>
      </c>
      <c r="C390" s="26"/>
      <c r="D390" s="3"/>
      <c r="E390" s="64"/>
      <c r="F390" s="64"/>
      <c r="G390" s="69"/>
      <c r="H390" s="553"/>
    </row>
    <row r="391" spans="1:8" s="59" customFormat="1" x14ac:dyDescent="0.25">
      <c r="A391" s="82">
        <v>1</v>
      </c>
      <c r="B391" s="66" t="s">
        <v>247</v>
      </c>
      <c r="C391" s="26"/>
      <c r="D391" s="3"/>
      <c r="E391" s="64"/>
      <c r="F391" s="64"/>
      <c r="G391" s="69"/>
      <c r="H391" s="553"/>
    </row>
    <row r="392" spans="1:8" s="59" customFormat="1" x14ac:dyDescent="0.25">
      <c r="A392" s="82">
        <v>1</v>
      </c>
      <c r="B392" s="67" t="s">
        <v>162</v>
      </c>
      <c r="C392" s="26"/>
      <c r="D392" s="22">
        <f>D368+ROUND(D387*3.2,0)+D389</f>
        <v>5</v>
      </c>
      <c r="E392" s="64"/>
      <c r="F392" s="64"/>
      <c r="G392" s="69"/>
      <c r="H392" s="553"/>
    </row>
    <row r="393" spans="1:8" s="59" customFormat="1" x14ac:dyDescent="0.25">
      <c r="A393" s="82">
        <v>1</v>
      </c>
      <c r="B393" s="68" t="s">
        <v>161</v>
      </c>
      <c r="C393" s="26"/>
      <c r="D393" s="22">
        <f>SUM(D366,D392)</f>
        <v>19</v>
      </c>
      <c r="E393" s="64"/>
      <c r="F393" s="64"/>
      <c r="G393" s="69"/>
      <c r="H393" s="553"/>
    </row>
    <row r="394" spans="1:8" x14ac:dyDescent="0.25">
      <c r="A394" s="82">
        <v>1</v>
      </c>
      <c r="B394" s="45" t="s">
        <v>7</v>
      </c>
      <c r="C394" s="26"/>
      <c r="D394" s="3"/>
      <c r="E394" s="3"/>
      <c r="F394" s="3"/>
      <c r="G394" s="3"/>
    </row>
    <row r="395" spans="1:8" x14ac:dyDescent="0.25">
      <c r="A395" s="82">
        <v>1</v>
      </c>
      <c r="B395" s="55" t="s">
        <v>77</v>
      </c>
      <c r="C395" s="26"/>
      <c r="D395" s="3"/>
      <c r="E395" s="3"/>
      <c r="F395" s="3"/>
      <c r="G395" s="3"/>
    </row>
    <row r="396" spans="1:8" x14ac:dyDescent="0.25">
      <c r="A396" s="82">
        <v>1</v>
      </c>
      <c r="B396" s="35" t="s">
        <v>37</v>
      </c>
      <c r="C396" s="2">
        <v>240</v>
      </c>
      <c r="D396" s="3"/>
      <c r="E396" s="73">
        <v>8</v>
      </c>
      <c r="F396" s="3">
        <f>ROUND(G396/C396,0)</f>
        <v>0</v>
      </c>
      <c r="G396" s="3">
        <f>ROUND(D396*E396,0)</f>
        <v>0</v>
      </c>
    </row>
    <row r="397" spans="1:8" ht="18" customHeight="1" x14ac:dyDescent="0.25">
      <c r="A397" s="82">
        <v>1</v>
      </c>
      <c r="B397" s="36" t="s">
        <v>147</v>
      </c>
      <c r="C397" s="26"/>
      <c r="D397" s="46">
        <f>D395+D396</f>
        <v>0</v>
      </c>
      <c r="E397" s="21">
        <f>E396</f>
        <v>8</v>
      </c>
      <c r="F397" s="46">
        <f>F395+F396</f>
        <v>0</v>
      </c>
      <c r="G397" s="46">
        <f>G395+G396</f>
        <v>0</v>
      </c>
    </row>
    <row r="398" spans="1:8" ht="18" customHeight="1" x14ac:dyDescent="0.25">
      <c r="A398" s="82">
        <v>1</v>
      </c>
      <c r="B398" s="586" t="s">
        <v>118</v>
      </c>
      <c r="C398" s="93"/>
      <c r="D398" s="581">
        <f>D397</f>
        <v>0</v>
      </c>
      <c r="E398" s="21">
        <f>E397</f>
        <v>8</v>
      </c>
      <c r="F398" s="581">
        <f t="shared" ref="F398:G398" si="29">F397</f>
        <v>0</v>
      </c>
      <c r="G398" s="581">
        <f t="shared" si="29"/>
        <v>0</v>
      </c>
    </row>
    <row r="399" spans="1:8" ht="15.75" thickBot="1" x14ac:dyDescent="0.3">
      <c r="A399" s="82">
        <v>1</v>
      </c>
      <c r="B399" s="546" t="s">
        <v>10</v>
      </c>
      <c r="C399" s="547"/>
      <c r="D399" s="547"/>
      <c r="E399" s="547"/>
      <c r="F399" s="547"/>
      <c r="G399" s="547"/>
    </row>
    <row r="400" spans="1:8" x14ac:dyDescent="0.25">
      <c r="A400" s="82">
        <v>1</v>
      </c>
      <c r="B400" s="93"/>
      <c r="C400" s="104"/>
      <c r="D400" s="3"/>
      <c r="E400" s="3"/>
      <c r="F400" s="3"/>
      <c r="G400" s="3"/>
    </row>
    <row r="401" spans="1:8" ht="18" customHeight="1" x14ac:dyDescent="0.25">
      <c r="A401" s="82">
        <v>1</v>
      </c>
      <c r="B401" s="535" t="s">
        <v>132</v>
      </c>
      <c r="C401" s="78"/>
      <c r="D401" s="3"/>
      <c r="E401" s="3"/>
      <c r="F401" s="3"/>
      <c r="G401" s="3"/>
    </row>
    <row r="402" spans="1:8" x14ac:dyDescent="0.25">
      <c r="A402" s="82">
        <v>1</v>
      </c>
      <c r="B402" s="83" t="s">
        <v>4</v>
      </c>
      <c r="C402" s="78"/>
      <c r="D402" s="3"/>
      <c r="E402" s="3"/>
      <c r="F402" s="3"/>
      <c r="G402" s="3"/>
    </row>
    <row r="403" spans="1:8" x14ac:dyDescent="0.25">
      <c r="A403" s="82">
        <v>1</v>
      </c>
      <c r="B403" s="72" t="s">
        <v>11</v>
      </c>
      <c r="C403" s="2">
        <v>340</v>
      </c>
      <c r="D403" s="3">
        <v>1</v>
      </c>
      <c r="E403" s="73">
        <v>3</v>
      </c>
      <c r="F403" s="3">
        <f>ROUND(G403/C403,0)</f>
        <v>0</v>
      </c>
      <c r="G403" s="3">
        <f>ROUND(D403*E403,0)</f>
        <v>3</v>
      </c>
    </row>
    <row r="404" spans="1:8" x14ac:dyDescent="0.25">
      <c r="A404" s="82">
        <v>1</v>
      </c>
      <c r="B404" s="72" t="s">
        <v>23</v>
      </c>
      <c r="C404" s="2">
        <v>340</v>
      </c>
      <c r="D404" s="3">
        <v>5</v>
      </c>
      <c r="E404" s="73">
        <v>3</v>
      </c>
      <c r="F404" s="3">
        <f>ROUND(G404/C404,0)</f>
        <v>0</v>
      </c>
      <c r="G404" s="3">
        <f>ROUND(D404*E404,0)</f>
        <v>15</v>
      </c>
    </row>
    <row r="405" spans="1:8" x14ac:dyDescent="0.25">
      <c r="A405" s="82">
        <v>1</v>
      </c>
      <c r="B405" s="67" t="s">
        <v>5</v>
      </c>
      <c r="C405" s="78"/>
      <c r="D405" s="22">
        <f>D403+D404</f>
        <v>6</v>
      </c>
      <c r="E405" s="21">
        <f>G405/D405</f>
        <v>3</v>
      </c>
      <c r="F405" s="22">
        <f>F403+F404</f>
        <v>0</v>
      </c>
      <c r="G405" s="22">
        <f>G403+G404</f>
        <v>18</v>
      </c>
    </row>
    <row r="406" spans="1:8" s="59" customFormat="1" ht="18.75" customHeight="1" x14ac:dyDescent="0.25">
      <c r="A406" s="82">
        <v>1</v>
      </c>
      <c r="B406" s="25" t="s">
        <v>227</v>
      </c>
      <c r="C406" s="25"/>
      <c r="D406" s="89"/>
      <c r="E406" s="58"/>
      <c r="F406" s="58"/>
      <c r="G406" s="58"/>
      <c r="H406" s="553"/>
    </row>
    <row r="407" spans="1:8" s="59" customFormat="1" x14ac:dyDescent="0.25">
      <c r="A407" s="82">
        <v>1</v>
      </c>
      <c r="B407" s="27" t="s">
        <v>332</v>
      </c>
      <c r="C407" s="60"/>
      <c r="D407" s="58">
        <f>SUM(D408,D409,D410,D411)</f>
        <v>3</v>
      </c>
      <c r="E407" s="58"/>
      <c r="F407" s="58"/>
      <c r="G407" s="58"/>
      <c r="H407" s="553"/>
    </row>
    <row r="408" spans="1:8" s="59" customFormat="1" x14ac:dyDescent="0.25">
      <c r="A408" s="82">
        <v>1</v>
      </c>
      <c r="B408" s="61" t="s">
        <v>228</v>
      </c>
      <c r="C408" s="60"/>
      <c r="D408" s="58">
        <v>2</v>
      </c>
      <c r="E408" s="58"/>
      <c r="F408" s="58"/>
      <c r="G408" s="58"/>
      <c r="H408" s="553"/>
    </row>
    <row r="409" spans="1:8" s="59" customFormat="1" ht="36.75" customHeight="1" x14ac:dyDescent="0.25">
      <c r="A409" s="82">
        <v>1</v>
      </c>
      <c r="B409" s="61" t="s">
        <v>229</v>
      </c>
      <c r="C409" s="60"/>
      <c r="D409" s="3"/>
      <c r="E409" s="58"/>
      <c r="F409" s="58"/>
      <c r="G409" s="58"/>
      <c r="H409" s="553"/>
    </row>
    <row r="410" spans="1:8" s="59" customFormat="1" ht="30" x14ac:dyDescent="0.25">
      <c r="A410" s="82">
        <v>1</v>
      </c>
      <c r="B410" s="61" t="s">
        <v>230</v>
      </c>
      <c r="C410" s="60"/>
      <c r="D410" s="3"/>
      <c r="E410" s="58"/>
      <c r="F410" s="58"/>
      <c r="G410" s="58"/>
      <c r="H410" s="553"/>
    </row>
    <row r="411" spans="1:8" s="59" customFormat="1" x14ac:dyDescent="0.25">
      <c r="A411" s="82">
        <v>1</v>
      </c>
      <c r="B411" s="27" t="s">
        <v>231</v>
      </c>
      <c r="C411" s="60"/>
      <c r="D411" s="3">
        <v>1</v>
      </c>
      <c r="E411" s="58"/>
      <c r="F411" s="58"/>
      <c r="G411" s="58"/>
      <c r="H411" s="553"/>
    </row>
    <row r="412" spans="1:8" s="59" customFormat="1" ht="45" x14ac:dyDescent="0.25">
      <c r="A412" s="82">
        <v>1</v>
      </c>
      <c r="B412" s="27" t="s">
        <v>326</v>
      </c>
      <c r="C412" s="60"/>
      <c r="D412" s="17"/>
      <c r="E412" s="58"/>
      <c r="F412" s="58"/>
      <c r="G412" s="58"/>
      <c r="H412" s="553"/>
    </row>
    <row r="413" spans="1:8" x14ac:dyDescent="0.25">
      <c r="A413" s="82">
        <v>1</v>
      </c>
      <c r="B413" s="28" t="s">
        <v>121</v>
      </c>
      <c r="C413" s="26"/>
      <c r="D413" s="3"/>
      <c r="E413" s="551"/>
      <c r="F413" s="551"/>
      <c r="G413" s="3"/>
    </row>
    <row r="414" spans="1:8" s="59" customFormat="1" x14ac:dyDescent="0.25">
      <c r="A414" s="82">
        <v>1</v>
      </c>
      <c r="B414" s="56" t="s">
        <v>160</v>
      </c>
      <c r="C414" s="467"/>
      <c r="D414" s="3"/>
      <c r="E414" s="58"/>
      <c r="F414" s="58"/>
      <c r="G414" s="58"/>
      <c r="H414" s="553"/>
    </row>
    <row r="415" spans="1:8" s="59" customFormat="1" ht="15.75" customHeight="1" x14ac:dyDescent="0.25">
      <c r="A415" s="82">
        <v>1</v>
      </c>
      <c r="B415" s="62" t="s">
        <v>232</v>
      </c>
      <c r="C415" s="63"/>
      <c r="D415" s="60">
        <f>D407+ROUND(D413*3.2,0)</f>
        <v>3</v>
      </c>
      <c r="E415" s="64"/>
      <c r="F415" s="64"/>
      <c r="G415" s="69"/>
      <c r="H415" s="553"/>
    </row>
    <row r="416" spans="1:8" s="59" customFormat="1" ht="15.75" customHeight="1" x14ac:dyDescent="0.25">
      <c r="A416" s="82">
        <v>1</v>
      </c>
      <c r="B416" s="25" t="s">
        <v>163</v>
      </c>
      <c r="C416" s="26"/>
      <c r="D416" s="3"/>
      <c r="E416" s="64"/>
      <c r="F416" s="64"/>
      <c r="G416" s="69"/>
      <c r="H416" s="553"/>
    </row>
    <row r="417" spans="1:8" s="59" customFormat="1" ht="15.75" customHeight="1" x14ac:dyDescent="0.25">
      <c r="A417" s="82">
        <v>1</v>
      </c>
      <c r="B417" s="27" t="s">
        <v>123</v>
      </c>
      <c r="C417" s="26"/>
      <c r="D417" s="3">
        <f>SUM(D418,D419,D426,D432,D433,D434,D435)</f>
        <v>9</v>
      </c>
      <c r="E417" s="64"/>
      <c r="F417" s="64"/>
      <c r="G417" s="69"/>
      <c r="H417" s="553"/>
    </row>
    <row r="418" spans="1:8" s="59" customFormat="1" ht="15.75" customHeight="1" x14ac:dyDescent="0.25">
      <c r="A418" s="82">
        <v>1</v>
      </c>
      <c r="B418" s="27" t="s">
        <v>228</v>
      </c>
      <c r="C418" s="26"/>
      <c r="D418" s="3">
        <v>9</v>
      </c>
      <c r="E418" s="64"/>
      <c r="F418" s="64"/>
      <c r="G418" s="69"/>
      <c r="H418" s="553"/>
    </row>
    <row r="419" spans="1:8" s="59" customFormat="1" ht="15.75" customHeight="1" x14ac:dyDescent="0.25">
      <c r="A419" s="82">
        <v>1</v>
      </c>
      <c r="B419" s="61" t="s">
        <v>233</v>
      </c>
      <c r="C419" s="26"/>
      <c r="D419" s="3">
        <f>D420+D421+D422+D424</f>
        <v>0</v>
      </c>
      <c r="E419" s="64"/>
      <c r="F419" s="64"/>
      <c r="G419" s="69"/>
      <c r="H419" s="553"/>
    </row>
    <row r="420" spans="1:8" s="59" customFormat="1" ht="19.5" customHeight="1" x14ac:dyDescent="0.25">
      <c r="A420" s="82">
        <v>1</v>
      </c>
      <c r="B420" s="65" t="s">
        <v>234</v>
      </c>
      <c r="C420" s="26"/>
      <c r="D420" s="58"/>
      <c r="E420" s="64"/>
      <c r="F420" s="64"/>
      <c r="G420" s="69"/>
      <c r="H420" s="553"/>
    </row>
    <row r="421" spans="1:8" s="59" customFormat="1" ht="15.75" customHeight="1" x14ac:dyDescent="0.25">
      <c r="A421" s="82">
        <v>1</v>
      </c>
      <c r="B421" s="65" t="s">
        <v>235</v>
      </c>
      <c r="C421" s="26"/>
      <c r="D421" s="58"/>
      <c r="E421" s="64"/>
      <c r="F421" s="64"/>
      <c r="G421" s="69"/>
      <c r="H421" s="553"/>
    </row>
    <row r="422" spans="1:8" s="59" customFormat="1" ht="30.75" customHeight="1" x14ac:dyDescent="0.25">
      <c r="A422" s="82">
        <v>1</v>
      </c>
      <c r="B422" s="65" t="s">
        <v>236</v>
      </c>
      <c r="C422" s="26"/>
      <c r="D422" s="58"/>
      <c r="E422" s="64"/>
      <c r="F422" s="64"/>
      <c r="G422" s="69"/>
      <c r="H422" s="553"/>
    </row>
    <row r="423" spans="1:8" s="59" customFormat="1" x14ac:dyDescent="0.25">
      <c r="A423" s="82">
        <v>1</v>
      </c>
      <c r="B423" s="65" t="s">
        <v>237</v>
      </c>
      <c r="C423" s="26"/>
      <c r="D423" s="58"/>
      <c r="E423" s="64"/>
      <c r="F423" s="64"/>
      <c r="G423" s="69"/>
      <c r="H423" s="553"/>
    </row>
    <row r="424" spans="1:8" s="59" customFormat="1" ht="30" x14ac:dyDescent="0.25">
      <c r="A424" s="82">
        <v>1</v>
      </c>
      <c r="B424" s="65" t="s">
        <v>238</v>
      </c>
      <c r="C424" s="26"/>
      <c r="D424" s="58"/>
      <c r="E424" s="64"/>
      <c r="F424" s="64"/>
      <c r="G424" s="69"/>
      <c r="H424" s="553"/>
    </row>
    <row r="425" spans="1:8" s="59" customFormat="1" x14ac:dyDescent="0.25">
      <c r="A425" s="82">
        <v>1</v>
      </c>
      <c r="B425" s="65" t="s">
        <v>237</v>
      </c>
      <c r="C425" s="26"/>
      <c r="D425" s="91"/>
      <c r="E425" s="64"/>
      <c r="F425" s="64"/>
      <c r="G425" s="69"/>
      <c r="H425" s="553"/>
    </row>
    <row r="426" spans="1:8" s="59" customFormat="1" ht="30" customHeight="1" x14ac:dyDescent="0.25">
      <c r="A426" s="82">
        <v>1</v>
      </c>
      <c r="B426" s="61" t="s">
        <v>239</v>
      </c>
      <c r="C426" s="26"/>
      <c r="D426" s="3">
        <f>SUM(D427,D428,D430)</f>
        <v>0</v>
      </c>
      <c r="E426" s="64"/>
      <c r="F426" s="64"/>
      <c r="G426" s="69"/>
      <c r="H426" s="553"/>
    </row>
    <row r="427" spans="1:8" s="59" customFormat="1" ht="30" x14ac:dyDescent="0.25">
      <c r="A427" s="82">
        <v>1</v>
      </c>
      <c r="B427" s="65" t="s">
        <v>240</v>
      </c>
      <c r="C427" s="26"/>
      <c r="D427" s="3"/>
      <c r="E427" s="64"/>
      <c r="F427" s="64"/>
      <c r="G427" s="69"/>
      <c r="H427" s="553"/>
    </row>
    <row r="428" spans="1:8" s="59" customFormat="1" ht="45" x14ac:dyDescent="0.25">
      <c r="A428" s="82">
        <v>1</v>
      </c>
      <c r="B428" s="65" t="s">
        <v>241</v>
      </c>
      <c r="C428" s="26"/>
      <c r="D428" s="406"/>
      <c r="E428" s="64"/>
      <c r="F428" s="64"/>
      <c r="G428" s="69"/>
      <c r="H428" s="553"/>
    </row>
    <row r="429" spans="1:8" s="59" customFormat="1" x14ac:dyDescent="0.25">
      <c r="A429" s="82">
        <v>1</v>
      </c>
      <c r="B429" s="65" t="s">
        <v>237</v>
      </c>
      <c r="C429" s="26"/>
      <c r="D429" s="406"/>
      <c r="E429" s="64"/>
      <c r="F429" s="64"/>
      <c r="G429" s="69"/>
      <c r="H429" s="553"/>
    </row>
    <row r="430" spans="1:8" s="59" customFormat="1" ht="45" x14ac:dyDescent="0.25">
      <c r="A430" s="82">
        <v>1</v>
      </c>
      <c r="B430" s="65" t="s">
        <v>242</v>
      </c>
      <c r="C430" s="26"/>
      <c r="D430" s="406"/>
      <c r="E430" s="64"/>
      <c r="F430" s="64"/>
      <c r="G430" s="69"/>
      <c r="H430" s="553"/>
    </row>
    <row r="431" spans="1:8" s="59" customFormat="1" x14ac:dyDescent="0.25">
      <c r="A431" s="82">
        <v>1</v>
      </c>
      <c r="B431" s="65" t="s">
        <v>237</v>
      </c>
      <c r="C431" s="26"/>
      <c r="D431" s="406"/>
      <c r="E431" s="64"/>
      <c r="F431" s="64"/>
      <c r="G431" s="69"/>
      <c r="H431" s="553"/>
    </row>
    <row r="432" spans="1:8" s="59" customFormat="1" ht="31.5" customHeight="1" x14ac:dyDescent="0.25">
      <c r="A432" s="82">
        <v>1</v>
      </c>
      <c r="B432" s="61" t="s">
        <v>243</v>
      </c>
      <c r="C432" s="26"/>
      <c r="D432" s="3"/>
      <c r="E432" s="64"/>
      <c r="F432" s="64"/>
      <c r="G432" s="69"/>
      <c r="H432" s="553"/>
    </row>
    <row r="433" spans="1:8" s="59" customFormat="1" x14ac:dyDescent="0.25">
      <c r="A433" s="82">
        <v>1</v>
      </c>
      <c r="B433" s="27"/>
      <c r="C433" s="26"/>
      <c r="D433" s="3"/>
      <c r="E433" s="64"/>
      <c r="F433" s="64"/>
      <c r="G433" s="69"/>
      <c r="H433" s="553"/>
    </row>
    <row r="434" spans="1:8" s="59" customFormat="1" ht="15.75" customHeight="1" x14ac:dyDescent="0.25">
      <c r="A434" s="82">
        <v>1</v>
      </c>
      <c r="B434" s="61" t="s">
        <v>244</v>
      </c>
      <c r="C434" s="26"/>
      <c r="D434" s="3"/>
      <c r="E434" s="64"/>
      <c r="F434" s="64"/>
      <c r="G434" s="69"/>
      <c r="H434" s="553"/>
    </row>
    <row r="435" spans="1:8" s="59" customFormat="1" ht="15.75" customHeight="1" x14ac:dyDescent="0.25">
      <c r="A435" s="82">
        <v>1</v>
      </c>
      <c r="B435" s="27" t="s">
        <v>245</v>
      </c>
      <c r="C435" s="26"/>
      <c r="D435" s="3"/>
      <c r="E435" s="64"/>
      <c r="F435" s="64"/>
      <c r="G435" s="69"/>
      <c r="H435" s="553"/>
    </row>
    <row r="436" spans="1:8" s="59" customFormat="1" x14ac:dyDescent="0.25">
      <c r="A436" s="82">
        <v>1</v>
      </c>
      <c r="B436" s="28" t="s">
        <v>121</v>
      </c>
      <c r="C436" s="60"/>
      <c r="D436" s="58"/>
      <c r="E436" s="64"/>
      <c r="F436" s="64"/>
      <c r="G436" s="69"/>
      <c r="H436" s="553"/>
    </row>
    <row r="437" spans="1:8" s="59" customFormat="1" x14ac:dyDescent="0.25">
      <c r="A437" s="82">
        <v>1</v>
      </c>
      <c r="B437" s="56" t="s">
        <v>160</v>
      </c>
      <c r="C437" s="60"/>
      <c r="D437" s="91"/>
      <c r="E437" s="64"/>
      <c r="F437" s="64"/>
      <c r="G437" s="69"/>
      <c r="H437" s="553"/>
    </row>
    <row r="438" spans="1:8" ht="30" x14ac:dyDescent="0.25">
      <c r="A438" s="82">
        <v>1</v>
      </c>
      <c r="B438" s="28" t="s">
        <v>122</v>
      </c>
      <c r="C438" s="26"/>
      <c r="D438" s="3"/>
      <c r="E438" s="551"/>
      <c r="F438" s="551"/>
      <c r="G438" s="3"/>
    </row>
    <row r="439" spans="1:8" s="59" customFormat="1" ht="15.75" customHeight="1" x14ac:dyDescent="0.25">
      <c r="A439" s="82">
        <v>1</v>
      </c>
      <c r="B439" s="28" t="s">
        <v>246</v>
      </c>
      <c r="C439" s="26"/>
      <c r="D439" s="3"/>
      <c r="E439" s="64"/>
      <c r="F439" s="64"/>
      <c r="G439" s="69"/>
      <c r="H439" s="553"/>
    </row>
    <row r="440" spans="1:8" s="59" customFormat="1" x14ac:dyDescent="0.25">
      <c r="A440" s="82">
        <v>1</v>
      </c>
      <c r="B440" s="66"/>
      <c r="C440" s="26"/>
      <c r="D440" s="3"/>
      <c r="E440" s="64"/>
      <c r="F440" s="64"/>
      <c r="G440" s="69"/>
      <c r="H440" s="553"/>
    </row>
    <row r="441" spans="1:8" s="59" customFormat="1" x14ac:dyDescent="0.25">
      <c r="A441" s="82">
        <v>1</v>
      </c>
      <c r="B441" s="67" t="s">
        <v>162</v>
      </c>
      <c r="C441" s="26"/>
      <c r="D441" s="22">
        <f>D417+ROUND(D436*3.2,0)+D438</f>
        <v>9</v>
      </c>
      <c r="E441" s="64"/>
      <c r="F441" s="64"/>
      <c r="G441" s="69"/>
      <c r="H441" s="553"/>
    </row>
    <row r="442" spans="1:8" s="59" customFormat="1" x14ac:dyDescent="0.25">
      <c r="A442" s="82">
        <v>1</v>
      </c>
      <c r="B442" s="68" t="s">
        <v>161</v>
      </c>
      <c r="C442" s="26"/>
      <c r="D442" s="22">
        <f>SUM(D415,D441)</f>
        <v>12</v>
      </c>
      <c r="E442" s="64"/>
      <c r="F442" s="64"/>
      <c r="G442" s="69"/>
      <c r="H442" s="553"/>
    </row>
    <row r="443" spans="1:8" s="59" customFormat="1" x14ac:dyDescent="0.25">
      <c r="A443" s="82">
        <v>1</v>
      </c>
      <c r="B443" s="29" t="s">
        <v>124</v>
      </c>
      <c r="C443" s="26"/>
      <c r="D443" s="22">
        <f>SUM(D444:D460)</f>
        <v>0</v>
      </c>
      <c r="E443" s="570"/>
      <c r="F443" s="570"/>
      <c r="G443" s="22"/>
      <c r="H443" s="553"/>
    </row>
    <row r="444" spans="1:8" s="59" customFormat="1" ht="30" x14ac:dyDescent="0.25">
      <c r="A444" s="82">
        <v>1</v>
      </c>
      <c r="B444" s="336" t="s">
        <v>256</v>
      </c>
      <c r="C444" s="26"/>
      <c r="D444" s="3"/>
      <c r="E444" s="570"/>
      <c r="F444" s="570"/>
      <c r="G444" s="22"/>
      <c r="H444" s="553"/>
    </row>
    <row r="445" spans="1:8" s="59" customFormat="1" ht="30" x14ac:dyDescent="0.25">
      <c r="A445" s="82">
        <v>1</v>
      </c>
      <c r="B445" s="336" t="s">
        <v>257</v>
      </c>
      <c r="C445" s="26"/>
      <c r="D445" s="3"/>
      <c r="E445" s="570"/>
      <c r="F445" s="570"/>
      <c r="G445" s="22"/>
      <c r="H445" s="553"/>
    </row>
    <row r="446" spans="1:8" s="59" customFormat="1" x14ac:dyDescent="0.25">
      <c r="A446" s="82"/>
      <c r="B446" s="336" t="s">
        <v>345</v>
      </c>
      <c r="C446" s="26"/>
      <c r="D446" s="3"/>
      <c r="E446" s="570"/>
      <c r="F446" s="570"/>
      <c r="G446" s="22"/>
      <c r="H446" s="553"/>
    </row>
    <row r="447" spans="1:8" s="59" customFormat="1" x14ac:dyDescent="0.25">
      <c r="A447" s="82">
        <v>1</v>
      </c>
      <c r="B447" s="336" t="s">
        <v>250</v>
      </c>
      <c r="C447" s="26"/>
      <c r="D447" s="3"/>
      <c r="E447" s="570"/>
      <c r="F447" s="570"/>
      <c r="G447" s="22"/>
      <c r="H447" s="553"/>
    </row>
    <row r="448" spans="1:8" s="59" customFormat="1" x14ac:dyDescent="0.25">
      <c r="A448" s="82">
        <v>1</v>
      </c>
      <c r="B448" s="336" t="s">
        <v>275</v>
      </c>
      <c r="C448" s="26"/>
      <c r="D448" s="3"/>
      <c r="E448" s="570"/>
      <c r="F448" s="570"/>
      <c r="G448" s="22"/>
      <c r="H448" s="553"/>
    </row>
    <row r="449" spans="1:8" s="59" customFormat="1" x14ac:dyDescent="0.25">
      <c r="A449" s="82">
        <v>1</v>
      </c>
      <c r="B449" s="336" t="s">
        <v>17</v>
      </c>
      <c r="C449" s="26"/>
      <c r="D449" s="3"/>
      <c r="E449" s="570"/>
      <c r="F449" s="570"/>
      <c r="G449" s="22"/>
      <c r="H449" s="553"/>
    </row>
    <row r="450" spans="1:8" s="59" customFormat="1" x14ac:dyDescent="0.25">
      <c r="A450" s="82">
        <v>1</v>
      </c>
      <c r="B450" s="336" t="s">
        <v>55</v>
      </c>
      <c r="C450" s="26"/>
      <c r="D450" s="3"/>
      <c r="E450" s="570"/>
      <c r="F450" s="570"/>
      <c r="G450" s="22"/>
      <c r="H450" s="553"/>
    </row>
    <row r="451" spans="1:8" s="59" customFormat="1" x14ac:dyDescent="0.25">
      <c r="A451" s="82">
        <v>1</v>
      </c>
      <c r="B451" s="336" t="s">
        <v>19</v>
      </c>
      <c r="C451" s="26"/>
      <c r="D451" s="3"/>
      <c r="E451" s="570"/>
      <c r="F451" s="570"/>
      <c r="G451" s="22"/>
      <c r="H451" s="553"/>
    </row>
    <row r="452" spans="1:8" s="59" customFormat="1" ht="30" x14ac:dyDescent="0.25">
      <c r="A452" s="82">
        <v>1</v>
      </c>
      <c r="B452" s="336" t="s">
        <v>30</v>
      </c>
      <c r="C452" s="26"/>
      <c r="D452" s="3"/>
      <c r="E452" s="570"/>
      <c r="F452" s="570"/>
      <c r="G452" s="22"/>
      <c r="H452" s="553"/>
    </row>
    <row r="453" spans="1:8" s="59" customFormat="1" x14ac:dyDescent="0.25">
      <c r="A453" s="82">
        <v>1</v>
      </c>
      <c r="B453" s="336" t="s">
        <v>307</v>
      </c>
      <c r="C453" s="26"/>
      <c r="D453" s="3"/>
      <c r="E453" s="570"/>
      <c r="F453" s="570"/>
      <c r="G453" s="22"/>
      <c r="H453" s="553"/>
    </row>
    <row r="454" spans="1:8" s="59" customFormat="1" ht="30" x14ac:dyDescent="0.25">
      <c r="A454" s="82">
        <v>1</v>
      </c>
      <c r="B454" s="336" t="s">
        <v>313</v>
      </c>
      <c r="C454" s="26"/>
      <c r="D454" s="3"/>
      <c r="E454" s="570"/>
      <c r="F454" s="570"/>
      <c r="G454" s="22"/>
      <c r="H454" s="553"/>
    </row>
    <row r="455" spans="1:8" s="59" customFormat="1" x14ac:dyDescent="0.25">
      <c r="A455" s="82">
        <v>1</v>
      </c>
      <c r="B455" s="336" t="s">
        <v>277</v>
      </c>
      <c r="C455" s="26"/>
      <c r="D455" s="3"/>
      <c r="E455" s="570"/>
      <c r="F455" s="570"/>
      <c r="G455" s="22"/>
      <c r="H455" s="553"/>
    </row>
    <row r="456" spans="1:8" s="59" customFormat="1" x14ac:dyDescent="0.25">
      <c r="A456" s="82">
        <v>1</v>
      </c>
      <c r="B456" s="336" t="s">
        <v>18</v>
      </c>
      <c r="C456" s="26"/>
      <c r="D456" s="3"/>
      <c r="E456" s="570"/>
      <c r="F456" s="570"/>
      <c r="G456" s="22"/>
      <c r="H456" s="553"/>
    </row>
    <row r="457" spans="1:8" s="59" customFormat="1" x14ac:dyDescent="0.25">
      <c r="A457" s="82">
        <v>1</v>
      </c>
      <c r="B457" s="336" t="s">
        <v>16</v>
      </c>
      <c r="C457" s="26"/>
      <c r="D457" s="3"/>
      <c r="E457" s="570"/>
      <c r="F457" s="570"/>
      <c r="G457" s="22"/>
      <c r="H457" s="553"/>
    </row>
    <row r="458" spans="1:8" s="59" customFormat="1" x14ac:dyDescent="0.25">
      <c r="A458" s="82">
        <v>1</v>
      </c>
      <c r="B458" s="336" t="s">
        <v>29</v>
      </c>
      <c r="C458" s="26"/>
      <c r="D458" s="3"/>
      <c r="E458" s="570"/>
      <c r="F458" s="570"/>
      <c r="G458" s="22"/>
      <c r="H458" s="553"/>
    </row>
    <row r="459" spans="1:8" s="59" customFormat="1" x14ac:dyDescent="0.25">
      <c r="A459" s="82">
        <v>1</v>
      </c>
      <c r="B459" s="336" t="s">
        <v>295</v>
      </c>
      <c r="C459" s="26"/>
      <c r="D459" s="3"/>
      <c r="E459" s="570"/>
      <c r="F459" s="570"/>
      <c r="G459" s="22"/>
      <c r="H459" s="553"/>
    </row>
    <row r="460" spans="1:8" s="59" customFormat="1" x14ac:dyDescent="0.25">
      <c r="A460" s="82">
        <v>1</v>
      </c>
      <c r="B460" s="336" t="s">
        <v>251</v>
      </c>
      <c r="C460" s="26"/>
      <c r="D460" s="3"/>
      <c r="E460" s="570"/>
      <c r="F460" s="570"/>
      <c r="G460" s="22"/>
      <c r="H460" s="553"/>
    </row>
    <row r="461" spans="1:8" x14ac:dyDescent="0.25">
      <c r="A461" s="82">
        <v>1</v>
      </c>
      <c r="B461" s="45" t="s">
        <v>7</v>
      </c>
      <c r="C461" s="26"/>
      <c r="D461" s="3"/>
      <c r="E461" s="3"/>
      <c r="F461" s="3"/>
      <c r="G461" s="3"/>
    </row>
    <row r="462" spans="1:8" x14ac:dyDescent="0.25">
      <c r="A462" s="82">
        <v>1</v>
      </c>
      <c r="B462" s="55" t="s">
        <v>77</v>
      </c>
      <c r="C462" s="26"/>
      <c r="D462" s="3"/>
      <c r="E462" s="3"/>
      <c r="F462" s="3"/>
      <c r="G462" s="3"/>
    </row>
    <row r="463" spans="1:8" x14ac:dyDescent="0.25">
      <c r="A463" s="82">
        <v>1</v>
      </c>
      <c r="B463" s="35" t="s">
        <v>23</v>
      </c>
      <c r="C463" s="2">
        <v>240</v>
      </c>
      <c r="D463" s="3"/>
      <c r="E463" s="92">
        <v>8</v>
      </c>
      <c r="F463" s="3"/>
      <c r="G463" s="3">
        <f t="shared" ref="G463" si="30">ROUND(D463*E463,0)</f>
        <v>0</v>
      </c>
    </row>
    <row r="464" spans="1:8" x14ac:dyDescent="0.25">
      <c r="A464" s="82">
        <v>1</v>
      </c>
      <c r="B464" s="35" t="s">
        <v>318</v>
      </c>
      <c r="C464" s="2">
        <v>240</v>
      </c>
      <c r="D464" s="3"/>
      <c r="E464" s="92">
        <v>8</v>
      </c>
      <c r="F464" s="3">
        <f>ROUND(G464/C464,0)</f>
        <v>0</v>
      </c>
      <c r="G464" s="3">
        <f t="shared" ref="G464:G472" si="31">ROUND(D464*E464,0)</f>
        <v>0</v>
      </c>
    </row>
    <row r="465" spans="1:8" x14ac:dyDescent="0.25">
      <c r="A465" s="82">
        <v>1</v>
      </c>
      <c r="B465" s="35" t="s">
        <v>57</v>
      </c>
      <c r="C465" s="2">
        <v>240</v>
      </c>
      <c r="D465" s="3"/>
      <c r="E465" s="92">
        <v>8</v>
      </c>
      <c r="F465" s="3">
        <f t="shared" ref="F465:F472" si="32">ROUND(G465/C465,0)</f>
        <v>0</v>
      </c>
      <c r="G465" s="3">
        <f t="shared" si="31"/>
        <v>0</v>
      </c>
    </row>
    <row r="466" spans="1:8" x14ac:dyDescent="0.25">
      <c r="A466" s="82">
        <v>1</v>
      </c>
      <c r="B466" s="35" t="s">
        <v>319</v>
      </c>
      <c r="C466" s="2">
        <v>240</v>
      </c>
      <c r="D466" s="3"/>
      <c r="E466" s="92">
        <v>8</v>
      </c>
      <c r="F466" s="3">
        <f t="shared" si="32"/>
        <v>0</v>
      </c>
      <c r="G466" s="3">
        <f t="shared" si="31"/>
        <v>0</v>
      </c>
    </row>
    <row r="467" spans="1:8" x14ac:dyDescent="0.25">
      <c r="A467" s="82">
        <v>1</v>
      </c>
      <c r="B467" s="35" t="s">
        <v>21</v>
      </c>
      <c r="C467" s="2">
        <v>240</v>
      </c>
      <c r="D467" s="3"/>
      <c r="E467" s="92">
        <v>8</v>
      </c>
      <c r="F467" s="3">
        <f t="shared" si="32"/>
        <v>0</v>
      </c>
      <c r="G467" s="3">
        <f t="shared" si="31"/>
        <v>0</v>
      </c>
    </row>
    <row r="468" spans="1:8" x14ac:dyDescent="0.25">
      <c r="A468" s="82">
        <v>1</v>
      </c>
      <c r="B468" s="35" t="s">
        <v>320</v>
      </c>
      <c r="C468" s="2">
        <v>240</v>
      </c>
      <c r="D468" s="3"/>
      <c r="E468" s="92">
        <v>4</v>
      </c>
      <c r="F468" s="3">
        <f t="shared" si="32"/>
        <v>0</v>
      </c>
      <c r="G468" s="3">
        <f t="shared" si="31"/>
        <v>0</v>
      </c>
    </row>
    <row r="469" spans="1:8" x14ac:dyDescent="0.25">
      <c r="A469" s="82">
        <v>1</v>
      </c>
      <c r="B469" s="35" t="s">
        <v>325</v>
      </c>
      <c r="C469" s="2">
        <v>240</v>
      </c>
      <c r="D469" s="3"/>
      <c r="E469" s="92">
        <v>8</v>
      </c>
      <c r="F469" s="3">
        <f t="shared" si="32"/>
        <v>0</v>
      </c>
      <c r="G469" s="3">
        <f t="shared" si="31"/>
        <v>0</v>
      </c>
    </row>
    <row r="470" spans="1:8" x14ac:dyDescent="0.25">
      <c r="A470" s="82">
        <v>1</v>
      </c>
      <c r="B470" s="35" t="s">
        <v>321</v>
      </c>
      <c r="C470" s="2">
        <v>240</v>
      </c>
      <c r="D470" s="3"/>
      <c r="E470" s="92">
        <v>4</v>
      </c>
      <c r="F470" s="3">
        <f t="shared" si="32"/>
        <v>0</v>
      </c>
      <c r="G470" s="3">
        <f t="shared" si="31"/>
        <v>0</v>
      </c>
    </row>
    <row r="471" spans="1:8" x14ac:dyDescent="0.25">
      <c r="A471" s="82">
        <v>1</v>
      </c>
      <c r="B471" s="35" t="s">
        <v>322</v>
      </c>
      <c r="C471" s="2">
        <v>240</v>
      </c>
      <c r="D471" s="3"/>
      <c r="E471" s="92">
        <v>4</v>
      </c>
      <c r="F471" s="3">
        <f t="shared" si="32"/>
        <v>0</v>
      </c>
      <c r="G471" s="3">
        <f t="shared" si="31"/>
        <v>0</v>
      </c>
    </row>
    <row r="472" spans="1:8" x14ac:dyDescent="0.25">
      <c r="A472" s="82">
        <v>1</v>
      </c>
      <c r="B472" s="35" t="s">
        <v>47</v>
      </c>
      <c r="C472" s="2">
        <v>240</v>
      </c>
      <c r="D472" s="3">
        <v>1</v>
      </c>
      <c r="E472" s="92">
        <v>8</v>
      </c>
      <c r="F472" s="3">
        <f t="shared" si="32"/>
        <v>0</v>
      </c>
      <c r="G472" s="3">
        <f t="shared" si="31"/>
        <v>8</v>
      </c>
    </row>
    <row r="473" spans="1:8" ht="18" customHeight="1" x14ac:dyDescent="0.25">
      <c r="A473" s="82">
        <v>1</v>
      </c>
      <c r="B473" s="36" t="s">
        <v>147</v>
      </c>
      <c r="C473" s="2"/>
      <c r="D473" s="587">
        <f>SUM(D463:D472)</f>
        <v>1</v>
      </c>
      <c r="E473" s="21">
        <f t="shared" ref="E473:E474" si="33">G473/D473</f>
        <v>8</v>
      </c>
      <c r="F473" s="587">
        <f t="shared" ref="F473:G473" si="34">SUM(F463:F472)</f>
        <v>0</v>
      </c>
      <c r="G473" s="587">
        <f t="shared" si="34"/>
        <v>8</v>
      </c>
    </row>
    <row r="474" spans="1:8" ht="18" customHeight="1" x14ac:dyDescent="0.25">
      <c r="A474" s="82">
        <v>1</v>
      </c>
      <c r="B474" s="586" t="s">
        <v>118</v>
      </c>
      <c r="C474" s="2"/>
      <c r="D474" s="581">
        <f>D473</f>
        <v>1</v>
      </c>
      <c r="E474" s="21">
        <f t="shared" si="33"/>
        <v>8</v>
      </c>
      <c r="F474" s="581">
        <f t="shared" ref="F474:G474" si="35">F473</f>
        <v>0</v>
      </c>
      <c r="G474" s="581">
        <f t="shared" si="35"/>
        <v>8</v>
      </c>
    </row>
    <row r="475" spans="1:8" ht="15.75" thickBot="1" x14ac:dyDescent="0.3">
      <c r="A475" s="82">
        <v>1</v>
      </c>
      <c r="B475" s="105" t="s">
        <v>10</v>
      </c>
      <c r="C475" s="96"/>
      <c r="D475" s="96"/>
      <c r="E475" s="96"/>
      <c r="F475" s="96"/>
      <c r="G475" s="96"/>
    </row>
    <row r="476" spans="1:8" x14ac:dyDescent="0.25">
      <c r="A476" s="82">
        <v>1</v>
      </c>
      <c r="B476" s="579"/>
      <c r="C476" s="549"/>
      <c r="D476" s="550"/>
      <c r="E476" s="550"/>
      <c r="F476" s="550"/>
      <c r="G476" s="550"/>
    </row>
    <row r="477" spans="1:8" x14ac:dyDescent="0.25">
      <c r="A477" s="82">
        <v>1</v>
      </c>
      <c r="B477" s="574" t="s">
        <v>133</v>
      </c>
      <c r="C477" s="78"/>
      <c r="D477" s="3"/>
      <c r="E477" s="3"/>
      <c r="F477" s="3"/>
      <c r="G477" s="3"/>
    </row>
    <row r="478" spans="1:8" s="59" customFormat="1" ht="18.75" customHeight="1" x14ac:dyDescent="0.25">
      <c r="A478" s="82">
        <v>1</v>
      </c>
      <c r="B478" s="25" t="s">
        <v>227</v>
      </c>
      <c r="C478" s="25"/>
      <c r="D478" s="89"/>
      <c r="E478" s="58"/>
      <c r="F478" s="58"/>
      <c r="G478" s="58"/>
      <c r="H478" s="553"/>
    </row>
    <row r="479" spans="1:8" s="59" customFormat="1" x14ac:dyDescent="0.25">
      <c r="A479" s="82">
        <v>1</v>
      </c>
      <c r="B479" s="27" t="s">
        <v>332</v>
      </c>
      <c r="C479" s="60"/>
      <c r="D479" s="58">
        <f>SUM(D480,D481,D482,D483)</f>
        <v>12</v>
      </c>
      <c r="E479" s="58"/>
      <c r="F479" s="58"/>
      <c r="G479" s="58"/>
      <c r="H479" s="553"/>
    </row>
    <row r="480" spans="1:8" s="59" customFormat="1" x14ac:dyDescent="0.25">
      <c r="A480" s="82">
        <v>1</v>
      </c>
      <c r="B480" s="61" t="s">
        <v>228</v>
      </c>
      <c r="C480" s="60"/>
      <c r="D480" s="58"/>
      <c r="E480" s="58"/>
      <c r="F480" s="58"/>
      <c r="G480" s="58"/>
      <c r="H480" s="553"/>
    </row>
    <row r="481" spans="1:8" s="59" customFormat="1" ht="17.25" customHeight="1" x14ac:dyDescent="0.25">
      <c r="A481" s="82">
        <v>1</v>
      </c>
      <c r="B481" s="61" t="s">
        <v>229</v>
      </c>
      <c r="C481" s="60"/>
      <c r="D481" s="3">
        <v>3</v>
      </c>
      <c r="E481" s="58"/>
      <c r="F481" s="58"/>
      <c r="G481" s="58"/>
      <c r="H481" s="553"/>
    </row>
    <row r="482" spans="1:8" s="59" customFormat="1" ht="30" x14ac:dyDescent="0.25">
      <c r="A482" s="82">
        <v>1</v>
      </c>
      <c r="B482" s="61" t="s">
        <v>230</v>
      </c>
      <c r="C482" s="60"/>
      <c r="D482" s="3"/>
      <c r="E482" s="58"/>
      <c r="F482" s="58"/>
      <c r="G482" s="58"/>
      <c r="H482" s="553"/>
    </row>
    <row r="483" spans="1:8" s="59" customFormat="1" x14ac:dyDescent="0.25">
      <c r="A483" s="82">
        <v>1</v>
      </c>
      <c r="B483" s="27" t="s">
        <v>231</v>
      </c>
      <c r="C483" s="60"/>
      <c r="D483" s="3">
        <v>9</v>
      </c>
      <c r="E483" s="58"/>
      <c r="F483" s="58"/>
      <c r="G483" s="58"/>
      <c r="H483" s="553"/>
    </row>
    <row r="484" spans="1:8" s="59" customFormat="1" ht="45" x14ac:dyDescent="0.25">
      <c r="A484" s="82">
        <v>1</v>
      </c>
      <c r="B484" s="27" t="s">
        <v>326</v>
      </c>
      <c r="C484" s="60"/>
      <c r="D484" s="17"/>
      <c r="E484" s="58"/>
      <c r="F484" s="58"/>
      <c r="G484" s="58"/>
      <c r="H484" s="553"/>
    </row>
    <row r="485" spans="1:8" x14ac:dyDescent="0.25">
      <c r="A485" s="82">
        <v>1</v>
      </c>
      <c r="B485" s="28" t="s">
        <v>121</v>
      </c>
      <c r="C485" s="26"/>
      <c r="D485" s="3">
        <f>D486+D487/8.5</f>
        <v>55</v>
      </c>
      <c r="E485" s="3"/>
      <c r="F485" s="3"/>
      <c r="G485" s="3"/>
    </row>
    <row r="486" spans="1:8" x14ac:dyDescent="0.25">
      <c r="A486" s="82">
        <v>1</v>
      </c>
      <c r="B486" s="28" t="s">
        <v>297</v>
      </c>
      <c r="C486" s="57"/>
      <c r="D486" s="3">
        <v>55</v>
      </c>
      <c r="E486" s="3"/>
      <c r="F486" s="3"/>
      <c r="G486" s="3"/>
    </row>
    <row r="487" spans="1:8" s="59" customFormat="1" x14ac:dyDescent="0.25">
      <c r="A487" s="82">
        <v>1</v>
      </c>
      <c r="B487" s="56" t="s">
        <v>160</v>
      </c>
      <c r="C487" s="467"/>
      <c r="D487" s="3"/>
      <c r="E487" s="58"/>
      <c r="F487" s="58"/>
      <c r="G487" s="58"/>
      <c r="H487" s="553"/>
    </row>
    <row r="488" spans="1:8" s="59" customFormat="1" ht="15.75" customHeight="1" x14ac:dyDescent="0.25">
      <c r="A488" s="82">
        <v>1</v>
      </c>
      <c r="B488" s="62" t="s">
        <v>232</v>
      </c>
      <c r="C488" s="63"/>
      <c r="D488" s="60">
        <f>D479+D487/3.9+D486*3.2</f>
        <v>188</v>
      </c>
      <c r="E488" s="64"/>
      <c r="F488" s="64"/>
      <c r="G488" s="69"/>
      <c r="H488" s="553"/>
    </row>
    <row r="489" spans="1:8" s="59" customFormat="1" ht="15.75" customHeight="1" x14ac:dyDescent="0.25">
      <c r="A489" s="82">
        <v>1</v>
      </c>
      <c r="B489" s="25" t="s">
        <v>163</v>
      </c>
      <c r="C489" s="26"/>
      <c r="D489" s="3"/>
      <c r="E489" s="64"/>
      <c r="F489" s="64"/>
      <c r="G489" s="69"/>
      <c r="H489" s="553"/>
    </row>
    <row r="490" spans="1:8" s="59" customFormat="1" ht="15.75" customHeight="1" x14ac:dyDescent="0.25">
      <c r="A490" s="82">
        <v>1</v>
      </c>
      <c r="B490" s="27" t="s">
        <v>123</v>
      </c>
      <c r="C490" s="26"/>
      <c r="D490" s="3">
        <f>SUM(D491,D492,D499,D505,D506,D507,D508)</f>
        <v>117</v>
      </c>
      <c r="E490" s="64"/>
      <c r="F490" s="64"/>
      <c r="G490" s="69"/>
      <c r="H490" s="553"/>
    </row>
    <row r="491" spans="1:8" s="59" customFormat="1" ht="15.75" customHeight="1" x14ac:dyDescent="0.25">
      <c r="A491" s="82">
        <v>1</v>
      </c>
      <c r="B491" s="27" t="s">
        <v>228</v>
      </c>
      <c r="C491" s="26"/>
      <c r="D491" s="3"/>
      <c r="E491" s="64"/>
      <c r="F491" s="64"/>
      <c r="G491" s="69"/>
      <c r="H491" s="553"/>
    </row>
    <row r="492" spans="1:8" s="59" customFormat="1" ht="15.75" customHeight="1" x14ac:dyDescent="0.25">
      <c r="A492" s="82">
        <v>1</v>
      </c>
      <c r="B492" s="61" t="s">
        <v>233</v>
      </c>
      <c r="C492" s="26"/>
      <c r="D492" s="3">
        <f>D493+D494+D495+D497</f>
        <v>0</v>
      </c>
      <c r="E492" s="64"/>
      <c r="F492" s="64"/>
      <c r="G492" s="69"/>
      <c r="H492" s="553"/>
    </row>
    <row r="493" spans="1:8" s="59" customFormat="1" ht="19.5" customHeight="1" x14ac:dyDescent="0.25">
      <c r="A493" s="82">
        <v>1</v>
      </c>
      <c r="B493" s="65" t="s">
        <v>234</v>
      </c>
      <c r="C493" s="26"/>
      <c r="D493" s="58"/>
      <c r="E493" s="64"/>
      <c r="F493" s="64"/>
      <c r="G493" s="69"/>
      <c r="H493" s="553"/>
    </row>
    <row r="494" spans="1:8" s="59" customFormat="1" ht="15.75" customHeight="1" x14ac:dyDescent="0.25">
      <c r="A494" s="82">
        <v>1</v>
      </c>
      <c r="B494" s="65" t="s">
        <v>235</v>
      </c>
      <c r="C494" s="26"/>
      <c r="D494" s="58"/>
      <c r="E494" s="64"/>
      <c r="F494" s="64"/>
      <c r="G494" s="69"/>
      <c r="H494" s="553"/>
    </row>
    <row r="495" spans="1:8" s="59" customFormat="1" ht="30.75" customHeight="1" x14ac:dyDescent="0.25">
      <c r="A495" s="82">
        <v>1</v>
      </c>
      <c r="B495" s="65" t="s">
        <v>236</v>
      </c>
      <c r="C495" s="26"/>
      <c r="D495" s="58"/>
      <c r="E495" s="64"/>
      <c r="F495" s="64"/>
      <c r="G495" s="69"/>
      <c r="H495" s="553"/>
    </row>
    <row r="496" spans="1:8" s="59" customFormat="1" x14ac:dyDescent="0.25">
      <c r="A496" s="82">
        <v>1</v>
      </c>
      <c r="B496" s="65" t="s">
        <v>237</v>
      </c>
      <c r="C496" s="26"/>
      <c r="D496" s="58"/>
      <c r="E496" s="64"/>
      <c r="F496" s="64"/>
      <c r="G496" s="69"/>
      <c r="H496" s="553"/>
    </row>
    <row r="497" spans="1:8" s="59" customFormat="1" ht="30" x14ac:dyDescent="0.25">
      <c r="A497" s="82">
        <v>1</v>
      </c>
      <c r="B497" s="65" t="s">
        <v>238</v>
      </c>
      <c r="C497" s="26"/>
      <c r="D497" s="58"/>
      <c r="E497" s="64"/>
      <c r="F497" s="64"/>
      <c r="G497" s="69"/>
      <c r="H497" s="553"/>
    </row>
    <row r="498" spans="1:8" s="59" customFormat="1" x14ac:dyDescent="0.25">
      <c r="A498" s="82">
        <v>1</v>
      </c>
      <c r="B498" s="65" t="s">
        <v>237</v>
      </c>
      <c r="C498" s="26"/>
      <c r="D498" s="91"/>
      <c r="E498" s="64"/>
      <c r="F498" s="64"/>
      <c r="G498" s="69"/>
      <c r="H498" s="553"/>
    </row>
    <row r="499" spans="1:8" s="59" customFormat="1" ht="30" customHeight="1" x14ac:dyDescent="0.25">
      <c r="A499" s="82">
        <v>1</v>
      </c>
      <c r="B499" s="61" t="s">
        <v>239</v>
      </c>
      <c r="C499" s="26"/>
      <c r="D499" s="3">
        <f>SUM(D500,D501,D503)</f>
        <v>117</v>
      </c>
      <c r="E499" s="64"/>
      <c r="F499" s="64"/>
      <c r="G499" s="69"/>
      <c r="H499" s="553"/>
    </row>
    <row r="500" spans="1:8" s="59" customFormat="1" ht="30" x14ac:dyDescent="0.25">
      <c r="A500" s="82">
        <v>1</v>
      </c>
      <c r="B500" s="65" t="s">
        <v>240</v>
      </c>
      <c r="C500" s="26"/>
      <c r="D500" s="3"/>
      <c r="E500" s="64"/>
      <c r="F500" s="64"/>
      <c r="G500" s="69"/>
      <c r="H500" s="553"/>
    </row>
    <row r="501" spans="1:8" s="59" customFormat="1" ht="45" x14ac:dyDescent="0.25">
      <c r="A501" s="82">
        <v>1</v>
      </c>
      <c r="B501" s="65" t="s">
        <v>241</v>
      </c>
      <c r="C501" s="26"/>
      <c r="D501" s="406">
        <v>116</v>
      </c>
      <c r="E501" s="64"/>
      <c r="F501" s="64"/>
      <c r="G501" s="69"/>
      <c r="H501" s="553"/>
    </row>
    <row r="502" spans="1:8" s="59" customFormat="1" x14ac:dyDescent="0.25">
      <c r="A502" s="82">
        <v>1</v>
      </c>
      <c r="B502" s="65" t="s">
        <v>237</v>
      </c>
      <c r="C502" s="26"/>
      <c r="D502" s="406">
        <v>14</v>
      </c>
      <c r="E502" s="64"/>
      <c r="F502" s="64"/>
      <c r="G502" s="69"/>
      <c r="H502" s="553"/>
    </row>
    <row r="503" spans="1:8" s="59" customFormat="1" ht="45" x14ac:dyDescent="0.25">
      <c r="A503" s="82">
        <v>1</v>
      </c>
      <c r="B503" s="65" t="s">
        <v>242</v>
      </c>
      <c r="C503" s="26"/>
      <c r="D503" s="406">
        <v>1</v>
      </c>
      <c r="E503" s="64"/>
      <c r="F503" s="64"/>
      <c r="G503" s="69"/>
      <c r="H503" s="553"/>
    </row>
    <row r="504" spans="1:8" s="59" customFormat="1" x14ac:dyDescent="0.25">
      <c r="A504" s="82">
        <v>1</v>
      </c>
      <c r="B504" s="65" t="s">
        <v>237</v>
      </c>
      <c r="C504" s="26"/>
      <c r="D504" s="406"/>
      <c r="E504" s="64"/>
      <c r="F504" s="64"/>
      <c r="G504" s="69"/>
      <c r="H504" s="553"/>
    </row>
    <row r="505" spans="1:8" s="59" customFormat="1" ht="31.5" customHeight="1" x14ac:dyDescent="0.25">
      <c r="A505" s="82">
        <v>1</v>
      </c>
      <c r="B505" s="61" t="s">
        <v>243</v>
      </c>
      <c r="C505" s="26"/>
      <c r="D505" s="3"/>
      <c r="E505" s="64"/>
      <c r="F505" s="64"/>
      <c r="G505" s="69"/>
      <c r="H505" s="553"/>
    </row>
    <row r="506" spans="1:8" s="59" customFormat="1" x14ac:dyDescent="0.25">
      <c r="A506" s="82">
        <v>1</v>
      </c>
      <c r="B506" s="27"/>
      <c r="C506" s="26"/>
      <c r="D506" s="3"/>
      <c r="E506" s="64"/>
      <c r="F506" s="64"/>
      <c r="G506" s="69"/>
      <c r="H506" s="553"/>
    </row>
    <row r="507" spans="1:8" s="59" customFormat="1" ht="15.75" customHeight="1" x14ac:dyDescent="0.25">
      <c r="A507" s="82">
        <v>1</v>
      </c>
      <c r="B507" s="61" t="s">
        <v>244</v>
      </c>
      <c r="C507" s="26"/>
      <c r="D507" s="3"/>
      <c r="E507" s="64"/>
      <c r="F507" s="64"/>
      <c r="G507" s="69"/>
      <c r="H507" s="553"/>
    </row>
    <row r="508" spans="1:8" s="59" customFormat="1" ht="15.75" customHeight="1" x14ac:dyDescent="0.25">
      <c r="A508" s="82">
        <v>1</v>
      </c>
      <c r="B508" s="27" t="s">
        <v>245</v>
      </c>
      <c r="C508" s="26"/>
      <c r="D508" s="3"/>
      <c r="E508" s="64"/>
      <c r="F508" s="64"/>
      <c r="G508" s="69"/>
      <c r="H508" s="553"/>
    </row>
    <row r="509" spans="1:8" s="59" customFormat="1" x14ac:dyDescent="0.25">
      <c r="A509" s="82">
        <v>1</v>
      </c>
      <c r="B509" s="28" t="s">
        <v>121</v>
      </c>
      <c r="C509" s="60"/>
      <c r="D509" s="58"/>
      <c r="E509" s="64"/>
      <c r="F509" s="64"/>
      <c r="G509" s="69"/>
      <c r="H509" s="553"/>
    </row>
    <row r="510" spans="1:8" s="59" customFormat="1" x14ac:dyDescent="0.25">
      <c r="A510" s="82">
        <v>1</v>
      </c>
      <c r="B510" s="56" t="s">
        <v>160</v>
      </c>
      <c r="C510" s="60"/>
      <c r="D510" s="91"/>
      <c r="E510" s="64"/>
      <c r="F510" s="64"/>
      <c r="G510" s="69"/>
      <c r="H510" s="553"/>
    </row>
    <row r="511" spans="1:8" ht="30" x14ac:dyDescent="0.25">
      <c r="A511" s="82">
        <v>1</v>
      </c>
      <c r="B511" s="28" t="s">
        <v>122</v>
      </c>
      <c r="C511" s="26"/>
      <c r="D511" s="3">
        <v>11</v>
      </c>
      <c r="E511" s="3"/>
      <c r="F511" s="3"/>
      <c r="G511" s="3"/>
    </row>
    <row r="512" spans="1:8" s="59" customFormat="1" ht="15.75" customHeight="1" x14ac:dyDescent="0.25">
      <c r="A512" s="82">
        <v>1</v>
      </c>
      <c r="B512" s="28" t="s">
        <v>246</v>
      </c>
      <c r="C512" s="26"/>
      <c r="D512" s="3"/>
      <c r="E512" s="64"/>
      <c r="F512" s="64"/>
      <c r="G512" s="69"/>
      <c r="H512" s="553"/>
    </row>
    <row r="513" spans="1:8" s="59" customFormat="1" x14ac:dyDescent="0.25">
      <c r="A513" s="82">
        <v>1</v>
      </c>
      <c r="B513" s="66"/>
      <c r="C513" s="26"/>
      <c r="D513" s="3"/>
      <c r="E513" s="64"/>
      <c r="F513" s="64"/>
      <c r="G513" s="69"/>
      <c r="H513" s="553"/>
    </row>
    <row r="514" spans="1:8" s="59" customFormat="1" x14ac:dyDescent="0.25">
      <c r="A514" s="82">
        <v>1</v>
      </c>
      <c r="B514" s="67" t="s">
        <v>162</v>
      </c>
      <c r="C514" s="26"/>
      <c r="D514" s="22">
        <f>D490+ROUND(D509*3.2,0)+D511</f>
        <v>128</v>
      </c>
      <c r="E514" s="64"/>
      <c r="F514" s="64"/>
      <c r="G514" s="69"/>
      <c r="H514" s="553"/>
    </row>
    <row r="515" spans="1:8" s="59" customFormat="1" x14ac:dyDescent="0.25">
      <c r="A515" s="82">
        <v>1</v>
      </c>
      <c r="B515" s="68" t="s">
        <v>161</v>
      </c>
      <c r="C515" s="26"/>
      <c r="D515" s="22">
        <f>SUM(D488,D514)</f>
        <v>316</v>
      </c>
      <c r="E515" s="64"/>
      <c r="F515" s="64"/>
      <c r="G515" s="69"/>
      <c r="H515" s="553"/>
    </row>
    <row r="516" spans="1:8" x14ac:dyDescent="0.25">
      <c r="A516" s="82">
        <v>1</v>
      </c>
      <c r="B516" s="45" t="s">
        <v>7</v>
      </c>
      <c r="C516" s="588"/>
      <c r="D516" s="588"/>
      <c r="E516" s="3"/>
      <c r="F516" s="3"/>
      <c r="G516" s="3"/>
    </row>
    <row r="517" spans="1:8" x14ac:dyDescent="0.25">
      <c r="A517" s="82">
        <v>1</v>
      </c>
      <c r="B517" s="55" t="s">
        <v>77</v>
      </c>
      <c r="C517" s="26"/>
      <c r="D517" s="588"/>
      <c r="E517" s="3"/>
      <c r="F517" s="3"/>
      <c r="G517" s="3"/>
    </row>
    <row r="518" spans="1:8" x14ac:dyDescent="0.25">
      <c r="A518" s="82">
        <v>1</v>
      </c>
      <c r="B518" s="35" t="s">
        <v>37</v>
      </c>
      <c r="C518" s="2">
        <v>240</v>
      </c>
      <c r="D518" s="3"/>
      <c r="E518" s="73">
        <v>8</v>
      </c>
      <c r="F518" s="3">
        <f>ROUND(G518/C518,0)</f>
        <v>0</v>
      </c>
      <c r="G518" s="3">
        <f>ROUND(D518*E518,0)</f>
        <v>0</v>
      </c>
    </row>
    <row r="519" spans="1:8" x14ac:dyDescent="0.25">
      <c r="A519" s="82">
        <v>1</v>
      </c>
      <c r="B519" s="35" t="s">
        <v>26</v>
      </c>
      <c r="C519" s="2">
        <v>240</v>
      </c>
      <c r="D519" s="3"/>
      <c r="E519" s="73">
        <v>8</v>
      </c>
      <c r="F519" s="3">
        <f>ROUND(G519/C519,0)</f>
        <v>0</v>
      </c>
      <c r="G519" s="3">
        <f>ROUND(D519*E519,0)</f>
        <v>0</v>
      </c>
    </row>
    <row r="520" spans="1:8" ht="18.75" customHeight="1" x14ac:dyDescent="0.25">
      <c r="A520" s="82">
        <v>1</v>
      </c>
      <c r="B520" s="36" t="s">
        <v>147</v>
      </c>
      <c r="C520" s="26"/>
      <c r="D520" s="46">
        <f>D518+D519</f>
        <v>0</v>
      </c>
      <c r="E520" s="100">
        <f>E518</f>
        <v>8</v>
      </c>
      <c r="F520" s="46">
        <f t="shared" ref="F520:G520" si="36">F518+F519</f>
        <v>0</v>
      </c>
      <c r="G520" s="46">
        <f t="shared" si="36"/>
        <v>0</v>
      </c>
    </row>
    <row r="521" spans="1:8" ht="18.75" customHeight="1" x14ac:dyDescent="0.25">
      <c r="A521" s="82">
        <v>1</v>
      </c>
      <c r="B521" s="586" t="s">
        <v>118</v>
      </c>
      <c r="C521" s="93"/>
      <c r="D521" s="581">
        <f t="shared" ref="D521" si="37">D520</f>
        <v>0</v>
      </c>
      <c r="E521" s="106">
        <f t="shared" ref="E521:G521" si="38">E520</f>
        <v>8</v>
      </c>
      <c r="F521" s="581">
        <f t="shared" si="38"/>
        <v>0</v>
      </c>
      <c r="G521" s="581">
        <f t="shared" si="38"/>
        <v>0</v>
      </c>
    </row>
    <row r="522" spans="1:8" ht="15.75" thickBot="1" x14ac:dyDescent="0.3">
      <c r="A522" s="82">
        <v>1</v>
      </c>
      <c r="B522" s="546" t="s">
        <v>10</v>
      </c>
      <c r="C522" s="547"/>
      <c r="D522" s="547"/>
      <c r="E522" s="547"/>
      <c r="F522" s="547"/>
      <c r="G522" s="547"/>
    </row>
    <row r="523" spans="1:8" ht="18.75" customHeight="1" x14ac:dyDescent="0.25">
      <c r="A523" s="82">
        <v>1</v>
      </c>
      <c r="B523" s="589" t="s">
        <v>134</v>
      </c>
      <c r="C523" s="557"/>
      <c r="D523" s="3"/>
      <c r="E523" s="3"/>
      <c r="F523" s="3"/>
      <c r="G523" s="3"/>
    </row>
    <row r="524" spans="1:8" s="59" customFormat="1" ht="18.75" customHeight="1" x14ac:dyDescent="0.25">
      <c r="A524" s="82">
        <v>1</v>
      </c>
      <c r="B524" s="25" t="s">
        <v>227</v>
      </c>
      <c r="C524" s="25"/>
      <c r="D524" s="89"/>
      <c r="E524" s="58"/>
      <c r="F524" s="58"/>
      <c r="G524" s="58"/>
      <c r="H524" s="553"/>
    </row>
    <row r="525" spans="1:8" s="59" customFormat="1" x14ac:dyDescent="0.25">
      <c r="A525" s="82">
        <v>1</v>
      </c>
      <c r="B525" s="27" t="s">
        <v>332</v>
      </c>
      <c r="C525" s="60"/>
      <c r="D525" s="58">
        <f>SUM(D527,D528,D529,D530)+D526/2.7</f>
        <v>88</v>
      </c>
      <c r="E525" s="58"/>
      <c r="F525" s="58"/>
      <c r="G525" s="58"/>
      <c r="H525" s="553"/>
    </row>
    <row r="526" spans="1:8" s="59" customFormat="1" x14ac:dyDescent="0.25">
      <c r="A526" s="82">
        <v>1</v>
      </c>
      <c r="B526" s="27" t="s">
        <v>327</v>
      </c>
      <c r="C526" s="32"/>
      <c r="D526" s="3"/>
      <c r="E526" s="32"/>
      <c r="F526" s="32"/>
      <c r="G526" s="32"/>
      <c r="H526" s="553"/>
    </row>
    <row r="527" spans="1:8" s="59" customFormat="1" x14ac:dyDescent="0.25">
      <c r="A527" s="82">
        <v>1</v>
      </c>
      <c r="B527" s="61" t="s">
        <v>228</v>
      </c>
      <c r="C527" s="60"/>
      <c r="D527" s="58"/>
      <c r="E527" s="58"/>
      <c r="F527" s="58"/>
      <c r="G527" s="58"/>
      <c r="H527" s="553"/>
    </row>
    <row r="528" spans="1:8" s="59" customFormat="1" ht="17.25" customHeight="1" x14ac:dyDescent="0.25">
      <c r="A528" s="82">
        <v>1</v>
      </c>
      <c r="B528" s="61" t="s">
        <v>229</v>
      </c>
      <c r="C528" s="60"/>
      <c r="D528" s="3"/>
      <c r="E528" s="58"/>
      <c r="F528" s="58"/>
      <c r="G528" s="58"/>
      <c r="H528" s="553"/>
    </row>
    <row r="529" spans="1:8" s="59" customFormat="1" ht="30" x14ac:dyDescent="0.25">
      <c r="A529" s="82">
        <v>1</v>
      </c>
      <c r="B529" s="61" t="s">
        <v>230</v>
      </c>
      <c r="C529" s="60"/>
      <c r="D529" s="3"/>
      <c r="E529" s="58"/>
      <c r="F529" s="58"/>
      <c r="G529" s="58"/>
      <c r="H529" s="553"/>
    </row>
    <row r="530" spans="1:8" s="59" customFormat="1" x14ac:dyDescent="0.25">
      <c r="A530" s="82">
        <v>1</v>
      </c>
      <c r="B530" s="27" t="s">
        <v>231</v>
      </c>
      <c r="C530" s="60"/>
      <c r="D530" s="3">
        <v>88</v>
      </c>
      <c r="E530" s="58"/>
      <c r="F530" s="58"/>
      <c r="G530" s="58"/>
      <c r="H530" s="553"/>
    </row>
    <row r="531" spans="1:8" s="59" customFormat="1" ht="45" x14ac:dyDescent="0.25">
      <c r="A531" s="82">
        <v>1</v>
      </c>
      <c r="B531" s="27" t="s">
        <v>326</v>
      </c>
      <c r="C531" s="60"/>
      <c r="D531" s="17"/>
      <c r="E531" s="58"/>
      <c r="F531" s="58"/>
      <c r="G531" s="58"/>
      <c r="H531" s="553"/>
    </row>
    <row r="532" spans="1:8" x14ac:dyDescent="0.25">
      <c r="A532" s="82">
        <v>1</v>
      </c>
      <c r="B532" s="28" t="s">
        <v>121</v>
      </c>
      <c r="C532" s="26"/>
      <c r="D532" s="3">
        <f>D533+D534</f>
        <v>697</v>
      </c>
      <c r="E532" s="3"/>
      <c r="F532" s="3"/>
      <c r="G532" s="3"/>
    </row>
    <row r="533" spans="1:8" x14ac:dyDescent="0.25">
      <c r="A533" s="82">
        <v>1</v>
      </c>
      <c r="B533" s="28" t="s">
        <v>297</v>
      </c>
      <c r="C533" s="57"/>
      <c r="D533" s="3">
        <v>278</v>
      </c>
      <c r="E533" s="3"/>
      <c r="F533" s="3"/>
      <c r="G533" s="3"/>
    </row>
    <row r="534" spans="1:8" x14ac:dyDescent="0.25">
      <c r="A534" s="82">
        <v>1</v>
      </c>
      <c r="B534" s="28" t="s">
        <v>299</v>
      </c>
      <c r="C534" s="57"/>
      <c r="D534" s="17">
        <v>419</v>
      </c>
      <c r="E534" s="3"/>
      <c r="F534" s="3"/>
      <c r="G534" s="3"/>
    </row>
    <row r="535" spans="1:8" s="59" customFormat="1" x14ac:dyDescent="0.25">
      <c r="A535" s="82">
        <v>1</v>
      </c>
      <c r="B535" s="56" t="s">
        <v>298</v>
      </c>
      <c r="C535" s="467"/>
      <c r="D535" s="3">
        <v>419</v>
      </c>
      <c r="E535" s="58"/>
      <c r="F535" s="58"/>
      <c r="G535" s="58"/>
      <c r="H535" s="553"/>
    </row>
    <row r="536" spans="1:8" s="59" customFormat="1" ht="15.75" customHeight="1" x14ac:dyDescent="0.25">
      <c r="A536" s="82">
        <v>1</v>
      </c>
      <c r="B536" s="62" t="s">
        <v>232</v>
      </c>
      <c r="C536" s="63"/>
      <c r="D536" s="60">
        <f>D525+ROUND(D533*3.2,0)+D535/3.9</f>
        <v>1085.4358974358975</v>
      </c>
      <c r="E536" s="64"/>
      <c r="F536" s="64"/>
      <c r="G536" s="69"/>
      <c r="H536" s="553"/>
    </row>
    <row r="537" spans="1:8" s="59" customFormat="1" ht="15.75" customHeight="1" x14ac:dyDescent="0.25">
      <c r="A537" s="82">
        <v>1</v>
      </c>
      <c r="B537" s="25" t="s">
        <v>163</v>
      </c>
      <c r="C537" s="26"/>
      <c r="D537" s="3"/>
      <c r="E537" s="64"/>
      <c r="F537" s="64"/>
      <c r="G537" s="69"/>
      <c r="H537" s="553"/>
    </row>
    <row r="538" spans="1:8" s="59" customFormat="1" ht="15.75" customHeight="1" x14ac:dyDescent="0.25">
      <c r="A538" s="82">
        <v>1</v>
      </c>
      <c r="B538" s="27" t="s">
        <v>123</v>
      </c>
      <c r="C538" s="26"/>
      <c r="D538" s="3">
        <f>SUM(D539,D540,D547,D553,D554,D555,D556)</f>
        <v>391.90909090909088</v>
      </c>
      <c r="E538" s="64"/>
      <c r="F538" s="64"/>
      <c r="G538" s="69"/>
      <c r="H538" s="553"/>
    </row>
    <row r="539" spans="1:8" s="59" customFormat="1" ht="15.75" customHeight="1" x14ac:dyDescent="0.25">
      <c r="A539" s="82">
        <v>1</v>
      </c>
      <c r="B539" s="27" t="s">
        <v>228</v>
      </c>
      <c r="C539" s="26"/>
      <c r="D539" s="3"/>
      <c r="E539" s="64"/>
      <c r="F539" s="64"/>
      <c r="G539" s="69"/>
      <c r="H539" s="553"/>
    </row>
    <row r="540" spans="1:8" s="59" customFormat="1" ht="15.75" customHeight="1" x14ac:dyDescent="0.25">
      <c r="A540" s="82">
        <v>1</v>
      </c>
      <c r="B540" s="61" t="s">
        <v>233</v>
      </c>
      <c r="C540" s="26"/>
      <c r="D540" s="3">
        <f>D541+D542+D543+D545</f>
        <v>113.90909090909091</v>
      </c>
      <c r="E540" s="64"/>
      <c r="F540" s="64"/>
      <c r="G540" s="69"/>
      <c r="H540" s="553"/>
    </row>
    <row r="541" spans="1:8" s="59" customFormat="1" ht="19.5" customHeight="1" x14ac:dyDescent="0.25">
      <c r="A541" s="82">
        <v>1</v>
      </c>
      <c r="B541" s="65" t="s">
        <v>234</v>
      </c>
      <c r="C541" s="26"/>
      <c r="D541" s="58">
        <v>29.454545454545453</v>
      </c>
      <c r="E541" s="64"/>
      <c r="F541" s="64"/>
      <c r="G541" s="69"/>
      <c r="H541" s="553"/>
    </row>
    <row r="542" spans="1:8" s="59" customFormat="1" ht="15.75" customHeight="1" x14ac:dyDescent="0.25">
      <c r="A542" s="82">
        <v>1</v>
      </c>
      <c r="B542" s="65" t="s">
        <v>235</v>
      </c>
      <c r="C542" s="26"/>
      <c r="D542" s="58">
        <v>5.4545454545454541</v>
      </c>
      <c r="E542" s="64"/>
      <c r="F542" s="64"/>
      <c r="G542" s="69"/>
      <c r="H542" s="553"/>
    </row>
    <row r="543" spans="1:8" s="59" customFormat="1" ht="30.75" customHeight="1" x14ac:dyDescent="0.25">
      <c r="A543" s="82">
        <v>1</v>
      </c>
      <c r="B543" s="65" t="s">
        <v>236</v>
      </c>
      <c r="C543" s="26"/>
      <c r="D543" s="58">
        <v>79</v>
      </c>
      <c r="E543" s="64"/>
      <c r="F543" s="64"/>
      <c r="G543" s="69"/>
      <c r="H543" s="553"/>
    </row>
    <row r="544" spans="1:8" s="59" customFormat="1" x14ac:dyDescent="0.25">
      <c r="A544" s="82">
        <v>1</v>
      </c>
      <c r="B544" s="65" t="s">
        <v>237</v>
      </c>
      <c r="C544" s="26"/>
      <c r="D544" s="58">
        <v>9</v>
      </c>
      <c r="E544" s="64"/>
      <c r="F544" s="64"/>
      <c r="G544" s="69"/>
      <c r="H544" s="553"/>
    </row>
    <row r="545" spans="1:8" s="59" customFormat="1" ht="30" x14ac:dyDescent="0.25">
      <c r="A545" s="82">
        <v>1</v>
      </c>
      <c r="B545" s="65" t="s">
        <v>238</v>
      </c>
      <c r="C545" s="26"/>
      <c r="D545" s="58"/>
      <c r="E545" s="64"/>
      <c r="F545" s="64"/>
      <c r="G545" s="69"/>
      <c r="H545" s="553"/>
    </row>
    <row r="546" spans="1:8" s="59" customFormat="1" x14ac:dyDescent="0.25">
      <c r="A546" s="82">
        <v>1</v>
      </c>
      <c r="B546" s="65" t="s">
        <v>237</v>
      </c>
      <c r="C546" s="26"/>
      <c r="D546" s="91"/>
      <c r="E546" s="64"/>
      <c r="F546" s="64"/>
      <c r="G546" s="69"/>
      <c r="H546" s="553"/>
    </row>
    <row r="547" spans="1:8" s="59" customFormat="1" ht="30" customHeight="1" x14ac:dyDescent="0.25">
      <c r="A547" s="82">
        <v>1</v>
      </c>
      <c r="B547" s="61" t="s">
        <v>239</v>
      </c>
      <c r="C547" s="26"/>
      <c r="D547" s="3">
        <f>SUM(D548,D549,D551)</f>
        <v>278</v>
      </c>
      <c r="E547" s="64"/>
      <c r="F547" s="64"/>
      <c r="G547" s="69"/>
      <c r="H547" s="553"/>
    </row>
    <row r="548" spans="1:8" s="59" customFormat="1" ht="30" x14ac:dyDescent="0.25">
      <c r="A548" s="82">
        <v>1</v>
      </c>
      <c r="B548" s="65" t="s">
        <v>240</v>
      </c>
      <c r="C548" s="26"/>
      <c r="D548" s="3">
        <v>46</v>
      </c>
      <c r="E548" s="64"/>
      <c r="F548" s="64"/>
      <c r="G548" s="69"/>
      <c r="H548" s="553"/>
    </row>
    <row r="549" spans="1:8" s="59" customFormat="1" ht="45" x14ac:dyDescent="0.25">
      <c r="A549" s="82">
        <v>1</v>
      </c>
      <c r="B549" s="65" t="s">
        <v>241</v>
      </c>
      <c r="C549" s="26"/>
      <c r="D549" s="406">
        <v>231</v>
      </c>
      <c r="E549" s="64"/>
      <c r="F549" s="64"/>
      <c r="G549" s="69"/>
      <c r="H549" s="553"/>
    </row>
    <row r="550" spans="1:8" s="59" customFormat="1" x14ac:dyDescent="0.25">
      <c r="A550" s="82">
        <v>1</v>
      </c>
      <c r="B550" s="65" t="s">
        <v>237</v>
      </c>
      <c r="C550" s="26"/>
      <c r="D550" s="406">
        <v>35</v>
      </c>
      <c r="E550" s="64"/>
      <c r="F550" s="64"/>
      <c r="G550" s="69"/>
      <c r="H550" s="553"/>
    </row>
    <row r="551" spans="1:8" s="59" customFormat="1" ht="45" x14ac:dyDescent="0.25">
      <c r="A551" s="82">
        <v>1</v>
      </c>
      <c r="B551" s="65" t="s">
        <v>242</v>
      </c>
      <c r="C551" s="26"/>
      <c r="D551" s="406">
        <v>1</v>
      </c>
      <c r="E551" s="64"/>
      <c r="F551" s="64"/>
      <c r="G551" s="69"/>
      <c r="H551" s="553"/>
    </row>
    <row r="552" spans="1:8" s="59" customFormat="1" x14ac:dyDescent="0.25">
      <c r="A552" s="82">
        <v>1</v>
      </c>
      <c r="B552" s="65" t="s">
        <v>237</v>
      </c>
      <c r="C552" s="26"/>
      <c r="D552" s="406"/>
      <c r="E552" s="64"/>
      <c r="F552" s="64"/>
      <c r="G552" s="69"/>
      <c r="H552" s="553"/>
    </row>
    <row r="553" spans="1:8" s="59" customFormat="1" ht="31.5" customHeight="1" x14ac:dyDescent="0.25">
      <c r="A553" s="82">
        <v>1</v>
      </c>
      <c r="B553" s="61" t="s">
        <v>243</v>
      </c>
      <c r="C553" s="26"/>
      <c r="D553" s="3"/>
      <c r="E553" s="64"/>
      <c r="F553" s="64"/>
      <c r="G553" s="69"/>
      <c r="H553" s="553"/>
    </row>
    <row r="554" spans="1:8" s="59" customFormat="1" x14ac:dyDescent="0.25">
      <c r="A554" s="82">
        <v>1</v>
      </c>
      <c r="B554" s="27"/>
      <c r="C554" s="26"/>
      <c r="D554" s="3"/>
      <c r="E554" s="64"/>
      <c r="F554" s="64"/>
      <c r="G554" s="69"/>
      <c r="H554" s="553"/>
    </row>
    <row r="555" spans="1:8" s="59" customFormat="1" ht="15.75" customHeight="1" x14ac:dyDescent="0.25">
      <c r="A555" s="82">
        <v>1</v>
      </c>
      <c r="B555" s="61" t="s">
        <v>244</v>
      </c>
      <c r="C555" s="26"/>
      <c r="D555" s="3"/>
      <c r="E555" s="64"/>
      <c r="F555" s="64"/>
      <c r="G555" s="69"/>
      <c r="H555" s="553"/>
    </row>
    <row r="556" spans="1:8" s="59" customFormat="1" ht="15.75" customHeight="1" x14ac:dyDescent="0.25">
      <c r="A556" s="82">
        <v>1</v>
      </c>
      <c r="B556" s="27" t="s">
        <v>245</v>
      </c>
      <c r="C556" s="26"/>
      <c r="D556" s="3"/>
      <c r="E556" s="64"/>
      <c r="F556" s="64"/>
      <c r="G556" s="69"/>
      <c r="H556" s="553"/>
    </row>
    <row r="557" spans="1:8" s="59" customFormat="1" x14ac:dyDescent="0.25">
      <c r="A557" s="82">
        <v>1</v>
      </c>
      <c r="B557" s="28" t="s">
        <v>121</v>
      </c>
      <c r="C557" s="60"/>
      <c r="D557" s="58"/>
      <c r="E557" s="64"/>
      <c r="F557" s="64"/>
      <c r="G557" s="69"/>
      <c r="H557" s="553"/>
    </row>
    <row r="558" spans="1:8" s="59" customFormat="1" x14ac:dyDescent="0.25">
      <c r="A558" s="82">
        <v>1</v>
      </c>
      <c r="B558" s="56" t="s">
        <v>160</v>
      </c>
      <c r="C558" s="60"/>
      <c r="D558" s="91"/>
      <c r="E558" s="64"/>
      <c r="F558" s="64"/>
      <c r="G558" s="69"/>
      <c r="H558" s="553"/>
    </row>
    <row r="559" spans="1:8" ht="30" x14ac:dyDescent="0.25">
      <c r="A559" s="82">
        <v>1</v>
      </c>
      <c r="B559" s="28" t="s">
        <v>122</v>
      </c>
      <c r="C559" s="26"/>
      <c r="D559" s="3">
        <v>86</v>
      </c>
      <c r="E559" s="3"/>
      <c r="F559" s="3"/>
      <c r="G559" s="3"/>
    </row>
    <row r="560" spans="1:8" s="59" customFormat="1" ht="15.75" customHeight="1" x14ac:dyDescent="0.25">
      <c r="A560" s="82">
        <v>1</v>
      </c>
      <c r="B560" s="28" t="s">
        <v>246</v>
      </c>
      <c r="C560" s="26"/>
      <c r="D560" s="3"/>
      <c r="E560" s="64"/>
      <c r="F560" s="64"/>
      <c r="G560" s="69"/>
      <c r="H560" s="553"/>
    </row>
    <row r="561" spans="1:8" s="59" customFormat="1" x14ac:dyDescent="0.25">
      <c r="A561" s="82">
        <v>1</v>
      </c>
      <c r="B561" s="66"/>
      <c r="C561" s="26"/>
      <c r="D561" s="3"/>
      <c r="E561" s="64"/>
      <c r="F561" s="64"/>
      <c r="G561" s="69"/>
      <c r="H561" s="553"/>
    </row>
    <row r="562" spans="1:8" s="59" customFormat="1" x14ac:dyDescent="0.25">
      <c r="A562" s="82">
        <v>1</v>
      </c>
      <c r="B562" s="67" t="s">
        <v>162</v>
      </c>
      <c r="C562" s="26"/>
      <c r="D562" s="22">
        <f>D538+ROUND(D557*3.2,0)+D559</f>
        <v>477.90909090909088</v>
      </c>
      <c r="E562" s="64"/>
      <c r="F562" s="64"/>
      <c r="G562" s="69"/>
      <c r="H562" s="553"/>
    </row>
    <row r="563" spans="1:8" s="59" customFormat="1" x14ac:dyDescent="0.25">
      <c r="A563" s="82">
        <v>1</v>
      </c>
      <c r="B563" s="68" t="s">
        <v>161</v>
      </c>
      <c r="C563" s="26"/>
      <c r="D563" s="22">
        <f>SUM(D536,D562)</f>
        <v>1563.3449883449885</v>
      </c>
      <c r="E563" s="64"/>
      <c r="F563" s="64"/>
      <c r="G563" s="69"/>
      <c r="H563" s="553"/>
    </row>
    <row r="564" spans="1:8" x14ac:dyDescent="0.25">
      <c r="A564" s="82">
        <v>1</v>
      </c>
      <c r="B564" s="45" t="s">
        <v>7</v>
      </c>
      <c r="C564" s="588"/>
      <c r="D564" s="588"/>
      <c r="E564" s="3"/>
      <c r="F564" s="3"/>
      <c r="G564" s="3"/>
    </row>
    <row r="565" spans="1:8" x14ac:dyDescent="0.25">
      <c r="A565" s="82">
        <v>1</v>
      </c>
      <c r="B565" s="55" t="s">
        <v>77</v>
      </c>
      <c r="C565" s="26"/>
      <c r="D565" s="588"/>
      <c r="E565" s="3"/>
      <c r="F565" s="3"/>
      <c r="G565" s="3"/>
    </row>
    <row r="566" spans="1:8" x14ac:dyDescent="0.25">
      <c r="A566" s="82">
        <v>1</v>
      </c>
      <c r="B566" s="35" t="s">
        <v>37</v>
      </c>
      <c r="C566" s="2">
        <v>240</v>
      </c>
      <c r="D566" s="3">
        <v>3</v>
      </c>
      <c r="E566" s="73">
        <v>8</v>
      </c>
      <c r="F566" s="3">
        <f>ROUND(G566/C566,0)</f>
        <v>0</v>
      </c>
      <c r="G566" s="3">
        <f>ROUND(D566*E566,0)</f>
        <v>24</v>
      </c>
    </row>
    <row r="567" spans="1:8" ht="18.75" customHeight="1" x14ac:dyDescent="0.25">
      <c r="A567" s="82">
        <v>1</v>
      </c>
      <c r="B567" s="36" t="s">
        <v>147</v>
      </c>
      <c r="C567" s="26"/>
      <c r="D567" s="46">
        <f>D566</f>
        <v>3</v>
      </c>
      <c r="E567" s="100">
        <f>E566</f>
        <v>8</v>
      </c>
      <c r="F567" s="46">
        <f>F566</f>
        <v>0</v>
      </c>
      <c r="G567" s="46">
        <f>G566</f>
        <v>24</v>
      </c>
    </row>
    <row r="568" spans="1:8" ht="18.75" customHeight="1" x14ac:dyDescent="0.25">
      <c r="A568" s="82">
        <v>1</v>
      </c>
      <c r="B568" s="586" t="s">
        <v>118</v>
      </c>
      <c r="C568" s="93"/>
      <c r="D568" s="22">
        <f t="shared" ref="D568" si="39">D567</f>
        <v>3</v>
      </c>
      <c r="E568" s="106">
        <f t="shared" ref="E568:G568" si="40">E567</f>
        <v>8</v>
      </c>
      <c r="F568" s="22">
        <f t="shared" si="40"/>
        <v>0</v>
      </c>
      <c r="G568" s="22">
        <f t="shared" si="40"/>
        <v>24</v>
      </c>
    </row>
    <row r="569" spans="1:8" ht="15.75" thickBot="1" x14ac:dyDescent="0.3">
      <c r="A569" s="82">
        <v>1</v>
      </c>
      <c r="B569" s="590" t="s">
        <v>10</v>
      </c>
      <c r="C569" s="96"/>
      <c r="D569" s="96"/>
      <c r="E569" s="96"/>
      <c r="F569" s="96"/>
      <c r="G569" s="96"/>
    </row>
    <row r="570" spans="1:8" x14ac:dyDescent="0.25">
      <c r="A570" s="82">
        <v>1</v>
      </c>
      <c r="B570" s="579"/>
      <c r="C570" s="549"/>
      <c r="D570" s="550"/>
      <c r="E570" s="550"/>
      <c r="F570" s="550"/>
      <c r="G570" s="550"/>
    </row>
    <row r="571" spans="1:8" x14ac:dyDescent="0.25">
      <c r="A571" s="82">
        <v>1</v>
      </c>
      <c r="B571" s="574" t="s">
        <v>135</v>
      </c>
      <c r="C571" s="78"/>
      <c r="D571" s="3"/>
      <c r="E571" s="3"/>
      <c r="F571" s="3"/>
      <c r="G571" s="565"/>
    </row>
    <row r="572" spans="1:8" s="59" customFormat="1" ht="18.75" customHeight="1" x14ac:dyDescent="0.25">
      <c r="A572" s="82">
        <v>1</v>
      </c>
      <c r="B572" s="25" t="s">
        <v>227</v>
      </c>
      <c r="C572" s="25"/>
      <c r="D572" s="89"/>
      <c r="E572" s="58"/>
      <c r="F572" s="58"/>
      <c r="G572" s="58"/>
      <c r="H572" s="553"/>
    </row>
    <row r="573" spans="1:8" s="59" customFormat="1" x14ac:dyDescent="0.25">
      <c r="A573" s="82">
        <v>1</v>
      </c>
      <c r="B573" s="27" t="s">
        <v>332</v>
      </c>
      <c r="C573" s="60"/>
      <c r="D573" s="58">
        <f>SUM(D575,D576,D577,D578)+D574/2.7</f>
        <v>2</v>
      </c>
      <c r="E573" s="58"/>
      <c r="F573" s="58"/>
      <c r="G573" s="58"/>
      <c r="H573" s="553"/>
    </row>
    <row r="574" spans="1:8" s="59" customFormat="1" x14ac:dyDescent="0.25">
      <c r="A574" s="82">
        <v>1</v>
      </c>
      <c r="B574" s="27" t="s">
        <v>327</v>
      </c>
      <c r="C574" s="32"/>
      <c r="D574" s="3"/>
      <c r="E574" s="32"/>
      <c r="F574" s="32"/>
      <c r="G574" s="32"/>
      <c r="H574" s="553"/>
    </row>
    <row r="575" spans="1:8" s="59" customFormat="1" x14ac:dyDescent="0.25">
      <c r="A575" s="82">
        <v>1</v>
      </c>
      <c r="B575" s="61" t="s">
        <v>228</v>
      </c>
      <c r="C575" s="60"/>
      <c r="D575" s="58"/>
      <c r="E575" s="58"/>
      <c r="F575" s="58"/>
      <c r="G575" s="58"/>
      <c r="H575" s="553"/>
    </row>
    <row r="576" spans="1:8" s="59" customFormat="1" ht="39" customHeight="1" x14ac:dyDescent="0.25">
      <c r="A576" s="82">
        <v>1</v>
      </c>
      <c r="B576" s="61" t="s">
        <v>229</v>
      </c>
      <c r="C576" s="60"/>
      <c r="D576" s="3"/>
      <c r="E576" s="58"/>
      <c r="F576" s="58"/>
      <c r="G576" s="58"/>
      <c r="H576" s="553"/>
    </row>
    <row r="577" spans="1:8" s="59" customFormat="1" ht="30" x14ac:dyDescent="0.25">
      <c r="A577" s="82">
        <v>1</v>
      </c>
      <c r="B577" s="61" t="s">
        <v>230</v>
      </c>
      <c r="C577" s="60"/>
      <c r="D577" s="3"/>
      <c r="E577" s="58"/>
      <c r="F577" s="58"/>
      <c r="G577" s="58"/>
      <c r="H577" s="553"/>
    </row>
    <row r="578" spans="1:8" s="59" customFormat="1" x14ac:dyDescent="0.25">
      <c r="A578" s="82">
        <v>1</v>
      </c>
      <c r="B578" s="27" t="s">
        <v>231</v>
      </c>
      <c r="C578" s="60"/>
      <c r="D578" s="3">
        <v>2</v>
      </c>
      <c r="E578" s="58"/>
      <c r="F578" s="58"/>
      <c r="G578" s="58"/>
      <c r="H578" s="553"/>
    </row>
    <row r="579" spans="1:8" s="59" customFormat="1" ht="45" x14ac:dyDescent="0.25">
      <c r="A579" s="82">
        <v>1</v>
      </c>
      <c r="B579" s="27" t="s">
        <v>326</v>
      </c>
      <c r="C579" s="60"/>
      <c r="D579" s="17"/>
      <c r="E579" s="58"/>
      <c r="F579" s="58"/>
      <c r="G579" s="58"/>
      <c r="H579" s="553"/>
    </row>
    <row r="580" spans="1:8" x14ac:dyDescent="0.25">
      <c r="A580" s="82">
        <v>1</v>
      </c>
      <c r="B580" s="28" t="s">
        <v>121</v>
      </c>
      <c r="C580" s="26"/>
      <c r="D580" s="3">
        <f>D581+D582</f>
        <v>15</v>
      </c>
      <c r="E580" s="591"/>
      <c r="F580" s="3"/>
      <c r="G580" s="3"/>
    </row>
    <row r="581" spans="1:8" x14ac:dyDescent="0.25">
      <c r="A581" s="82">
        <v>1</v>
      </c>
      <c r="B581" s="28" t="s">
        <v>297</v>
      </c>
      <c r="C581" s="57"/>
      <c r="D581" s="3">
        <v>15</v>
      </c>
      <c r="E581" s="591"/>
      <c r="F581" s="3"/>
      <c r="G581" s="3"/>
    </row>
    <row r="582" spans="1:8" x14ac:dyDescent="0.25">
      <c r="A582" s="82">
        <v>1</v>
      </c>
      <c r="B582" s="28" t="s">
        <v>299</v>
      </c>
      <c r="C582" s="57"/>
      <c r="D582" s="17">
        <f>D583/8.5</f>
        <v>0</v>
      </c>
      <c r="E582" s="591"/>
      <c r="F582" s="3"/>
      <c r="G582" s="3"/>
    </row>
    <row r="583" spans="1:8" s="59" customFormat="1" x14ac:dyDescent="0.25">
      <c r="A583" s="82">
        <v>1</v>
      </c>
      <c r="B583" s="56" t="s">
        <v>298</v>
      </c>
      <c r="C583" s="467"/>
      <c r="D583" s="3"/>
      <c r="E583" s="58"/>
      <c r="F583" s="58"/>
      <c r="G583" s="58"/>
      <c r="H583" s="553"/>
    </row>
    <row r="584" spans="1:8" s="59" customFormat="1" ht="15.75" customHeight="1" x14ac:dyDescent="0.25">
      <c r="A584" s="82">
        <v>1</v>
      </c>
      <c r="B584" s="62" t="s">
        <v>232</v>
      </c>
      <c r="C584" s="63"/>
      <c r="D584" s="60">
        <f>D573+ROUND(D581*3.2,0)+D583/3.9</f>
        <v>50</v>
      </c>
      <c r="E584" s="64"/>
      <c r="F584" s="64"/>
      <c r="G584" s="69"/>
      <c r="H584" s="553"/>
    </row>
    <row r="585" spans="1:8" s="59" customFormat="1" ht="15.75" customHeight="1" x14ac:dyDescent="0.25">
      <c r="A585" s="82">
        <v>1</v>
      </c>
      <c r="B585" s="25" t="s">
        <v>163</v>
      </c>
      <c r="C585" s="26"/>
      <c r="D585" s="3"/>
      <c r="E585" s="64"/>
      <c r="F585" s="64"/>
      <c r="G585" s="69"/>
      <c r="H585" s="553"/>
    </row>
    <row r="586" spans="1:8" s="59" customFormat="1" ht="15.75" customHeight="1" x14ac:dyDescent="0.25">
      <c r="A586" s="82">
        <v>1</v>
      </c>
      <c r="B586" s="27" t="s">
        <v>123</v>
      </c>
      <c r="C586" s="26"/>
      <c r="D586" s="3">
        <f>SUM(D587,D588,D595,D601,D602,D603,D604)</f>
        <v>0</v>
      </c>
      <c r="E586" s="64"/>
      <c r="F586" s="64"/>
      <c r="G586" s="69"/>
      <c r="H586" s="553"/>
    </row>
    <row r="587" spans="1:8" s="59" customFormat="1" ht="15.75" customHeight="1" x14ac:dyDescent="0.25">
      <c r="A587" s="82">
        <v>1</v>
      </c>
      <c r="B587" s="27" t="s">
        <v>228</v>
      </c>
      <c r="C587" s="26"/>
      <c r="D587" s="3"/>
      <c r="E587" s="64"/>
      <c r="F587" s="64"/>
      <c r="G587" s="69"/>
      <c r="H587" s="553"/>
    </row>
    <row r="588" spans="1:8" s="59" customFormat="1" ht="15.75" customHeight="1" x14ac:dyDescent="0.25">
      <c r="A588" s="82">
        <v>1</v>
      </c>
      <c r="B588" s="61" t="s">
        <v>233</v>
      </c>
      <c r="C588" s="26"/>
      <c r="D588" s="3">
        <f>D589+D590+D591+D593</f>
        <v>0</v>
      </c>
      <c r="E588" s="64"/>
      <c r="F588" s="64"/>
      <c r="G588" s="69"/>
      <c r="H588" s="553"/>
    </row>
    <row r="589" spans="1:8" s="59" customFormat="1" ht="19.5" customHeight="1" x14ac:dyDescent="0.25">
      <c r="A589" s="82">
        <v>1</v>
      </c>
      <c r="B589" s="65" t="s">
        <v>234</v>
      </c>
      <c r="C589" s="26"/>
      <c r="D589" s="58"/>
      <c r="E589" s="64"/>
      <c r="F589" s="64"/>
      <c r="G589" s="69"/>
      <c r="H589" s="553"/>
    </row>
    <row r="590" spans="1:8" s="59" customFormat="1" ht="15.75" customHeight="1" x14ac:dyDescent="0.25">
      <c r="A590" s="82">
        <v>1</v>
      </c>
      <c r="B590" s="65" t="s">
        <v>235</v>
      </c>
      <c r="C590" s="26"/>
      <c r="D590" s="58"/>
      <c r="E590" s="64"/>
      <c r="F590" s="64"/>
      <c r="G590" s="69"/>
      <c r="H590" s="553"/>
    </row>
    <row r="591" spans="1:8" s="59" customFormat="1" ht="30.75" customHeight="1" x14ac:dyDescent="0.25">
      <c r="A591" s="82">
        <v>1</v>
      </c>
      <c r="B591" s="65" t="s">
        <v>236</v>
      </c>
      <c r="C591" s="26"/>
      <c r="D591" s="58"/>
      <c r="E591" s="64"/>
      <c r="F591" s="64"/>
      <c r="G591" s="69"/>
      <c r="H591" s="553"/>
    </row>
    <row r="592" spans="1:8" s="59" customFormat="1" x14ac:dyDescent="0.25">
      <c r="A592" s="82">
        <v>1</v>
      </c>
      <c r="B592" s="65" t="s">
        <v>237</v>
      </c>
      <c r="C592" s="26"/>
      <c r="D592" s="58"/>
      <c r="E592" s="64"/>
      <c r="F592" s="64"/>
      <c r="G592" s="69"/>
      <c r="H592" s="553"/>
    </row>
    <row r="593" spans="1:8" s="59" customFormat="1" ht="30" x14ac:dyDescent="0.25">
      <c r="A593" s="82">
        <v>1</v>
      </c>
      <c r="B593" s="65" t="s">
        <v>238</v>
      </c>
      <c r="C593" s="26"/>
      <c r="D593" s="58"/>
      <c r="E593" s="64"/>
      <c r="F593" s="64"/>
      <c r="G593" s="69"/>
      <c r="H593" s="553"/>
    </row>
    <row r="594" spans="1:8" s="59" customFormat="1" x14ac:dyDescent="0.25">
      <c r="A594" s="82">
        <v>1</v>
      </c>
      <c r="B594" s="65" t="s">
        <v>237</v>
      </c>
      <c r="C594" s="26"/>
      <c r="D594" s="91"/>
      <c r="E594" s="64"/>
      <c r="F594" s="64"/>
      <c r="G594" s="69"/>
      <c r="H594" s="553"/>
    </row>
    <row r="595" spans="1:8" s="59" customFormat="1" ht="30" customHeight="1" x14ac:dyDescent="0.25">
      <c r="A595" s="82">
        <v>1</v>
      </c>
      <c r="B595" s="61" t="s">
        <v>239</v>
      </c>
      <c r="C595" s="26"/>
      <c r="D595" s="3">
        <f>SUM(D596,D597,D599)</f>
        <v>0</v>
      </c>
      <c r="E595" s="64"/>
      <c r="F595" s="64"/>
      <c r="G595" s="69"/>
      <c r="H595" s="553"/>
    </row>
    <row r="596" spans="1:8" s="59" customFormat="1" ht="30" x14ac:dyDescent="0.25">
      <c r="A596" s="82">
        <v>1</v>
      </c>
      <c r="B596" s="65" t="s">
        <v>240</v>
      </c>
      <c r="C596" s="26"/>
      <c r="D596" s="3"/>
      <c r="E596" s="64"/>
      <c r="F596" s="64"/>
      <c r="G596" s="69"/>
      <c r="H596" s="553"/>
    </row>
    <row r="597" spans="1:8" s="59" customFormat="1" ht="45" x14ac:dyDescent="0.25">
      <c r="A597" s="82">
        <v>1</v>
      </c>
      <c r="B597" s="65" t="s">
        <v>241</v>
      </c>
      <c r="C597" s="26"/>
      <c r="D597" s="406"/>
      <c r="E597" s="64"/>
      <c r="F597" s="64"/>
      <c r="G597" s="69"/>
      <c r="H597" s="553"/>
    </row>
    <row r="598" spans="1:8" s="59" customFormat="1" x14ac:dyDescent="0.25">
      <c r="A598" s="82">
        <v>1</v>
      </c>
      <c r="B598" s="65" t="s">
        <v>237</v>
      </c>
      <c r="C598" s="26"/>
      <c r="D598" s="406"/>
      <c r="E598" s="64"/>
      <c r="F598" s="64"/>
      <c r="G598" s="69"/>
      <c r="H598" s="553"/>
    </row>
    <row r="599" spans="1:8" s="59" customFormat="1" ht="45" x14ac:dyDescent="0.25">
      <c r="A599" s="82">
        <v>1</v>
      </c>
      <c r="B599" s="65" t="s">
        <v>242</v>
      </c>
      <c r="C599" s="26"/>
      <c r="D599" s="406"/>
      <c r="E599" s="64"/>
      <c r="F599" s="64"/>
      <c r="G599" s="69"/>
      <c r="H599" s="553"/>
    </row>
    <row r="600" spans="1:8" s="59" customFormat="1" x14ac:dyDescent="0.25">
      <c r="A600" s="82">
        <v>1</v>
      </c>
      <c r="B600" s="65" t="s">
        <v>237</v>
      </c>
      <c r="C600" s="26"/>
      <c r="D600" s="406"/>
      <c r="E600" s="64"/>
      <c r="F600" s="64"/>
      <c r="G600" s="69"/>
      <c r="H600" s="553"/>
    </row>
    <row r="601" spans="1:8" s="59" customFormat="1" ht="31.5" customHeight="1" x14ac:dyDescent="0.25">
      <c r="A601" s="82">
        <v>1</v>
      </c>
      <c r="B601" s="61" t="s">
        <v>243</v>
      </c>
      <c r="C601" s="26"/>
      <c r="D601" s="3"/>
      <c r="E601" s="64"/>
      <c r="F601" s="64"/>
      <c r="G601" s="69"/>
      <c r="H601" s="553"/>
    </row>
    <row r="602" spans="1:8" s="59" customFormat="1" x14ac:dyDescent="0.25">
      <c r="A602" s="82">
        <v>1</v>
      </c>
      <c r="B602" s="27"/>
      <c r="C602" s="26"/>
      <c r="D602" s="3"/>
      <c r="E602" s="64"/>
      <c r="F602" s="64"/>
      <c r="G602" s="69"/>
      <c r="H602" s="553"/>
    </row>
    <row r="603" spans="1:8" s="59" customFormat="1" ht="15.75" customHeight="1" x14ac:dyDescent="0.25">
      <c r="A603" s="82">
        <v>1</v>
      </c>
      <c r="B603" s="61" t="s">
        <v>244</v>
      </c>
      <c r="C603" s="26"/>
      <c r="D603" s="3"/>
      <c r="E603" s="64"/>
      <c r="F603" s="64"/>
      <c r="G603" s="69"/>
      <c r="H603" s="553"/>
    </row>
    <row r="604" spans="1:8" s="59" customFormat="1" ht="15.75" customHeight="1" x14ac:dyDescent="0.25">
      <c r="A604" s="82">
        <v>1</v>
      </c>
      <c r="B604" s="27" t="s">
        <v>245</v>
      </c>
      <c r="C604" s="26"/>
      <c r="D604" s="3"/>
      <c r="E604" s="64"/>
      <c r="F604" s="64"/>
      <c r="G604" s="69"/>
      <c r="H604" s="553"/>
    </row>
    <row r="605" spans="1:8" s="59" customFormat="1" x14ac:dyDescent="0.25">
      <c r="A605" s="82">
        <v>1</v>
      </c>
      <c r="B605" s="28" t="s">
        <v>121</v>
      </c>
      <c r="C605" s="60"/>
      <c r="D605" s="58"/>
      <c r="E605" s="64"/>
      <c r="F605" s="64"/>
      <c r="G605" s="69"/>
      <c r="H605" s="553"/>
    </row>
    <row r="606" spans="1:8" s="59" customFormat="1" x14ac:dyDescent="0.25">
      <c r="A606" s="82">
        <v>1</v>
      </c>
      <c r="B606" s="56" t="s">
        <v>160</v>
      </c>
      <c r="C606" s="60"/>
      <c r="D606" s="91"/>
      <c r="E606" s="64"/>
      <c r="F606" s="64"/>
      <c r="G606" s="69"/>
      <c r="H606" s="553"/>
    </row>
    <row r="607" spans="1:8" ht="30" x14ac:dyDescent="0.25">
      <c r="A607" s="82">
        <v>1</v>
      </c>
      <c r="B607" s="28" t="s">
        <v>122</v>
      </c>
      <c r="C607" s="26"/>
      <c r="D607" s="3">
        <v>68</v>
      </c>
      <c r="E607" s="591"/>
      <c r="F607" s="3"/>
      <c r="G607" s="3"/>
    </row>
    <row r="608" spans="1:8" s="59" customFormat="1" ht="15.75" customHeight="1" x14ac:dyDescent="0.25">
      <c r="A608" s="82">
        <v>1</v>
      </c>
      <c r="B608" s="28" t="s">
        <v>246</v>
      </c>
      <c r="C608" s="26"/>
      <c r="D608" s="3">
        <v>41</v>
      </c>
      <c r="E608" s="64"/>
      <c r="F608" s="64"/>
      <c r="G608" s="69"/>
      <c r="H608" s="553"/>
    </row>
    <row r="609" spans="1:8" s="59" customFormat="1" x14ac:dyDescent="0.25">
      <c r="A609" s="82">
        <v>1</v>
      </c>
      <c r="B609" s="66"/>
      <c r="C609" s="26"/>
      <c r="D609" s="3"/>
      <c r="E609" s="64"/>
      <c r="F609" s="64"/>
      <c r="G609" s="69"/>
      <c r="H609" s="553"/>
    </row>
    <row r="610" spans="1:8" s="59" customFormat="1" x14ac:dyDescent="0.25">
      <c r="A610" s="82">
        <v>1</v>
      </c>
      <c r="B610" s="67" t="s">
        <v>162</v>
      </c>
      <c r="C610" s="26"/>
      <c r="D610" s="22">
        <f>D586+ROUND(D605*3.2,0)+D607</f>
        <v>68</v>
      </c>
      <c r="E610" s="64"/>
      <c r="F610" s="64"/>
      <c r="G610" s="69"/>
      <c r="H610" s="553"/>
    </row>
    <row r="611" spans="1:8" s="59" customFormat="1" x14ac:dyDescent="0.25">
      <c r="A611" s="82">
        <v>1</v>
      </c>
      <c r="B611" s="68" t="s">
        <v>161</v>
      </c>
      <c r="C611" s="26"/>
      <c r="D611" s="22">
        <f>SUM(D584,D610)</f>
        <v>118</v>
      </c>
      <c r="E611" s="64"/>
      <c r="F611" s="64"/>
      <c r="G611" s="69"/>
      <c r="H611" s="553"/>
    </row>
    <row r="612" spans="1:8" s="59" customFormat="1" x14ac:dyDescent="0.25">
      <c r="A612" s="82">
        <v>1</v>
      </c>
      <c r="B612" s="29" t="s">
        <v>124</v>
      </c>
      <c r="C612" s="26"/>
      <c r="D612" s="539">
        <f>D613+D614</f>
        <v>0</v>
      </c>
      <c r="E612" s="570"/>
      <c r="F612" s="570"/>
      <c r="G612" s="22"/>
      <c r="H612" s="553"/>
    </row>
    <row r="613" spans="1:8" s="59" customFormat="1" x14ac:dyDescent="0.25">
      <c r="A613" s="82">
        <v>1</v>
      </c>
      <c r="B613" s="585" t="s">
        <v>33</v>
      </c>
      <c r="C613" s="26"/>
      <c r="D613" s="3"/>
      <c r="E613" s="570"/>
      <c r="F613" s="570"/>
      <c r="G613" s="22"/>
      <c r="H613" s="553"/>
    </row>
    <row r="614" spans="1:8" s="59" customFormat="1" x14ac:dyDescent="0.25">
      <c r="A614" s="82">
        <v>1</v>
      </c>
      <c r="B614" s="585" t="s">
        <v>314</v>
      </c>
      <c r="C614" s="26"/>
      <c r="D614" s="3"/>
      <c r="E614" s="570"/>
      <c r="F614" s="570"/>
      <c r="G614" s="22"/>
      <c r="H614" s="553"/>
    </row>
    <row r="615" spans="1:8" x14ac:dyDescent="0.25">
      <c r="A615" s="82">
        <v>1</v>
      </c>
      <c r="B615" s="45" t="s">
        <v>7</v>
      </c>
      <c r="C615" s="26"/>
      <c r="D615" s="3"/>
      <c r="E615" s="3"/>
      <c r="F615" s="3"/>
      <c r="G615" s="3"/>
    </row>
    <row r="616" spans="1:8" x14ac:dyDescent="0.25">
      <c r="A616" s="82">
        <v>1</v>
      </c>
      <c r="B616" s="55" t="s">
        <v>77</v>
      </c>
      <c r="C616" s="26"/>
      <c r="D616" s="3"/>
      <c r="E616" s="3"/>
      <c r="F616" s="3"/>
      <c r="G616" s="3"/>
    </row>
    <row r="617" spans="1:8" x14ac:dyDescent="0.25">
      <c r="A617" s="82">
        <v>1</v>
      </c>
      <c r="B617" s="313" t="s">
        <v>24</v>
      </c>
      <c r="C617" s="50">
        <v>240</v>
      </c>
      <c r="D617" s="3"/>
      <c r="E617" s="73">
        <v>8</v>
      </c>
      <c r="F617" s="3">
        <f>ROUND(G617/C617,0)</f>
        <v>0</v>
      </c>
      <c r="G617" s="3">
        <f>ROUND(D617*E617,0)</f>
        <v>0</v>
      </c>
    </row>
    <row r="618" spans="1:8" x14ac:dyDescent="0.25">
      <c r="A618" s="82">
        <v>1</v>
      </c>
      <c r="B618" s="35" t="s">
        <v>37</v>
      </c>
      <c r="C618" s="2">
        <v>240</v>
      </c>
      <c r="D618" s="3"/>
      <c r="E618" s="73">
        <v>8</v>
      </c>
      <c r="F618" s="3">
        <f>ROUND(G618/C618,0)</f>
        <v>0</v>
      </c>
      <c r="G618" s="3">
        <f>ROUND(D618*E618,0)</f>
        <v>0</v>
      </c>
    </row>
    <row r="619" spans="1:8" x14ac:dyDescent="0.25">
      <c r="A619" s="82">
        <v>1</v>
      </c>
      <c r="B619" s="35" t="s">
        <v>57</v>
      </c>
      <c r="C619" s="2">
        <v>240</v>
      </c>
      <c r="D619" s="3"/>
      <c r="E619" s="73">
        <v>8</v>
      </c>
      <c r="F619" s="3">
        <f>ROUND(G619/C619,0)</f>
        <v>0</v>
      </c>
      <c r="G619" s="3">
        <f>ROUND(D619*E619,0)</f>
        <v>0</v>
      </c>
    </row>
    <row r="620" spans="1:8" ht="18.75" customHeight="1" x14ac:dyDescent="0.25">
      <c r="A620" s="82">
        <v>1</v>
      </c>
      <c r="B620" s="36" t="s">
        <v>147</v>
      </c>
      <c r="C620" s="26"/>
      <c r="D620" s="46">
        <f>SUM(D617:D619)</f>
        <v>0</v>
      </c>
      <c r="E620" s="100">
        <f>E618</f>
        <v>8</v>
      </c>
      <c r="F620" s="46">
        <f t="shared" ref="F620:G620" si="41">SUM(F617:F619)</f>
        <v>0</v>
      </c>
      <c r="G620" s="46">
        <f t="shared" si="41"/>
        <v>0</v>
      </c>
    </row>
    <row r="621" spans="1:8" ht="18.75" customHeight="1" x14ac:dyDescent="0.25">
      <c r="A621" s="82">
        <v>1</v>
      </c>
      <c r="B621" s="586" t="s">
        <v>118</v>
      </c>
      <c r="C621" s="93"/>
      <c r="D621" s="581">
        <f t="shared" ref="D621" si="42">D620</f>
        <v>0</v>
      </c>
      <c r="E621" s="106">
        <f t="shared" ref="E621:G621" si="43">E620</f>
        <v>8</v>
      </c>
      <c r="F621" s="581">
        <f t="shared" si="43"/>
        <v>0</v>
      </c>
      <c r="G621" s="581">
        <f t="shared" si="43"/>
        <v>0</v>
      </c>
    </row>
    <row r="622" spans="1:8" ht="15.75" thickBot="1" x14ac:dyDescent="0.3">
      <c r="A622" s="82">
        <v>1</v>
      </c>
      <c r="B622" s="561" t="s">
        <v>10</v>
      </c>
      <c r="C622" s="547"/>
      <c r="D622" s="547"/>
      <c r="E622" s="547"/>
      <c r="F622" s="547"/>
      <c r="G622" s="547"/>
    </row>
    <row r="623" spans="1:8" ht="20.25" customHeight="1" x14ac:dyDescent="0.25">
      <c r="A623" s="82">
        <v>1</v>
      </c>
      <c r="B623" s="589" t="s">
        <v>136</v>
      </c>
      <c r="C623" s="557"/>
      <c r="D623" s="3"/>
      <c r="E623" s="3"/>
      <c r="F623" s="3"/>
      <c r="G623" s="3"/>
    </row>
    <row r="624" spans="1:8" s="59" customFormat="1" ht="18.75" customHeight="1" x14ac:dyDescent="0.25">
      <c r="A624" s="82">
        <v>1</v>
      </c>
      <c r="B624" s="25" t="s">
        <v>227</v>
      </c>
      <c r="C624" s="25"/>
      <c r="D624" s="89"/>
      <c r="E624" s="58"/>
      <c r="F624" s="58"/>
      <c r="G624" s="58"/>
      <c r="H624" s="553"/>
    </row>
    <row r="625" spans="1:8" s="59" customFormat="1" x14ac:dyDescent="0.25">
      <c r="A625" s="82">
        <v>1</v>
      </c>
      <c r="B625" s="27" t="s">
        <v>332</v>
      </c>
      <c r="C625" s="60"/>
      <c r="D625" s="58">
        <f>SUM(D627,D628,D629,D630)+D626/2.7</f>
        <v>0</v>
      </c>
      <c r="E625" s="58"/>
      <c r="F625" s="58"/>
      <c r="G625" s="58"/>
      <c r="H625" s="553"/>
    </row>
    <row r="626" spans="1:8" s="59" customFormat="1" x14ac:dyDescent="0.25">
      <c r="A626" s="82">
        <v>1</v>
      </c>
      <c r="B626" s="27" t="s">
        <v>327</v>
      </c>
      <c r="C626" s="32"/>
      <c r="D626" s="3"/>
      <c r="E626" s="32"/>
      <c r="F626" s="32"/>
      <c r="G626" s="32"/>
      <c r="H626" s="553"/>
    </row>
    <row r="627" spans="1:8" s="59" customFormat="1" x14ac:dyDescent="0.25">
      <c r="A627" s="82">
        <v>1</v>
      </c>
      <c r="B627" s="61" t="s">
        <v>228</v>
      </c>
      <c r="C627" s="60"/>
      <c r="D627" s="58"/>
      <c r="E627" s="58"/>
      <c r="F627" s="58"/>
      <c r="G627" s="58"/>
      <c r="H627" s="553"/>
    </row>
    <row r="628" spans="1:8" s="59" customFormat="1" ht="31.5" customHeight="1" x14ac:dyDescent="0.25">
      <c r="A628" s="82">
        <v>1</v>
      </c>
      <c r="B628" s="61" t="s">
        <v>229</v>
      </c>
      <c r="C628" s="60"/>
      <c r="D628" s="3"/>
      <c r="E628" s="58"/>
      <c r="F628" s="58"/>
      <c r="G628" s="58"/>
      <c r="H628" s="553"/>
    </row>
    <row r="629" spans="1:8" s="59" customFormat="1" ht="30" x14ac:dyDescent="0.25">
      <c r="A629" s="82">
        <v>1</v>
      </c>
      <c r="B629" s="61" t="s">
        <v>230</v>
      </c>
      <c r="C629" s="60"/>
      <c r="D629" s="3"/>
      <c r="E629" s="58"/>
      <c r="F629" s="58"/>
      <c r="G629" s="58"/>
      <c r="H629" s="553"/>
    </row>
    <row r="630" spans="1:8" s="59" customFormat="1" x14ac:dyDescent="0.25">
      <c r="A630" s="82">
        <v>1</v>
      </c>
      <c r="B630" s="27" t="s">
        <v>231</v>
      </c>
      <c r="C630" s="60"/>
      <c r="D630" s="3"/>
      <c r="E630" s="58"/>
      <c r="F630" s="58"/>
      <c r="G630" s="58"/>
      <c r="H630" s="553"/>
    </row>
    <row r="631" spans="1:8" s="59" customFormat="1" ht="45" x14ac:dyDescent="0.25">
      <c r="A631" s="82">
        <v>1</v>
      </c>
      <c r="B631" s="27" t="s">
        <v>326</v>
      </c>
      <c r="C631" s="60"/>
      <c r="D631" s="17"/>
      <c r="E631" s="58"/>
      <c r="F631" s="58"/>
      <c r="G631" s="58"/>
      <c r="H631" s="553"/>
    </row>
    <row r="632" spans="1:8" x14ac:dyDescent="0.25">
      <c r="A632" s="82">
        <v>1</v>
      </c>
      <c r="B632" s="28" t="s">
        <v>121</v>
      </c>
      <c r="C632" s="26"/>
      <c r="D632" s="3">
        <f>D633+D634</f>
        <v>0</v>
      </c>
      <c r="E632" s="551"/>
      <c r="F632" s="551"/>
      <c r="G632" s="3"/>
    </row>
    <row r="633" spans="1:8" x14ac:dyDescent="0.25">
      <c r="A633" s="82">
        <v>1</v>
      </c>
      <c r="B633" s="28" t="s">
        <v>297</v>
      </c>
      <c r="C633" s="57"/>
      <c r="D633" s="3"/>
      <c r="E633" s="551"/>
      <c r="F633" s="551"/>
      <c r="G633" s="3"/>
    </row>
    <row r="634" spans="1:8" x14ac:dyDescent="0.25">
      <c r="A634" s="82">
        <v>1</v>
      </c>
      <c r="B634" s="28" t="s">
        <v>299</v>
      </c>
      <c r="C634" s="57"/>
      <c r="D634" s="17">
        <f>D635/8.5</f>
        <v>0</v>
      </c>
      <c r="E634" s="551"/>
      <c r="F634" s="551"/>
      <c r="G634" s="3"/>
    </row>
    <row r="635" spans="1:8" s="59" customFormat="1" x14ac:dyDescent="0.25">
      <c r="A635" s="82">
        <v>1</v>
      </c>
      <c r="B635" s="56" t="s">
        <v>298</v>
      </c>
      <c r="C635" s="467"/>
      <c r="D635" s="3"/>
      <c r="E635" s="58"/>
      <c r="F635" s="58"/>
      <c r="G635" s="58"/>
      <c r="H635" s="553"/>
    </row>
    <row r="636" spans="1:8" s="59" customFormat="1" ht="15.75" customHeight="1" x14ac:dyDescent="0.25">
      <c r="A636" s="82">
        <v>1</v>
      </c>
      <c r="B636" s="62" t="s">
        <v>232</v>
      </c>
      <c r="C636" s="63"/>
      <c r="D636" s="60">
        <f>D625+ROUND(D633*3.2,0)+D635/3.9</f>
        <v>0</v>
      </c>
      <c r="E636" s="64"/>
      <c r="F636" s="64"/>
      <c r="G636" s="69"/>
      <c r="H636" s="553"/>
    </row>
    <row r="637" spans="1:8" s="59" customFormat="1" ht="15.75" customHeight="1" x14ac:dyDescent="0.25">
      <c r="A637" s="82">
        <v>1</v>
      </c>
      <c r="B637" s="25" t="s">
        <v>163</v>
      </c>
      <c r="C637" s="26"/>
      <c r="D637" s="3"/>
      <c r="E637" s="64"/>
      <c r="F637" s="64"/>
      <c r="G637" s="69"/>
      <c r="H637" s="553"/>
    </row>
    <row r="638" spans="1:8" s="59" customFormat="1" ht="15.75" customHeight="1" x14ac:dyDescent="0.25">
      <c r="A638" s="82">
        <v>1</v>
      </c>
      <c r="B638" s="27" t="s">
        <v>123</v>
      </c>
      <c r="C638" s="26"/>
      <c r="D638" s="3">
        <f>SUM(D639,D640,D647,D653,D654,D655,D656)</f>
        <v>0</v>
      </c>
      <c r="E638" s="64"/>
      <c r="F638" s="64"/>
      <c r="G638" s="69"/>
      <c r="H638" s="553"/>
    </row>
    <row r="639" spans="1:8" s="59" customFormat="1" ht="15.75" customHeight="1" x14ac:dyDescent="0.25">
      <c r="A639" s="82">
        <v>1</v>
      </c>
      <c r="B639" s="27" t="s">
        <v>228</v>
      </c>
      <c r="C639" s="26"/>
      <c r="D639" s="3"/>
      <c r="E639" s="64"/>
      <c r="F639" s="64"/>
      <c r="G639" s="69"/>
      <c r="H639" s="553"/>
    </row>
    <row r="640" spans="1:8" s="59" customFormat="1" ht="15.75" customHeight="1" x14ac:dyDescent="0.25">
      <c r="A640" s="82">
        <v>1</v>
      </c>
      <c r="B640" s="61" t="s">
        <v>233</v>
      </c>
      <c r="C640" s="26"/>
      <c r="D640" s="3">
        <f>D641+D642+D643+D645</f>
        <v>0</v>
      </c>
      <c r="E640" s="64"/>
      <c r="F640" s="64"/>
      <c r="G640" s="69"/>
      <c r="H640" s="553"/>
    </row>
    <row r="641" spans="1:8" s="59" customFormat="1" ht="19.5" customHeight="1" x14ac:dyDescent="0.25">
      <c r="A641" s="82">
        <v>1</v>
      </c>
      <c r="B641" s="65" t="s">
        <v>234</v>
      </c>
      <c r="C641" s="26"/>
      <c r="D641" s="58"/>
      <c r="E641" s="64"/>
      <c r="F641" s="64"/>
      <c r="G641" s="69"/>
      <c r="H641" s="553"/>
    </row>
    <row r="642" spans="1:8" s="59" customFormat="1" ht="15.75" customHeight="1" x14ac:dyDescent="0.25">
      <c r="A642" s="82">
        <v>1</v>
      </c>
      <c r="B642" s="65" t="s">
        <v>235</v>
      </c>
      <c r="C642" s="26"/>
      <c r="D642" s="58"/>
      <c r="E642" s="64"/>
      <c r="F642" s="64"/>
      <c r="G642" s="69"/>
      <c r="H642" s="553"/>
    </row>
    <row r="643" spans="1:8" s="59" customFormat="1" ht="30.75" customHeight="1" x14ac:dyDescent="0.25">
      <c r="A643" s="82">
        <v>1</v>
      </c>
      <c r="B643" s="65" t="s">
        <v>236</v>
      </c>
      <c r="C643" s="26"/>
      <c r="D643" s="58"/>
      <c r="E643" s="64"/>
      <c r="F643" s="64"/>
      <c r="G643" s="69"/>
      <c r="H643" s="553"/>
    </row>
    <row r="644" spans="1:8" s="59" customFormat="1" x14ac:dyDescent="0.25">
      <c r="A644" s="82">
        <v>1</v>
      </c>
      <c r="B644" s="65" t="s">
        <v>237</v>
      </c>
      <c r="C644" s="26"/>
      <c r="D644" s="58"/>
      <c r="E644" s="64"/>
      <c r="F644" s="64"/>
      <c r="G644" s="69"/>
      <c r="H644" s="553"/>
    </row>
    <row r="645" spans="1:8" s="59" customFormat="1" ht="30" x14ac:dyDescent="0.25">
      <c r="A645" s="82">
        <v>1</v>
      </c>
      <c r="B645" s="65" t="s">
        <v>238</v>
      </c>
      <c r="C645" s="26"/>
      <c r="D645" s="58"/>
      <c r="E645" s="64"/>
      <c r="F645" s="64"/>
      <c r="G645" s="69"/>
      <c r="H645" s="553"/>
    </row>
    <row r="646" spans="1:8" s="59" customFormat="1" x14ac:dyDescent="0.25">
      <c r="A646" s="82">
        <v>1</v>
      </c>
      <c r="B646" s="65" t="s">
        <v>237</v>
      </c>
      <c r="C646" s="26"/>
      <c r="D646" s="91"/>
      <c r="E646" s="64"/>
      <c r="F646" s="64"/>
      <c r="G646" s="69"/>
      <c r="H646" s="553"/>
    </row>
    <row r="647" spans="1:8" s="59" customFormat="1" ht="30" customHeight="1" x14ac:dyDescent="0.25">
      <c r="A647" s="82">
        <v>1</v>
      </c>
      <c r="B647" s="61" t="s">
        <v>239</v>
      </c>
      <c r="C647" s="26"/>
      <c r="D647" s="3">
        <f>SUM(D648,D649,D651)</f>
        <v>0</v>
      </c>
      <c r="E647" s="64"/>
      <c r="F647" s="64"/>
      <c r="G647" s="69"/>
      <c r="H647" s="553"/>
    </row>
    <row r="648" spans="1:8" s="59" customFormat="1" ht="30" x14ac:dyDescent="0.25">
      <c r="A648" s="82">
        <v>1</v>
      </c>
      <c r="B648" s="65" t="s">
        <v>240</v>
      </c>
      <c r="C648" s="26"/>
      <c r="D648" s="3"/>
      <c r="E648" s="64"/>
      <c r="F648" s="64"/>
      <c r="G648" s="69"/>
      <c r="H648" s="553"/>
    </row>
    <row r="649" spans="1:8" s="59" customFormat="1" ht="45" x14ac:dyDescent="0.25">
      <c r="A649" s="82">
        <v>1</v>
      </c>
      <c r="B649" s="65" t="s">
        <v>241</v>
      </c>
      <c r="C649" s="26"/>
      <c r="D649" s="406"/>
      <c r="E649" s="64"/>
      <c r="F649" s="64"/>
      <c r="G649" s="69"/>
      <c r="H649" s="553"/>
    </row>
    <row r="650" spans="1:8" s="59" customFormat="1" x14ac:dyDescent="0.25">
      <c r="A650" s="82">
        <v>1</v>
      </c>
      <c r="B650" s="65" t="s">
        <v>237</v>
      </c>
      <c r="C650" s="26"/>
      <c r="D650" s="406"/>
      <c r="E650" s="64"/>
      <c r="F650" s="64"/>
      <c r="G650" s="69"/>
      <c r="H650" s="553"/>
    </row>
    <row r="651" spans="1:8" s="59" customFormat="1" ht="45" x14ac:dyDescent="0.25">
      <c r="A651" s="82">
        <v>1</v>
      </c>
      <c r="B651" s="65" t="s">
        <v>242</v>
      </c>
      <c r="C651" s="26"/>
      <c r="D651" s="406"/>
      <c r="E651" s="64"/>
      <c r="F651" s="64"/>
      <c r="G651" s="69"/>
      <c r="H651" s="553"/>
    </row>
    <row r="652" spans="1:8" s="59" customFormat="1" x14ac:dyDescent="0.25">
      <c r="A652" s="82">
        <v>1</v>
      </c>
      <c r="B652" s="65" t="s">
        <v>237</v>
      </c>
      <c r="C652" s="26"/>
      <c r="D652" s="406"/>
      <c r="E652" s="64"/>
      <c r="F652" s="64"/>
      <c r="G652" s="69"/>
      <c r="H652" s="553"/>
    </row>
    <row r="653" spans="1:8" s="59" customFormat="1" ht="31.5" customHeight="1" x14ac:dyDescent="0.25">
      <c r="A653" s="82">
        <v>1</v>
      </c>
      <c r="B653" s="61" t="s">
        <v>243</v>
      </c>
      <c r="C653" s="26"/>
      <c r="D653" s="3"/>
      <c r="E653" s="64"/>
      <c r="F653" s="64"/>
      <c r="G653" s="69"/>
      <c r="H653" s="553"/>
    </row>
    <row r="654" spans="1:8" s="59" customFormat="1" x14ac:dyDescent="0.25">
      <c r="A654" s="82">
        <v>1</v>
      </c>
      <c r="B654" s="27"/>
      <c r="C654" s="26"/>
      <c r="D654" s="3"/>
      <c r="E654" s="64"/>
      <c r="F654" s="64"/>
      <c r="G654" s="69"/>
      <c r="H654" s="553"/>
    </row>
    <row r="655" spans="1:8" s="59" customFormat="1" ht="15.75" customHeight="1" x14ac:dyDescent="0.25">
      <c r="A655" s="82">
        <v>1</v>
      </c>
      <c r="B655" s="61" t="s">
        <v>244</v>
      </c>
      <c r="C655" s="26"/>
      <c r="D655" s="3"/>
      <c r="E655" s="64"/>
      <c r="F655" s="64"/>
      <c r="G655" s="69"/>
      <c r="H655" s="553"/>
    </row>
    <row r="656" spans="1:8" s="59" customFormat="1" ht="15.75" customHeight="1" x14ac:dyDescent="0.25">
      <c r="A656" s="82">
        <v>1</v>
      </c>
      <c r="B656" s="27" t="s">
        <v>245</v>
      </c>
      <c r="C656" s="26"/>
      <c r="D656" s="3"/>
      <c r="E656" s="64"/>
      <c r="F656" s="64"/>
      <c r="G656" s="69"/>
      <c r="H656" s="553"/>
    </row>
    <row r="657" spans="1:8" s="59" customFormat="1" x14ac:dyDescent="0.25">
      <c r="A657" s="82">
        <v>1</v>
      </c>
      <c r="B657" s="28" t="s">
        <v>121</v>
      </c>
      <c r="C657" s="60"/>
      <c r="D657" s="58"/>
      <c r="E657" s="64"/>
      <c r="F657" s="64"/>
      <c r="G657" s="69"/>
      <c r="H657" s="553"/>
    </row>
    <row r="658" spans="1:8" s="59" customFormat="1" x14ac:dyDescent="0.25">
      <c r="A658" s="82">
        <v>1</v>
      </c>
      <c r="B658" s="56" t="s">
        <v>160</v>
      </c>
      <c r="C658" s="60"/>
      <c r="D658" s="91"/>
      <c r="E658" s="64"/>
      <c r="F658" s="64"/>
      <c r="G658" s="69"/>
      <c r="H658" s="553"/>
    </row>
    <row r="659" spans="1:8" ht="30" x14ac:dyDescent="0.25">
      <c r="A659" s="82">
        <v>1</v>
      </c>
      <c r="B659" s="28" t="s">
        <v>122</v>
      </c>
      <c r="C659" s="26"/>
      <c r="D659" s="3"/>
      <c r="E659" s="551"/>
      <c r="F659" s="551"/>
      <c r="G659" s="3"/>
    </row>
    <row r="660" spans="1:8" s="59" customFormat="1" ht="15.75" customHeight="1" x14ac:dyDescent="0.25">
      <c r="A660" s="82">
        <v>1</v>
      </c>
      <c r="B660" s="28" t="s">
        <v>246</v>
      </c>
      <c r="C660" s="26"/>
      <c r="D660" s="3"/>
      <c r="E660" s="64"/>
      <c r="F660" s="64"/>
      <c r="G660" s="69"/>
      <c r="H660" s="553"/>
    </row>
    <row r="661" spans="1:8" s="59" customFormat="1" x14ac:dyDescent="0.25">
      <c r="A661" s="82">
        <v>1</v>
      </c>
      <c r="B661" s="66"/>
      <c r="C661" s="26"/>
      <c r="D661" s="3"/>
      <c r="E661" s="64"/>
      <c r="F661" s="64"/>
      <c r="G661" s="69"/>
      <c r="H661" s="553"/>
    </row>
    <row r="662" spans="1:8" s="59" customFormat="1" x14ac:dyDescent="0.25">
      <c r="A662" s="82">
        <v>1</v>
      </c>
      <c r="B662" s="67" t="s">
        <v>162</v>
      </c>
      <c r="C662" s="26"/>
      <c r="D662" s="22">
        <f>D638+ROUND(D657*3.2,0)+D659</f>
        <v>0</v>
      </c>
      <c r="E662" s="64"/>
      <c r="F662" s="64"/>
      <c r="G662" s="69"/>
      <c r="H662" s="553"/>
    </row>
    <row r="663" spans="1:8" s="59" customFormat="1" x14ac:dyDescent="0.25">
      <c r="A663" s="82">
        <v>1</v>
      </c>
      <c r="B663" s="68" t="s">
        <v>161</v>
      </c>
      <c r="C663" s="26"/>
      <c r="D663" s="22">
        <f>SUM(D636,D662)</f>
        <v>0</v>
      </c>
      <c r="E663" s="64"/>
      <c r="F663" s="64"/>
      <c r="G663" s="69"/>
      <c r="H663" s="553"/>
    </row>
    <row r="664" spans="1:8" x14ac:dyDescent="0.25">
      <c r="A664" s="82">
        <v>1</v>
      </c>
      <c r="B664" s="45" t="s">
        <v>7</v>
      </c>
      <c r="C664" s="78"/>
      <c r="D664" s="3"/>
      <c r="E664" s="3"/>
      <c r="F664" s="3"/>
      <c r="G664" s="3"/>
    </row>
    <row r="665" spans="1:8" x14ac:dyDescent="0.25">
      <c r="A665" s="82">
        <v>1</v>
      </c>
      <c r="B665" s="55" t="s">
        <v>77</v>
      </c>
      <c r="C665" s="78"/>
      <c r="D665" s="3"/>
      <c r="E665" s="3"/>
      <c r="F665" s="3"/>
      <c r="G665" s="3"/>
    </row>
    <row r="666" spans="1:8" x14ac:dyDescent="0.25">
      <c r="A666" s="82">
        <v>1</v>
      </c>
      <c r="B666" s="35" t="s">
        <v>37</v>
      </c>
      <c r="C666" s="2"/>
      <c r="D666" s="3"/>
      <c r="E666" s="73"/>
      <c r="F666" s="3" t="e">
        <f>ROUND(G666/C666,0)</f>
        <v>#DIV/0!</v>
      </c>
      <c r="G666" s="3">
        <f>ROUND(D666*E666,0)</f>
        <v>0</v>
      </c>
    </row>
    <row r="667" spans="1:8" ht="18" customHeight="1" x14ac:dyDescent="0.25">
      <c r="A667" s="82">
        <v>1</v>
      </c>
      <c r="B667" s="36" t="s">
        <v>147</v>
      </c>
      <c r="C667" s="78"/>
      <c r="D667" s="46">
        <f>D666</f>
        <v>0</v>
      </c>
      <c r="E667" s="100">
        <f>E666</f>
        <v>0</v>
      </c>
      <c r="F667" s="46" t="e">
        <f>F666</f>
        <v>#DIV/0!</v>
      </c>
      <c r="G667" s="46">
        <f>G666</f>
        <v>0</v>
      </c>
    </row>
    <row r="668" spans="1:8" ht="18" customHeight="1" x14ac:dyDescent="0.25">
      <c r="A668" s="82">
        <v>1</v>
      </c>
      <c r="B668" s="586" t="s">
        <v>118</v>
      </c>
      <c r="C668" s="104"/>
      <c r="D668" s="581">
        <f t="shared" ref="D668" si="44">D667</f>
        <v>0</v>
      </c>
      <c r="E668" s="106">
        <f t="shared" ref="E668:G668" si="45">E667</f>
        <v>0</v>
      </c>
      <c r="F668" s="581" t="e">
        <f t="shared" si="45"/>
        <v>#DIV/0!</v>
      </c>
      <c r="G668" s="581">
        <f t="shared" si="45"/>
        <v>0</v>
      </c>
    </row>
    <row r="669" spans="1:8" ht="15.75" thickBot="1" x14ac:dyDescent="0.3">
      <c r="A669" s="82">
        <v>1</v>
      </c>
      <c r="B669" s="561" t="s">
        <v>10</v>
      </c>
      <c r="C669" s="547"/>
      <c r="D669" s="547"/>
      <c r="E669" s="547"/>
      <c r="F669" s="547"/>
      <c r="G669" s="547"/>
    </row>
    <row r="670" spans="1:8" x14ac:dyDescent="0.25">
      <c r="A670" s="82">
        <v>1</v>
      </c>
      <c r="B670" s="93"/>
      <c r="C670" s="104"/>
      <c r="D670" s="3"/>
      <c r="E670" s="3"/>
      <c r="F670" s="3"/>
      <c r="G670" s="3"/>
    </row>
    <row r="671" spans="1:8" ht="15.75" customHeight="1" x14ac:dyDescent="0.25">
      <c r="A671" s="82">
        <v>1</v>
      </c>
      <c r="B671" s="535" t="s">
        <v>137</v>
      </c>
      <c r="C671" s="78"/>
      <c r="D671" s="3"/>
      <c r="E671" s="3"/>
      <c r="F671" s="3"/>
      <c r="G671" s="3"/>
    </row>
    <row r="672" spans="1:8" s="59" customFormat="1" ht="18.75" customHeight="1" x14ac:dyDescent="0.25">
      <c r="A672" s="82">
        <v>1</v>
      </c>
      <c r="B672" s="25" t="s">
        <v>227</v>
      </c>
      <c r="C672" s="25"/>
      <c r="D672" s="89"/>
      <c r="E672" s="58"/>
      <c r="F672" s="58"/>
      <c r="G672" s="58"/>
      <c r="H672" s="553"/>
    </row>
    <row r="673" spans="1:8" s="59" customFormat="1" x14ac:dyDescent="0.25">
      <c r="A673" s="82">
        <v>1</v>
      </c>
      <c r="B673" s="27" t="s">
        <v>332</v>
      </c>
      <c r="C673" s="60"/>
      <c r="D673" s="58">
        <f>SUM(D674,D675,D676,D677)</f>
        <v>1</v>
      </c>
      <c r="E673" s="58"/>
      <c r="F673" s="58"/>
      <c r="G673" s="58"/>
      <c r="H673" s="553"/>
    </row>
    <row r="674" spans="1:8" s="59" customFormat="1" x14ac:dyDescent="0.25">
      <c r="A674" s="82">
        <v>1</v>
      </c>
      <c r="B674" s="61" t="s">
        <v>228</v>
      </c>
      <c r="C674" s="60"/>
      <c r="D674" s="58"/>
      <c r="E674" s="58"/>
      <c r="F674" s="58"/>
      <c r="G674" s="58"/>
      <c r="H674" s="553"/>
    </row>
    <row r="675" spans="1:8" s="59" customFormat="1" ht="34.5" customHeight="1" x14ac:dyDescent="0.25">
      <c r="A675" s="82">
        <v>1</v>
      </c>
      <c r="B675" s="61" t="s">
        <v>229</v>
      </c>
      <c r="C675" s="60"/>
      <c r="D675" s="3"/>
      <c r="E675" s="58"/>
      <c r="F675" s="58"/>
      <c r="G675" s="58"/>
      <c r="H675" s="553"/>
    </row>
    <row r="676" spans="1:8" s="59" customFormat="1" ht="30" x14ac:dyDescent="0.25">
      <c r="A676" s="82">
        <v>1</v>
      </c>
      <c r="B676" s="61" t="s">
        <v>230</v>
      </c>
      <c r="C676" s="60"/>
      <c r="D676" s="3"/>
      <c r="E676" s="58"/>
      <c r="F676" s="58"/>
      <c r="G676" s="58"/>
      <c r="H676" s="553"/>
    </row>
    <row r="677" spans="1:8" s="59" customFormat="1" x14ac:dyDescent="0.25">
      <c r="A677" s="82">
        <v>1</v>
      </c>
      <c r="B677" s="27" t="s">
        <v>231</v>
      </c>
      <c r="C677" s="60"/>
      <c r="D677" s="3">
        <v>1</v>
      </c>
      <c r="E677" s="58"/>
      <c r="F677" s="58"/>
      <c r="G677" s="58"/>
      <c r="H677" s="553"/>
    </row>
    <row r="678" spans="1:8" s="59" customFormat="1" ht="45" x14ac:dyDescent="0.25">
      <c r="A678" s="82">
        <v>1</v>
      </c>
      <c r="B678" s="27" t="s">
        <v>326</v>
      </c>
      <c r="C678" s="60"/>
      <c r="D678" s="17"/>
      <c r="E678" s="58"/>
      <c r="F678" s="58"/>
      <c r="G678" s="58"/>
      <c r="H678" s="553"/>
    </row>
    <row r="679" spans="1:8" x14ac:dyDescent="0.25">
      <c r="A679" s="82">
        <v>1</v>
      </c>
      <c r="B679" s="28" t="s">
        <v>121</v>
      </c>
      <c r="C679" s="26"/>
      <c r="D679" s="3">
        <v>1</v>
      </c>
      <c r="E679" s="551"/>
      <c r="F679" s="3"/>
      <c r="G679" s="3"/>
    </row>
    <row r="680" spans="1:8" s="59" customFormat="1" x14ac:dyDescent="0.25">
      <c r="A680" s="82">
        <v>1</v>
      </c>
      <c r="B680" s="56" t="s">
        <v>160</v>
      </c>
      <c r="C680" s="467"/>
      <c r="D680" s="3"/>
      <c r="E680" s="58"/>
      <c r="F680" s="58"/>
      <c r="G680" s="58"/>
      <c r="H680" s="553"/>
    </row>
    <row r="681" spans="1:8" s="59" customFormat="1" ht="15.75" customHeight="1" x14ac:dyDescent="0.25">
      <c r="A681" s="82">
        <v>1</v>
      </c>
      <c r="B681" s="62" t="s">
        <v>232</v>
      </c>
      <c r="C681" s="63"/>
      <c r="D681" s="60">
        <f>D673+ROUND(D679*3.2,0)</f>
        <v>4</v>
      </c>
      <c r="E681" s="64"/>
      <c r="F681" s="64"/>
      <c r="G681" s="69"/>
      <c r="H681" s="553"/>
    </row>
    <row r="682" spans="1:8" s="59" customFormat="1" ht="15.75" customHeight="1" x14ac:dyDescent="0.25">
      <c r="A682" s="82">
        <v>1</v>
      </c>
      <c r="B682" s="25" t="s">
        <v>163</v>
      </c>
      <c r="C682" s="26"/>
      <c r="D682" s="3"/>
      <c r="E682" s="64"/>
      <c r="F682" s="64"/>
      <c r="G682" s="69"/>
      <c r="H682" s="553"/>
    </row>
    <row r="683" spans="1:8" s="59" customFormat="1" ht="15.75" customHeight="1" x14ac:dyDescent="0.25">
      <c r="A683" s="82">
        <v>1</v>
      </c>
      <c r="B683" s="27" t="s">
        <v>123</v>
      </c>
      <c r="C683" s="26"/>
      <c r="D683" s="3">
        <f>SUM(D684,D685,D692,D698,D699,D700,D701)</f>
        <v>0</v>
      </c>
      <c r="E683" s="64"/>
      <c r="F683" s="64"/>
      <c r="G683" s="69"/>
      <c r="H683" s="553"/>
    </row>
    <row r="684" spans="1:8" s="59" customFormat="1" ht="15.75" customHeight="1" x14ac:dyDescent="0.25">
      <c r="A684" s="82">
        <v>1</v>
      </c>
      <c r="B684" s="27" t="s">
        <v>228</v>
      </c>
      <c r="C684" s="26"/>
      <c r="D684" s="3"/>
      <c r="E684" s="64"/>
      <c r="F684" s="64"/>
      <c r="G684" s="69"/>
      <c r="H684" s="553"/>
    </row>
    <row r="685" spans="1:8" s="59" customFormat="1" ht="15.75" customHeight="1" x14ac:dyDescent="0.25">
      <c r="A685" s="82">
        <v>1</v>
      </c>
      <c r="B685" s="61" t="s">
        <v>233</v>
      </c>
      <c r="C685" s="26"/>
      <c r="D685" s="3">
        <f>D686+D687+D688+D690</f>
        <v>0</v>
      </c>
      <c r="E685" s="64"/>
      <c r="F685" s="64"/>
      <c r="G685" s="69"/>
      <c r="H685" s="553"/>
    </row>
    <row r="686" spans="1:8" s="59" customFormat="1" ht="19.5" customHeight="1" x14ac:dyDescent="0.25">
      <c r="A686" s="82">
        <v>1</v>
      </c>
      <c r="B686" s="65" t="s">
        <v>234</v>
      </c>
      <c r="C686" s="26"/>
      <c r="D686" s="58"/>
      <c r="E686" s="64"/>
      <c r="F686" s="64"/>
      <c r="G686" s="69"/>
      <c r="H686" s="553"/>
    </row>
    <row r="687" spans="1:8" s="59" customFormat="1" ht="15.75" customHeight="1" x14ac:dyDescent="0.25">
      <c r="A687" s="82">
        <v>1</v>
      </c>
      <c r="B687" s="65" t="s">
        <v>235</v>
      </c>
      <c r="C687" s="26"/>
      <c r="D687" s="58"/>
      <c r="E687" s="64"/>
      <c r="F687" s="64"/>
      <c r="G687" s="69"/>
      <c r="H687" s="553"/>
    </row>
    <row r="688" spans="1:8" s="59" customFormat="1" ht="30.75" customHeight="1" x14ac:dyDescent="0.25">
      <c r="A688" s="82">
        <v>1</v>
      </c>
      <c r="B688" s="65" t="s">
        <v>236</v>
      </c>
      <c r="C688" s="26"/>
      <c r="D688" s="58"/>
      <c r="E688" s="64"/>
      <c r="F688" s="64"/>
      <c r="G688" s="69"/>
      <c r="H688" s="553"/>
    </row>
    <row r="689" spans="1:8" s="59" customFormat="1" x14ac:dyDescent="0.25">
      <c r="A689" s="82">
        <v>1</v>
      </c>
      <c r="B689" s="65" t="s">
        <v>237</v>
      </c>
      <c r="C689" s="26"/>
      <c r="D689" s="58"/>
      <c r="E689" s="64"/>
      <c r="F689" s="64"/>
      <c r="G689" s="69"/>
      <c r="H689" s="553"/>
    </row>
    <row r="690" spans="1:8" s="59" customFormat="1" ht="30" x14ac:dyDescent="0.25">
      <c r="A690" s="82">
        <v>1</v>
      </c>
      <c r="B690" s="65" t="s">
        <v>238</v>
      </c>
      <c r="C690" s="26"/>
      <c r="D690" s="58"/>
      <c r="E690" s="64"/>
      <c r="F690" s="64"/>
      <c r="G690" s="69"/>
      <c r="H690" s="553"/>
    </row>
    <row r="691" spans="1:8" s="59" customFormat="1" x14ac:dyDescent="0.25">
      <c r="A691" s="82">
        <v>1</v>
      </c>
      <c r="B691" s="65" t="s">
        <v>237</v>
      </c>
      <c r="C691" s="26"/>
      <c r="D691" s="91"/>
      <c r="E691" s="64"/>
      <c r="F691" s="64"/>
      <c r="G691" s="69"/>
      <c r="H691" s="553"/>
    </row>
    <row r="692" spans="1:8" s="59" customFormat="1" ht="30" customHeight="1" x14ac:dyDescent="0.25">
      <c r="A692" s="82">
        <v>1</v>
      </c>
      <c r="B692" s="61" t="s">
        <v>239</v>
      </c>
      <c r="C692" s="26"/>
      <c r="D692" s="3">
        <f>SUM(D693,D694,D696)</f>
        <v>0</v>
      </c>
      <c r="E692" s="64"/>
      <c r="F692" s="64"/>
      <c r="G692" s="69"/>
      <c r="H692" s="553"/>
    </row>
    <row r="693" spans="1:8" s="59" customFormat="1" ht="30" x14ac:dyDescent="0.25">
      <c r="A693" s="82">
        <v>1</v>
      </c>
      <c r="B693" s="65" t="s">
        <v>240</v>
      </c>
      <c r="C693" s="26"/>
      <c r="D693" s="3"/>
      <c r="E693" s="64"/>
      <c r="F693" s="64"/>
      <c r="G693" s="69"/>
      <c r="H693" s="553"/>
    </row>
    <row r="694" spans="1:8" s="59" customFormat="1" ht="45" x14ac:dyDescent="0.25">
      <c r="A694" s="82">
        <v>1</v>
      </c>
      <c r="B694" s="65" t="s">
        <v>241</v>
      </c>
      <c r="C694" s="26"/>
      <c r="D694" s="406"/>
      <c r="E694" s="64"/>
      <c r="F694" s="64"/>
      <c r="G694" s="69"/>
      <c r="H694" s="553"/>
    </row>
    <row r="695" spans="1:8" s="59" customFormat="1" x14ac:dyDescent="0.25">
      <c r="A695" s="82">
        <v>1</v>
      </c>
      <c r="B695" s="65" t="s">
        <v>237</v>
      </c>
      <c r="C695" s="26"/>
      <c r="D695" s="406"/>
      <c r="E695" s="64"/>
      <c r="F695" s="64"/>
      <c r="G695" s="69"/>
      <c r="H695" s="553"/>
    </row>
    <row r="696" spans="1:8" s="59" customFormat="1" ht="45" x14ac:dyDescent="0.25">
      <c r="A696" s="82">
        <v>1</v>
      </c>
      <c r="B696" s="65" t="s">
        <v>242</v>
      </c>
      <c r="C696" s="26"/>
      <c r="D696" s="406"/>
      <c r="E696" s="64"/>
      <c r="F696" s="64"/>
      <c r="G696" s="69"/>
      <c r="H696" s="553"/>
    </row>
    <row r="697" spans="1:8" s="59" customFormat="1" x14ac:dyDescent="0.25">
      <c r="A697" s="82">
        <v>1</v>
      </c>
      <c r="B697" s="65" t="s">
        <v>237</v>
      </c>
      <c r="C697" s="26"/>
      <c r="D697" s="406"/>
      <c r="E697" s="64"/>
      <c r="F697" s="64"/>
      <c r="G697" s="69"/>
      <c r="H697" s="553"/>
    </row>
    <row r="698" spans="1:8" s="59" customFormat="1" ht="31.5" customHeight="1" x14ac:dyDescent="0.25">
      <c r="A698" s="82">
        <v>1</v>
      </c>
      <c r="B698" s="61" t="s">
        <v>243</v>
      </c>
      <c r="C698" s="26"/>
      <c r="D698" s="3"/>
      <c r="E698" s="64"/>
      <c r="F698" s="64"/>
      <c r="G698" s="69"/>
      <c r="H698" s="553"/>
    </row>
    <row r="699" spans="1:8" s="59" customFormat="1" x14ac:dyDescent="0.25">
      <c r="A699" s="82">
        <v>1</v>
      </c>
      <c r="B699" s="27"/>
      <c r="C699" s="26"/>
      <c r="D699" s="3"/>
      <c r="E699" s="64"/>
      <c r="F699" s="64"/>
      <c r="G699" s="69"/>
      <c r="H699" s="553"/>
    </row>
    <row r="700" spans="1:8" s="59" customFormat="1" ht="15.75" customHeight="1" x14ac:dyDescent="0.25">
      <c r="A700" s="82">
        <v>1</v>
      </c>
      <c r="B700" s="61" t="s">
        <v>244</v>
      </c>
      <c r="C700" s="26"/>
      <c r="D700" s="3"/>
      <c r="E700" s="64"/>
      <c r="F700" s="64"/>
      <c r="G700" s="69"/>
      <c r="H700" s="553"/>
    </row>
    <row r="701" spans="1:8" s="59" customFormat="1" ht="15.75" customHeight="1" x14ac:dyDescent="0.25">
      <c r="A701" s="82">
        <v>1</v>
      </c>
      <c r="B701" s="27" t="s">
        <v>245</v>
      </c>
      <c r="C701" s="26"/>
      <c r="D701" s="3"/>
      <c r="E701" s="64"/>
      <c r="F701" s="64"/>
      <c r="G701" s="69"/>
      <c r="H701" s="553"/>
    </row>
    <row r="702" spans="1:8" s="59" customFormat="1" x14ac:dyDescent="0.25">
      <c r="A702" s="82">
        <v>1</v>
      </c>
      <c r="B702" s="28" t="s">
        <v>121</v>
      </c>
      <c r="C702" s="60"/>
      <c r="D702" s="58"/>
      <c r="E702" s="64"/>
      <c r="F702" s="64"/>
      <c r="G702" s="69"/>
      <c r="H702" s="553"/>
    </row>
    <row r="703" spans="1:8" s="59" customFormat="1" x14ac:dyDescent="0.25">
      <c r="A703" s="82">
        <v>1</v>
      </c>
      <c r="B703" s="56" t="s">
        <v>160</v>
      </c>
      <c r="C703" s="60"/>
      <c r="D703" s="91"/>
      <c r="E703" s="64"/>
      <c r="F703" s="64"/>
      <c r="G703" s="69"/>
      <c r="H703" s="553"/>
    </row>
    <row r="704" spans="1:8" ht="30" x14ac:dyDescent="0.25">
      <c r="A704" s="82">
        <v>1</v>
      </c>
      <c r="B704" s="28" t="s">
        <v>122</v>
      </c>
      <c r="C704" s="26"/>
      <c r="D704" s="3">
        <v>3</v>
      </c>
      <c r="E704" s="551"/>
      <c r="F704" s="3"/>
      <c r="G704" s="3"/>
    </row>
    <row r="705" spans="1:8" s="59" customFormat="1" ht="15.75" customHeight="1" x14ac:dyDescent="0.25">
      <c r="A705" s="82">
        <v>1</v>
      </c>
      <c r="B705" s="28" t="s">
        <v>246</v>
      </c>
      <c r="C705" s="26"/>
      <c r="D705" s="3"/>
      <c r="E705" s="64"/>
      <c r="F705" s="64"/>
      <c r="G705" s="69"/>
      <c r="H705" s="553"/>
    </row>
    <row r="706" spans="1:8" s="59" customFormat="1" x14ac:dyDescent="0.25">
      <c r="A706" s="82">
        <v>1</v>
      </c>
      <c r="B706" s="66" t="s">
        <v>247</v>
      </c>
      <c r="C706" s="26"/>
      <c r="D706" s="3"/>
      <c r="E706" s="64"/>
      <c r="F706" s="64"/>
      <c r="G706" s="69"/>
      <c r="H706" s="553"/>
    </row>
    <row r="707" spans="1:8" s="59" customFormat="1" x14ac:dyDescent="0.25">
      <c r="A707" s="82">
        <v>1</v>
      </c>
      <c r="B707" s="67" t="s">
        <v>162</v>
      </c>
      <c r="C707" s="26"/>
      <c r="D707" s="22">
        <f>D683+ROUND(D702*3.2,0)+D704</f>
        <v>3</v>
      </c>
      <c r="E707" s="64"/>
      <c r="F707" s="64"/>
      <c r="G707" s="69"/>
      <c r="H707" s="553"/>
    </row>
    <row r="708" spans="1:8" s="59" customFormat="1" x14ac:dyDescent="0.25">
      <c r="A708" s="82">
        <v>1</v>
      </c>
      <c r="B708" s="68" t="s">
        <v>161</v>
      </c>
      <c r="C708" s="26"/>
      <c r="D708" s="22">
        <f>SUM(D681,D707)</f>
        <v>7</v>
      </c>
      <c r="E708" s="64"/>
      <c r="F708" s="64"/>
      <c r="G708" s="69"/>
      <c r="H708" s="553"/>
    </row>
    <row r="709" spans="1:8" s="59" customFormat="1" x14ac:dyDescent="0.25">
      <c r="A709" s="82">
        <v>1</v>
      </c>
      <c r="B709" s="29" t="s">
        <v>124</v>
      </c>
      <c r="C709" s="26"/>
      <c r="D709" s="539">
        <f>D710</f>
        <v>0</v>
      </c>
      <c r="E709" s="570"/>
      <c r="F709" s="570"/>
      <c r="G709" s="22"/>
      <c r="H709" s="553"/>
    </row>
    <row r="710" spans="1:8" s="59" customFormat="1" x14ac:dyDescent="0.25">
      <c r="A710" s="82">
        <v>1</v>
      </c>
      <c r="B710" s="35" t="s">
        <v>33</v>
      </c>
      <c r="C710" s="26"/>
      <c r="D710" s="3"/>
      <c r="E710" s="570"/>
      <c r="F710" s="570"/>
      <c r="G710" s="22"/>
      <c r="H710" s="553"/>
    </row>
    <row r="711" spans="1:8" x14ac:dyDescent="0.25">
      <c r="A711" s="82">
        <v>1</v>
      </c>
      <c r="B711" s="45" t="s">
        <v>7</v>
      </c>
      <c r="C711" s="592"/>
      <c r="D711" s="592"/>
      <c r="E711" s="551"/>
      <c r="F711" s="3"/>
      <c r="G711" s="3"/>
    </row>
    <row r="712" spans="1:8" x14ac:dyDescent="0.25">
      <c r="A712" s="82">
        <v>1</v>
      </c>
      <c r="B712" s="55" t="s">
        <v>77</v>
      </c>
      <c r="C712" s="592"/>
      <c r="D712" s="592"/>
      <c r="E712" s="551"/>
      <c r="F712" s="3"/>
      <c r="G712" s="3"/>
    </row>
    <row r="713" spans="1:8" x14ac:dyDescent="0.25">
      <c r="A713" s="82">
        <v>1</v>
      </c>
      <c r="B713" s="35" t="s">
        <v>37</v>
      </c>
      <c r="C713" s="2">
        <v>240</v>
      </c>
      <c r="D713" s="3"/>
      <c r="E713" s="73">
        <v>8</v>
      </c>
      <c r="F713" s="3">
        <f>ROUND(G713/C713,0)</f>
        <v>0</v>
      </c>
      <c r="G713" s="3">
        <f>ROUND(D713*E713,0)</f>
        <v>0</v>
      </c>
    </row>
    <row r="714" spans="1:8" x14ac:dyDescent="0.25">
      <c r="A714" s="82">
        <v>1</v>
      </c>
      <c r="B714" s="35" t="s">
        <v>57</v>
      </c>
      <c r="C714" s="2">
        <v>240</v>
      </c>
      <c r="D714" s="3"/>
      <c r="E714" s="73">
        <v>9</v>
      </c>
      <c r="F714" s="3">
        <f>ROUND(G714/C714,0)</f>
        <v>0</v>
      </c>
      <c r="G714" s="3">
        <f>ROUND(D714*E714,0)</f>
        <v>0</v>
      </c>
    </row>
    <row r="715" spans="1:8" ht="17.25" customHeight="1" x14ac:dyDescent="0.25">
      <c r="A715" s="82">
        <v>1</v>
      </c>
      <c r="B715" s="36" t="s">
        <v>147</v>
      </c>
      <c r="C715" s="78"/>
      <c r="D715" s="46">
        <f>SUM(D713:D714)</f>
        <v>0</v>
      </c>
      <c r="E715" s="100">
        <f>E713</f>
        <v>8</v>
      </c>
      <c r="F715" s="46">
        <f t="shared" ref="F715:G715" si="46">SUM(F713:F714)</f>
        <v>0</v>
      </c>
      <c r="G715" s="46">
        <f t="shared" si="46"/>
        <v>0</v>
      </c>
    </row>
    <row r="716" spans="1:8" ht="17.25" customHeight="1" x14ac:dyDescent="0.25">
      <c r="A716" s="82">
        <v>1</v>
      </c>
      <c r="B716" s="586" t="s">
        <v>118</v>
      </c>
      <c r="C716" s="104"/>
      <c r="D716" s="581">
        <f t="shared" ref="D716" si="47">D715</f>
        <v>0</v>
      </c>
      <c r="E716" s="106">
        <f t="shared" ref="E716:G716" si="48">E715</f>
        <v>8</v>
      </c>
      <c r="F716" s="581">
        <f t="shared" si="48"/>
        <v>0</v>
      </c>
      <c r="G716" s="581">
        <f t="shared" si="48"/>
        <v>0</v>
      </c>
    </row>
    <row r="717" spans="1:8" ht="15.75" thickBot="1" x14ac:dyDescent="0.3">
      <c r="A717" s="82">
        <v>1</v>
      </c>
      <c r="B717" s="561" t="s">
        <v>10</v>
      </c>
      <c r="C717" s="96"/>
      <c r="D717" s="96"/>
      <c r="E717" s="96"/>
      <c r="F717" s="96"/>
      <c r="G717" s="96"/>
    </row>
    <row r="718" spans="1:8" x14ac:dyDescent="0.25">
      <c r="A718" s="82">
        <v>1</v>
      </c>
      <c r="B718" s="593"/>
      <c r="C718" s="549"/>
      <c r="D718" s="550"/>
      <c r="E718" s="550"/>
      <c r="F718" s="550"/>
      <c r="G718" s="550"/>
    </row>
    <row r="719" spans="1:8" x14ac:dyDescent="0.25">
      <c r="A719" s="82">
        <v>1</v>
      </c>
      <c r="B719" s="574" t="s">
        <v>138</v>
      </c>
      <c r="C719" s="78"/>
      <c r="D719" s="3"/>
      <c r="E719" s="3"/>
      <c r="F719" s="3"/>
      <c r="G719" s="3"/>
    </row>
    <row r="720" spans="1:8" x14ac:dyDescent="0.25">
      <c r="A720" s="82">
        <v>1</v>
      </c>
      <c r="B720" s="25" t="s">
        <v>203</v>
      </c>
      <c r="C720" s="26"/>
      <c r="D720" s="3"/>
      <c r="E720" s="3"/>
      <c r="F720" s="3"/>
      <c r="G720" s="3"/>
    </row>
    <row r="721" spans="1:7" x14ac:dyDescent="0.25">
      <c r="A721" s="82">
        <v>1</v>
      </c>
      <c r="B721" s="27" t="s">
        <v>123</v>
      </c>
      <c r="C721" s="26"/>
      <c r="D721" s="3">
        <f>D722/2.7</f>
        <v>6.0525252525252524</v>
      </c>
      <c r="E721" s="3"/>
      <c r="F721" s="3"/>
      <c r="G721" s="3"/>
    </row>
    <row r="722" spans="1:7" x14ac:dyDescent="0.25">
      <c r="A722" s="82">
        <v>1</v>
      </c>
      <c r="B722" s="27" t="s">
        <v>327</v>
      </c>
      <c r="C722" s="32"/>
      <c r="D722" s="3">
        <v>16.341818181818184</v>
      </c>
      <c r="E722" s="32"/>
      <c r="F722" s="32"/>
      <c r="G722" s="32"/>
    </row>
    <row r="723" spans="1:7" x14ac:dyDescent="0.25">
      <c r="A723" s="82">
        <v>1</v>
      </c>
      <c r="B723" s="28" t="s">
        <v>121</v>
      </c>
      <c r="C723" s="26"/>
      <c r="D723" s="3">
        <f>(D724+D725)/8.5</f>
        <v>129.55764705882353</v>
      </c>
      <c r="E723" s="3"/>
      <c r="F723" s="3"/>
      <c r="G723" s="3"/>
    </row>
    <row r="724" spans="1:7" x14ac:dyDescent="0.25">
      <c r="A724" s="82">
        <v>1</v>
      </c>
      <c r="B724" s="450" t="s">
        <v>300</v>
      </c>
      <c r="C724" s="26"/>
      <c r="D724" s="3">
        <v>1101.24</v>
      </c>
      <c r="E724" s="3"/>
      <c r="F724" s="3"/>
      <c r="G724" s="3"/>
    </row>
    <row r="725" spans="1:7" x14ac:dyDescent="0.25">
      <c r="A725" s="82">
        <v>1</v>
      </c>
      <c r="B725" s="450" t="s">
        <v>301</v>
      </c>
      <c r="C725" s="26"/>
      <c r="D725" s="3"/>
      <c r="E725" s="3"/>
      <c r="F725" s="3"/>
      <c r="G725" s="3"/>
    </row>
    <row r="726" spans="1:7" ht="30" x14ac:dyDescent="0.25">
      <c r="A726" s="82">
        <v>1</v>
      </c>
      <c r="B726" s="28" t="s">
        <v>122</v>
      </c>
      <c r="C726" s="26"/>
      <c r="D726" s="3"/>
      <c r="E726" s="3"/>
      <c r="F726" s="3"/>
      <c r="G726" s="3"/>
    </row>
    <row r="727" spans="1:7" x14ac:dyDescent="0.25">
      <c r="A727" s="82">
        <v>1</v>
      </c>
      <c r="B727" s="381" t="s">
        <v>161</v>
      </c>
      <c r="C727" s="26"/>
      <c r="D727" s="22">
        <f>D721+ROUND((D724+D725)/3.9,0)+D726</f>
        <v>288.05252525252524</v>
      </c>
      <c r="E727" s="3"/>
      <c r="F727" s="3"/>
      <c r="G727" s="3"/>
    </row>
    <row r="728" spans="1:7" ht="15.75" thickBot="1" x14ac:dyDescent="0.3">
      <c r="A728" s="82">
        <v>1</v>
      </c>
      <c r="B728" s="546" t="s">
        <v>10</v>
      </c>
      <c r="C728" s="547"/>
      <c r="D728" s="547"/>
      <c r="E728" s="547"/>
      <c r="F728" s="547"/>
      <c r="G728" s="547"/>
    </row>
    <row r="729" spans="1:7" x14ac:dyDescent="0.25">
      <c r="A729" s="82">
        <v>1</v>
      </c>
      <c r="B729" s="579"/>
      <c r="C729" s="549"/>
      <c r="D729" s="550"/>
      <c r="E729" s="550"/>
      <c r="F729" s="550"/>
      <c r="G729" s="550"/>
    </row>
    <row r="730" spans="1:7" x14ac:dyDescent="0.25">
      <c r="A730" s="82">
        <v>1</v>
      </c>
      <c r="B730" s="574" t="s">
        <v>139</v>
      </c>
      <c r="C730" s="78"/>
      <c r="D730" s="3"/>
      <c r="E730" s="3"/>
      <c r="F730" s="3"/>
      <c r="G730" s="3"/>
    </row>
    <row r="731" spans="1:7" x14ac:dyDescent="0.25">
      <c r="A731" s="82">
        <v>1</v>
      </c>
      <c r="B731" s="25" t="s">
        <v>6</v>
      </c>
      <c r="C731" s="26"/>
      <c r="D731" s="3"/>
      <c r="E731" s="3"/>
      <c r="F731" s="3"/>
      <c r="G731" s="3"/>
    </row>
    <row r="732" spans="1:7" x14ac:dyDescent="0.25">
      <c r="A732" s="82">
        <v>1</v>
      </c>
      <c r="B732" s="27" t="s">
        <v>123</v>
      </c>
      <c r="C732" s="26"/>
      <c r="D732" s="3">
        <f>D733/2.7</f>
        <v>104.36767676767678</v>
      </c>
      <c r="E732" s="3"/>
      <c r="F732" s="3"/>
      <c r="G732" s="3"/>
    </row>
    <row r="733" spans="1:7" x14ac:dyDescent="0.25">
      <c r="A733" s="82">
        <v>1</v>
      </c>
      <c r="B733" s="27" t="s">
        <v>327</v>
      </c>
      <c r="C733" s="32"/>
      <c r="D733" s="3">
        <v>281.79272727272735</v>
      </c>
      <c r="E733" s="32"/>
      <c r="F733" s="32"/>
      <c r="G733" s="32"/>
    </row>
    <row r="734" spans="1:7" x14ac:dyDescent="0.25">
      <c r="A734" s="82">
        <v>1</v>
      </c>
      <c r="B734" s="28" t="s">
        <v>121</v>
      </c>
      <c r="C734" s="26"/>
      <c r="D734" s="3">
        <f>(D735+D736)/8.5</f>
        <v>717.97989304812836</v>
      </c>
      <c r="E734" s="3"/>
      <c r="F734" s="3"/>
      <c r="G734" s="3"/>
    </row>
    <row r="735" spans="1:7" x14ac:dyDescent="0.25">
      <c r="A735" s="82">
        <v>1</v>
      </c>
      <c r="B735" s="450" t="s">
        <v>300</v>
      </c>
      <c r="C735" s="26"/>
      <c r="D735" s="3">
        <v>6038.727272727273</v>
      </c>
      <c r="E735" s="3"/>
      <c r="F735" s="3"/>
      <c r="G735" s="3"/>
    </row>
    <row r="736" spans="1:7" x14ac:dyDescent="0.25">
      <c r="A736" s="82">
        <v>1</v>
      </c>
      <c r="B736" s="450" t="s">
        <v>301</v>
      </c>
      <c r="C736" s="26"/>
      <c r="D736" s="3">
        <v>64.101818181818189</v>
      </c>
      <c r="E736" s="3"/>
      <c r="F736" s="3"/>
      <c r="G736" s="3"/>
    </row>
    <row r="737" spans="1:7" ht="30" x14ac:dyDescent="0.25">
      <c r="A737" s="82">
        <v>1</v>
      </c>
      <c r="B737" s="28" t="s">
        <v>122</v>
      </c>
      <c r="C737" s="26"/>
      <c r="D737" s="3"/>
      <c r="E737" s="3"/>
      <c r="F737" s="3"/>
      <c r="G737" s="3"/>
    </row>
    <row r="738" spans="1:7" x14ac:dyDescent="0.25">
      <c r="A738" s="82">
        <v>1</v>
      </c>
      <c r="B738" s="381" t="s">
        <v>161</v>
      </c>
      <c r="C738" s="26"/>
      <c r="D738" s="22">
        <f>D732+ROUND((D735+D736)/3.9,0)+D737</f>
        <v>1669.3676767676768</v>
      </c>
      <c r="E738" s="3"/>
      <c r="F738" s="3"/>
      <c r="G738" s="3"/>
    </row>
    <row r="739" spans="1:7" ht="15.75" thickBot="1" x14ac:dyDescent="0.3">
      <c r="A739" s="82">
        <v>1</v>
      </c>
      <c r="B739" s="546" t="s">
        <v>10</v>
      </c>
      <c r="C739" s="547"/>
      <c r="D739" s="547"/>
      <c r="E739" s="547"/>
      <c r="F739" s="547"/>
      <c r="G739" s="547"/>
    </row>
    <row r="740" spans="1:7" ht="14.25" customHeight="1" thickBot="1" x14ac:dyDescent="0.3">
      <c r="A740" s="82">
        <v>1</v>
      </c>
      <c r="B740" s="579"/>
      <c r="C740" s="549"/>
      <c r="D740" s="550"/>
      <c r="E740" s="550"/>
      <c r="F740" s="550"/>
      <c r="G740" s="550"/>
    </row>
    <row r="741" spans="1:7" x14ac:dyDescent="0.25">
      <c r="A741" s="82">
        <v>1</v>
      </c>
      <c r="B741" s="594"/>
      <c r="C741" s="580"/>
      <c r="D741" s="550"/>
      <c r="E741" s="550"/>
      <c r="F741" s="550"/>
      <c r="G741" s="550"/>
    </row>
    <row r="742" spans="1:7" x14ac:dyDescent="0.25">
      <c r="A742" s="82">
        <v>1</v>
      </c>
      <c r="B742" s="535" t="s">
        <v>164</v>
      </c>
      <c r="C742" s="2"/>
      <c r="D742" s="3"/>
      <c r="E742" s="3"/>
      <c r="F742" s="3"/>
      <c r="G742" s="3"/>
    </row>
    <row r="743" spans="1:7" x14ac:dyDescent="0.25">
      <c r="A743" s="82">
        <v>1</v>
      </c>
      <c r="B743" s="25" t="s">
        <v>203</v>
      </c>
      <c r="C743" s="26"/>
      <c r="D743" s="3"/>
      <c r="E743" s="3"/>
      <c r="F743" s="3"/>
      <c r="G743" s="3"/>
    </row>
    <row r="744" spans="1:7" x14ac:dyDescent="0.25">
      <c r="A744" s="82">
        <v>1</v>
      </c>
      <c r="B744" s="27" t="s">
        <v>123</v>
      </c>
      <c r="C744" s="26"/>
      <c r="D744" s="3">
        <f>D745/2.7</f>
        <v>0.37037037037037035</v>
      </c>
      <c r="E744" s="3"/>
      <c r="F744" s="3"/>
      <c r="G744" s="3"/>
    </row>
    <row r="745" spans="1:7" x14ac:dyDescent="0.25">
      <c r="A745" s="82">
        <v>1</v>
      </c>
      <c r="B745" s="27" t="s">
        <v>327</v>
      </c>
      <c r="C745" s="32"/>
      <c r="D745" s="3">
        <v>1</v>
      </c>
      <c r="E745" s="32"/>
      <c r="F745" s="32"/>
      <c r="G745" s="32"/>
    </row>
    <row r="746" spans="1:7" x14ac:dyDescent="0.25">
      <c r="A746" s="82">
        <v>1</v>
      </c>
      <c r="B746" s="28" t="s">
        <v>121</v>
      </c>
      <c r="C746" s="26"/>
      <c r="D746" s="3">
        <f>(D747+D748)/8.5</f>
        <v>8.7058823529411757</v>
      </c>
      <c r="E746" s="3"/>
      <c r="F746" s="3"/>
      <c r="G746" s="3"/>
    </row>
    <row r="747" spans="1:7" x14ac:dyDescent="0.25">
      <c r="A747" s="82">
        <v>1</v>
      </c>
      <c r="B747" s="450" t="s">
        <v>300</v>
      </c>
      <c r="C747" s="26"/>
      <c r="D747" s="3">
        <v>74</v>
      </c>
      <c r="E747" s="3"/>
      <c r="F747" s="3"/>
      <c r="G747" s="3"/>
    </row>
    <row r="748" spans="1:7" x14ac:dyDescent="0.25">
      <c r="A748" s="82">
        <v>1</v>
      </c>
      <c r="B748" s="450" t="s">
        <v>301</v>
      </c>
      <c r="C748" s="26"/>
      <c r="D748" s="3"/>
      <c r="E748" s="3"/>
      <c r="F748" s="3"/>
      <c r="G748" s="3"/>
    </row>
    <row r="749" spans="1:7" ht="30" x14ac:dyDescent="0.25">
      <c r="A749" s="82">
        <v>1</v>
      </c>
      <c r="B749" s="28" t="s">
        <v>122</v>
      </c>
      <c r="C749" s="26"/>
      <c r="D749" s="3"/>
      <c r="E749" s="3"/>
      <c r="F749" s="3"/>
      <c r="G749" s="3"/>
    </row>
    <row r="750" spans="1:7" x14ac:dyDescent="0.25">
      <c r="A750" s="82">
        <v>1</v>
      </c>
      <c r="B750" s="381" t="s">
        <v>161</v>
      </c>
      <c r="C750" s="26"/>
      <c r="D750" s="22">
        <f>D744+ROUND((D747+D748)/3.9,0)+D749</f>
        <v>19.37037037037037</v>
      </c>
      <c r="E750" s="3"/>
      <c r="F750" s="3"/>
      <c r="G750" s="3"/>
    </row>
    <row r="751" spans="1:7" ht="15.75" thickBot="1" x14ac:dyDescent="0.3">
      <c r="A751" s="82">
        <v>1</v>
      </c>
      <c r="B751" s="561" t="s">
        <v>10</v>
      </c>
      <c r="C751" s="562"/>
      <c r="D751" s="595"/>
      <c r="E751" s="595"/>
      <c r="F751" s="595"/>
      <c r="G751" s="595"/>
    </row>
    <row r="752" spans="1:7" ht="21.75" customHeight="1" x14ac:dyDescent="0.25">
      <c r="A752" s="82">
        <v>1</v>
      </c>
      <c r="B752" s="596" t="s">
        <v>165</v>
      </c>
      <c r="C752" s="564"/>
      <c r="D752" s="3"/>
      <c r="E752" s="3"/>
      <c r="F752" s="3"/>
      <c r="G752" s="3"/>
    </row>
    <row r="753" spans="1:8" s="59" customFormat="1" ht="18.75" customHeight="1" x14ac:dyDescent="0.25">
      <c r="A753" s="82">
        <v>1</v>
      </c>
      <c r="B753" s="25" t="s">
        <v>227</v>
      </c>
      <c r="C753" s="25"/>
      <c r="D753" s="89"/>
      <c r="E753" s="58"/>
      <c r="F753" s="58"/>
      <c r="G753" s="58"/>
      <c r="H753" s="553"/>
    </row>
    <row r="754" spans="1:8" s="59" customFormat="1" x14ac:dyDescent="0.25">
      <c r="A754" s="82">
        <v>1</v>
      </c>
      <c r="B754" s="27" t="s">
        <v>332</v>
      </c>
      <c r="C754" s="60"/>
      <c r="D754" s="58">
        <f>SUM(D755,D756,D757,D758)</f>
        <v>1</v>
      </c>
      <c r="E754" s="58"/>
      <c r="F754" s="58"/>
      <c r="G754" s="58"/>
      <c r="H754" s="553"/>
    </row>
    <row r="755" spans="1:8" s="59" customFormat="1" x14ac:dyDescent="0.25">
      <c r="A755" s="82">
        <v>1</v>
      </c>
      <c r="B755" s="61" t="s">
        <v>228</v>
      </c>
      <c r="C755" s="60"/>
      <c r="D755" s="58"/>
      <c r="E755" s="58"/>
      <c r="F755" s="58"/>
      <c r="G755" s="58"/>
      <c r="H755" s="553"/>
    </row>
    <row r="756" spans="1:8" s="59" customFormat="1" ht="17.25" customHeight="1" x14ac:dyDescent="0.25">
      <c r="A756" s="82">
        <v>1</v>
      </c>
      <c r="B756" s="61" t="s">
        <v>229</v>
      </c>
      <c r="C756" s="60"/>
      <c r="D756" s="3"/>
      <c r="E756" s="58"/>
      <c r="F756" s="58"/>
      <c r="G756" s="58"/>
      <c r="H756" s="553"/>
    </row>
    <row r="757" spans="1:8" s="59" customFormat="1" ht="30" x14ac:dyDescent="0.25">
      <c r="A757" s="82">
        <v>1</v>
      </c>
      <c r="B757" s="61" t="s">
        <v>230</v>
      </c>
      <c r="C757" s="60"/>
      <c r="D757" s="3"/>
      <c r="E757" s="58"/>
      <c r="F757" s="58"/>
      <c r="G757" s="58"/>
      <c r="H757" s="553"/>
    </row>
    <row r="758" spans="1:8" s="59" customFormat="1" x14ac:dyDescent="0.25">
      <c r="A758" s="82">
        <v>1</v>
      </c>
      <c r="B758" s="27" t="s">
        <v>231</v>
      </c>
      <c r="C758" s="60"/>
      <c r="D758" s="3">
        <v>1</v>
      </c>
      <c r="E758" s="58"/>
      <c r="F758" s="58"/>
      <c r="G758" s="58"/>
      <c r="H758" s="553"/>
    </row>
    <row r="759" spans="1:8" s="82" customFormat="1" x14ac:dyDescent="0.25">
      <c r="A759" s="82">
        <v>1</v>
      </c>
      <c r="B759" s="28" t="s">
        <v>121</v>
      </c>
      <c r="C759" s="26"/>
      <c r="D759" s="3">
        <v>7</v>
      </c>
      <c r="E759" s="3"/>
      <c r="F759" s="3"/>
      <c r="G759" s="3"/>
      <c r="H759" s="534"/>
    </row>
    <row r="760" spans="1:8" s="59" customFormat="1" x14ac:dyDescent="0.25">
      <c r="A760" s="82">
        <v>1</v>
      </c>
      <c r="B760" s="56" t="s">
        <v>160</v>
      </c>
      <c r="C760" s="467"/>
      <c r="D760" s="3"/>
      <c r="E760" s="58"/>
      <c r="F760" s="58"/>
      <c r="G760" s="58"/>
      <c r="H760" s="553"/>
    </row>
    <row r="761" spans="1:8" s="59" customFormat="1" ht="15.75" customHeight="1" x14ac:dyDescent="0.25">
      <c r="A761" s="82">
        <v>1</v>
      </c>
      <c r="B761" s="62" t="s">
        <v>232</v>
      </c>
      <c r="C761" s="63"/>
      <c r="D761" s="60">
        <f>D754+ROUND(D759*3.2,0)</f>
        <v>23</v>
      </c>
      <c r="E761" s="64"/>
      <c r="F761" s="64"/>
      <c r="G761" s="69"/>
      <c r="H761" s="553"/>
    </row>
    <row r="762" spans="1:8" s="59" customFormat="1" ht="15.75" customHeight="1" x14ac:dyDescent="0.25">
      <c r="A762" s="82">
        <v>1</v>
      </c>
      <c r="B762" s="25" t="s">
        <v>163</v>
      </c>
      <c r="C762" s="26"/>
      <c r="D762" s="3"/>
      <c r="E762" s="64"/>
      <c r="F762" s="64"/>
      <c r="G762" s="69"/>
      <c r="H762" s="553"/>
    </row>
    <row r="763" spans="1:8" s="59" customFormat="1" ht="15.75" customHeight="1" x14ac:dyDescent="0.25">
      <c r="A763" s="82">
        <v>1</v>
      </c>
      <c r="B763" s="27" t="s">
        <v>123</v>
      </c>
      <c r="C763" s="26"/>
      <c r="D763" s="3">
        <f>SUM(D764,D765,D772,D778,D779,D780,D781)</f>
        <v>38</v>
      </c>
      <c r="E763" s="64"/>
      <c r="F763" s="64"/>
      <c r="G763" s="69"/>
      <c r="H763" s="553"/>
    </row>
    <row r="764" spans="1:8" s="59" customFormat="1" ht="15.75" customHeight="1" x14ac:dyDescent="0.25">
      <c r="A764" s="82">
        <v>1</v>
      </c>
      <c r="B764" s="27" t="s">
        <v>228</v>
      </c>
      <c r="C764" s="26"/>
      <c r="D764" s="3"/>
      <c r="E764" s="64"/>
      <c r="F764" s="64"/>
      <c r="G764" s="69"/>
      <c r="H764" s="553"/>
    </row>
    <row r="765" spans="1:8" s="59" customFormat="1" ht="15.75" customHeight="1" x14ac:dyDescent="0.25">
      <c r="A765" s="82">
        <v>1</v>
      </c>
      <c r="B765" s="61" t="s">
        <v>233</v>
      </c>
      <c r="C765" s="26"/>
      <c r="D765" s="3">
        <f>D766+D767+D768+D770</f>
        <v>0</v>
      </c>
      <c r="E765" s="64"/>
      <c r="F765" s="64"/>
      <c r="G765" s="69"/>
      <c r="H765" s="553"/>
    </row>
    <row r="766" spans="1:8" s="59" customFormat="1" ht="19.5" customHeight="1" x14ac:dyDescent="0.25">
      <c r="A766" s="82">
        <v>1</v>
      </c>
      <c r="B766" s="65" t="s">
        <v>234</v>
      </c>
      <c r="C766" s="26"/>
      <c r="D766" s="58"/>
      <c r="E766" s="64"/>
      <c r="F766" s="64"/>
      <c r="G766" s="69"/>
      <c r="H766" s="553"/>
    </row>
    <row r="767" spans="1:8" s="59" customFormat="1" ht="15.75" customHeight="1" x14ac:dyDescent="0.25">
      <c r="A767" s="82">
        <v>1</v>
      </c>
      <c r="B767" s="65" t="s">
        <v>235</v>
      </c>
      <c r="C767" s="26"/>
      <c r="D767" s="58"/>
      <c r="E767" s="64"/>
      <c r="F767" s="64"/>
      <c r="G767" s="69"/>
      <c r="H767" s="553"/>
    </row>
    <row r="768" spans="1:8" s="59" customFormat="1" ht="30.75" customHeight="1" x14ac:dyDescent="0.25">
      <c r="A768" s="82">
        <v>1</v>
      </c>
      <c r="B768" s="65" t="s">
        <v>236</v>
      </c>
      <c r="C768" s="26"/>
      <c r="D768" s="58"/>
      <c r="E768" s="64"/>
      <c r="F768" s="64"/>
      <c r="G768" s="69"/>
      <c r="H768" s="553"/>
    </row>
    <row r="769" spans="1:8" s="59" customFormat="1" x14ac:dyDescent="0.25">
      <c r="A769" s="82">
        <v>1</v>
      </c>
      <c r="B769" s="65" t="s">
        <v>237</v>
      </c>
      <c r="C769" s="26"/>
      <c r="D769" s="58"/>
      <c r="E769" s="64"/>
      <c r="F769" s="64"/>
      <c r="G769" s="69"/>
      <c r="H769" s="553"/>
    </row>
    <row r="770" spans="1:8" s="59" customFormat="1" ht="30" x14ac:dyDescent="0.25">
      <c r="A770" s="82">
        <v>1</v>
      </c>
      <c r="B770" s="65" t="s">
        <v>238</v>
      </c>
      <c r="C770" s="26"/>
      <c r="D770" s="58"/>
      <c r="E770" s="64"/>
      <c r="F770" s="64"/>
      <c r="G770" s="69"/>
      <c r="H770" s="553"/>
    </row>
    <row r="771" spans="1:8" s="59" customFormat="1" x14ac:dyDescent="0.25">
      <c r="A771" s="82">
        <v>1</v>
      </c>
      <c r="B771" s="65" t="s">
        <v>237</v>
      </c>
      <c r="C771" s="26"/>
      <c r="D771" s="91"/>
      <c r="E771" s="64"/>
      <c r="F771" s="64"/>
      <c r="G771" s="69"/>
      <c r="H771" s="553"/>
    </row>
    <row r="772" spans="1:8" s="59" customFormat="1" ht="30" customHeight="1" x14ac:dyDescent="0.25">
      <c r="A772" s="82">
        <v>1</v>
      </c>
      <c r="B772" s="61" t="s">
        <v>239</v>
      </c>
      <c r="C772" s="26"/>
      <c r="D772" s="3">
        <f>SUM(D773,D774,D776)</f>
        <v>38</v>
      </c>
      <c r="E772" s="64"/>
      <c r="F772" s="64"/>
      <c r="G772" s="69"/>
      <c r="H772" s="553"/>
    </row>
    <row r="773" spans="1:8" s="59" customFormat="1" ht="30" x14ac:dyDescent="0.25">
      <c r="A773" s="82">
        <v>1</v>
      </c>
      <c r="B773" s="65" t="s">
        <v>240</v>
      </c>
      <c r="C773" s="26"/>
      <c r="D773" s="3"/>
      <c r="E773" s="64"/>
      <c r="F773" s="64"/>
      <c r="G773" s="69"/>
      <c r="H773" s="553"/>
    </row>
    <row r="774" spans="1:8" s="59" customFormat="1" ht="45" x14ac:dyDescent="0.25">
      <c r="A774" s="82">
        <v>1</v>
      </c>
      <c r="B774" s="65" t="s">
        <v>241</v>
      </c>
      <c r="C774" s="26"/>
      <c r="D774" s="406">
        <v>36</v>
      </c>
      <c r="E774" s="64"/>
      <c r="F774" s="64"/>
      <c r="G774" s="69"/>
      <c r="H774" s="553"/>
    </row>
    <row r="775" spans="1:8" s="59" customFormat="1" x14ac:dyDescent="0.25">
      <c r="A775" s="82">
        <v>1</v>
      </c>
      <c r="B775" s="65" t="s">
        <v>237</v>
      </c>
      <c r="C775" s="26"/>
      <c r="D775" s="406">
        <v>12</v>
      </c>
      <c r="E775" s="64"/>
      <c r="F775" s="64"/>
      <c r="G775" s="69"/>
      <c r="H775" s="553"/>
    </row>
    <row r="776" spans="1:8" s="59" customFormat="1" ht="45" x14ac:dyDescent="0.25">
      <c r="A776" s="82">
        <v>1</v>
      </c>
      <c r="B776" s="65" t="s">
        <v>242</v>
      </c>
      <c r="C776" s="26"/>
      <c r="D776" s="406">
        <v>2</v>
      </c>
      <c r="E776" s="64"/>
      <c r="F776" s="64"/>
      <c r="G776" s="69"/>
      <c r="H776" s="553"/>
    </row>
    <row r="777" spans="1:8" s="59" customFormat="1" x14ac:dyDescent="0.25">
      <c r="A777" s="82">
        <v>1</v>
      </c>
      <c r="B777" s="65" t="s">
        <v>237</v>
      </c>
      <c r="C777" s="26"/>
      <c r="D777" s="406"/>
      <c r="E777" s="64"/>
      <c r="F777" s="64"/>
      <c r="G777" s="69"/>
      <c r="H777" s="553"/>
    </row>
    <row r="778" spans="1:8" s="59" customFormat="1" ht="31.5" customHeight="1" x14ac:dyDescent="0.25">
      <c r="A778" s="82">
        <v>1</v>
      </c>
      <c r="B778" s="61" t="s">
        <v>243</v>
      </c>
      <c r="C778" s="26"/>
      <c r="D778" s="3"/>
      <c r="E778" s="64"/>
      <c r="F778" s="64"/>
      <c r="G778" s="69"/>
      <c r="H778" s="553"/>
    </row>
    <row r="779" spans="1:8" s="59" customFormat="1" x14ac:dyDescent="0.25">
      <c r="A779" s="82">
        <v>1</v>
      </c>
      <c r="B779" s="27"/>
      <c r="C779" s="26"/>
      <c r="D779" s="3"/>
      <c r="E779" s="64"/>
      <c r="F779" s="64"/>
      <c r="G779" s="69"/>
      <c r="H779" s="553"/>
    </row>
    <row r="780" spans="1:8" s="59" customFormat="1" ht="15.75" customHeight="1" x14ac:dyDescent="0.25">
      <c r="A780" s="82">
        <v>1</v>
      </c>
      <c r="B780" s="61" t="s">
        <v>244</v>
      </c>
      <c r="C780" s="26"/>
      <c r="D780" s="3"/>
      <c r="E780" s="64"/>
      <c r="F780" s="64"/>
      <c r="G780" s="69"/>
      <c r="H780" s="553"/>
    </row>
    <row r="781" spans="1:8" s="59" customFormat="1" ht="15.75" customHeight="1" x14ac:dyDescent="0.25">
      <c r="A781" s="82">
        <v>1</v>
      </c>
      <c r="B781" s="27" t="s">
        <v>245</v>
      </c>
      <c r="C781" s="26"/>
      <c r="D781" s="3"/>
      <c r="E781" s="64"/>
      <c r="F781" s="64"/>
      <c r="G781" s="69"/>
      <c r="H781" s="553"/>
    </row>
    <row r="782" spans="1:8" s="59" customFormat="1" x14ac:dyDescent="0.25">
      <c r="A782" s="82">
        <v>1</v>
      </c>
      <c r="B782" s="28" t="s">
        <v>121</v>
      </c>
      <c r="C782" s="60"/>
      <c r="D782" s="58"/>
      <c r="E782" s="64"/>
      <c r="F782" s="64"/>
      <c r="G782" s="69"/>
      <c r="H782" s="553"/>
    </row>
    <row r="783" spans="1:8" s="59" customFormat="1" x14ac:dyDescent="0.25">
      <c r="A783" s="82">
        <v>1</v>
      </c>
      <c r="B783" s="56" t="s">
        <v>160</v>
      </c>
      <c r="C783" s="60"/>
      <c r="D783" s="91"/>
      <c r="E783" s="64"/>
      <c r="F783" s="64"/>
      <c r="G783" s="69"/>
      <c r="H783" s="553"/>
    </row>
    <row r="784" spans="1:8" s="82" customFormat="1" ht="30" x14ac:dyDescent="0.25">
      <c r="A784" s="82">
        <v>1</v>
      </c>
      <c r="B784" s="28" t="s">
        <v>122</v>
      </c>
      <c r="C784" s="26"/>
      <c r="D784" s="3">
        <v>2</v>
      </c>
      <c r="E784" s="3"/>
      <c r="F784" s="3"/>
      <c r="G784" s="3"/>
      <c r="H784" s="534"/>
    </row>
    <row r="785" spans="1:8" s="59" customFormat="1" ht="15.75" customHeight="1" x14ac:dyDescent="0.25">
      <c r="A785" s="82">
        <v>1</v>
      </c>
      <c r="B785" s="28" t="s">
        <v>246</v>
      </c>
      <c r="C785" s="26"/>
      <c r="D785" s="3"/>
      <c r="E785" s="64"/>
      <c r="F785" s="64"/>
      <c r="G785" s="69"/>
      <c r="H785" s="553"/>
    </row>
    <row r="786" spans="1:8" s="59" customFormat="1" x14ac:dyDescent="0.25">
      <c r="A786" s="82">
        <v>1</v>
      </c>
      <c r="B786" s="66"/>
      <c r="C786" s="26"/>
      <c r="D786" s="3"/>
      <c r="E786" s="64"/>
      <c r="F786" s="64"/>
      <c r="G786" s="69"/>
      <c r="H786" s="553"/>
    </row>
    <row r="787" spans="1:8" s="59" customFormat="1" x14ac:dyDescent="0.25">
      <c r="A787" s="82">
        <v>1</v>
      </c>
      <c r="B787" s="67" t="s">
        <v>162</v>
      </c>
      <c r="C787" s="26"/>
      <c r="D787" s="22">
        <f>D763+ROUND(D782*3.2,0)+D784</f>
        <v>40</v>
      </c>
      <c r="E787" s="64"/>
      <c r="F787" s="64"/>
      <c r="G787" s="69"/>
      <c r="H787" s="553"/>
    </row>
    <row r="788" spans="1:8" s="59" customFormat="1" x14ac:dyDescent="0.25">
      <c r="A788" s="82">
        <v>1</v>
      </c>
      <c r="B788" s="68" t="s">
        <v>161</v>
      </c>
      <c r="C788" s="26"/>
      <c r="D788" s="22">
        <f>SUM(D761,D787)</f>
        <v>63</v>
      </c>
      <c r="E788" s="64"/>
      <c r="F788" s="64"/>
      <c r="G788" s="69"/>
      <c r="H788" s="553"/>
    </row>
    <row r="789" spans="1:8" s="59" customFormat="1" x14ac:dyDescent="0.25">
      <c r="A789" s="82">
        <v>1</v>
      </c>
      <c r="B789" s="29" t="s">
        <v>124</v>
      </c>
      <c r="C789" s="26"/>
      <c r="D789" s="539">
        <f>D790</f>
        <v>0</v>
      </c>
      <c r="E789" s="570"/>
      <c r="F789" s="570"/>
      <c r="G789" s="22"/>
      <c r="H789" s="553"/>
    </row>
    <row r="790" spans="1:8" s="59" customFormat="1" x14ac:dyDescent="0.25">
      <c r="A790" s="82">
        <v>1</v>
      </c>
      <c r="B790" s="48" t="s">
        <v>52</v>
      </c>
      <c r="C790" s="26"/>
      <c r="D790" s="3"/>
      <c r="E790" s="570"/>
      <c r="F790" s="570"/>
      <c r="G790" s="22"/>
      <c r="H790" s="553"/>
    </row>
    <row r="791" spans="1:8" s="82" customFormat="1" x14ac:dyDescent="0.25">
      <c r="A791" s="82">
        <v>1</v>
      </c>
      <c r="B791" s="45" t="s">
        <v>7</v>
      </c>
      <c r="C791" s="592"/>
      <c r="D791" s="592"/>
      <c r="E791" s="3"/>
      <c r="F791" s="3"/>
      <c r="G791" s="3"/>
      <c r="H791" s="534"/>
    </row>
    <row r="792" spans="1:8" s="82" customFormat="1" x14ac:dyDescent="0.25">
      <c r="A792" s="82">
        <v>1</v>
      </c>
      <c r="B792" s="55" t="s">
        <v>77</v>
      </c>
      <c r="C792" s="592"/>
      <c r="D792" s="592"/>
      <c r="E792" s="3"/>
      <c r="F792" s="3"/>
      <c r="G792" s="3"/>
      <c r="H792" s="534"/>
    </row>
    <row r="793" spans="1:8" s="82" customFormat="1" x14ac:dyDescent="0.25">
      <c r="A793" s="82">
        <v>1</v>
      </c>
      <c r="B793" s="35" t="s">
        <v>26</v>
      </c>
      <c r="C793" s="2">
        <v>240</v>
      </c>
      <c r="D793" s="3"/>
      <c r="E793" s="73">
        <v>8</v>
      </c>
      <c r="F793" s="3">
        <f t="shared" ref="F793:F794" si="49">ROUND(G793/C793,0)</f>
        <v>0</v>
      </c>
      <c r="G793" s="3">
        <f>ROUND(D793*E793,0)</f>
        <v>0</v>
      </c>
      <c r="H793" s="534"/>
    </row>
    <row r="794" spans="1:8" s="82" customFormat="1" x14ac:dyDescent="0.25">
      <c r="A794" s="82">
        <v>1</v>
      </c>
      <c r="B794" s="35" t="s">
        <v>11</v>
      </c>
      <c r="C794" s="2">
        <v>240</v>
      </c>
      <c r="D794" s="3"/>
      <c r="E794" s="73">
        <v>3</v>
      </c>
      <c r="F794" s="3">
        <f t="shared" si="49"/>
        <v>0</v>
      </c>
      <c r="G794" s="3">
        <f>ROUND(D794*E794,0)</f>
        <v>0</v>
      </c>
      <c r="H794" s="534"/>
    </row>
    <row r="795" spans="1:8" s="82" customFormat="1" x14ac:dyDescent="0.25">
      <c r="A795" s="82">
        <v>1</v>
      </c>
      <c r="B795" s="35" t="s">
        <v>8</v>
      </c>
      <c r="C795" s="2">
        <v>240</v>
      </c>
      <c r="D795" s="3"/>
      <c r="E795" s="73">
        <v>8</v>
      </c>
      <c r="F795" s="3">
        <f t="shared" ref="F795" si="50">ROUND(G795/C795,0)</f>
        <v>0</v>
      </c>
      <c r="G795" s="3">
        <f>ROUND(D795*E795,0)</f>
        <v>0</v>
      </c>
      <c r="H795" s="534"/>
    </row>
    <row r="796" spans="1:8" s="82" customFormat="1" ht="18.75" customHeight="1" x14ac:dyDescent="0.25">
      <c r="A796" s="82">
        <v>1</v>
      </c>
      <c r="B796" s="36" t="s">
        <v>147</v>
      </c>
      <c r="C796" s="2"/>
      <c r="D796" s="46">
        <f>D793+D794+D795</f>
        <v>0</v>
      </c>
      <c r="E796" s="100">
        <f>E795</f>
        <v>8</v>
      </c>
      <c r="F796" s="46">
        <f t="shared" ref="F796:G796" si="51">F793+F794+F795</f>
        <v>0</v>
      </c>
      <c r="G796" s="46">
        <f t="shared" si="51"/>
        <v>0</v>
      </c>
      <c r="H796" s="534"/>
    </row>
    <row r="797" spans="1:8" s="82" customFormat="1" ht="18.75" customHeight="1" x14ac:dyDescent="0.25">
      <c r="A797" s="82">
        <v>1</v>
      </c>
      <c r="B797" s="586" t="s">
        <v>118</v>
      </c>
      <c r="C797" s="2"/>
      <c r="D797" s="22">
        <f t="shared" ref="D797" si="52">D796</f>
        <v>0</v>
      </c>
      <c r="E797" s="106">
        <f t="shared" ref="E797:G797" si="53">E796</f>
        <v>8</v>
      </c>
      <c r="F797" s="22">
        <f t="shared" si="53"/>
        <v>0</v>
      </c>
      <c r="G797" s="22">
        <f t="shared" si="53"/>
        <v>0</v>
      </c>
      <c r="H797" s="534"/>
    </row>
    <row r="798" spans="1:8" ht="15.75" thickBot="1" x14ac:dyDescent="0.3">
      <c r="A798" s="82">
        <v>1</v>
      </c>
      <c r="B798" s="561" t="s">
        <v>10</v>
      </c>
      <c r="C798" s="561"/>
      <c r="D798" s="597"/>
      <c r="E798" s="597"/>
      <c r="F798" s="597"/>
      <c r="G798" s="597"/>
    </row>
    <row r="799" spans="1:8" x14ac:dyDescent="0.25">
      <c r="A799" s="82">
        <v>1</v>
      </c>
      <c r="B799" s="579"/>
      <c r="C799" s="2"/>
      <c r="D799" s="550"/>
      <c r="E799" s="550"/>
      <c r="F799" s="550"/>
      <c r="G799" s="550"/>
    </row>
    <row r="800" spans="1:8" ht="30" customHeight="1" x14ac:dyDescent="0.25">
      <c r="A800" s="82">
        <v>1</v>
      </c>
      <c r="B800" s="77" t="s">
        <v>166</v>
      </c>
      <c r="C800" s="2"/>
      <c r="D800" s="3"/>
      <c r="E800" s="3"/>
      <c r="F800" s="3"/>
      <c r="G800" s="3"/>
    </row>
    <row r="801" spans="1:8" s="59" customFormat="1" ht="18.75" customHeight="1" x14ac:dyDescent="0.25">
      <c r="A801" s="82">
        <v>1</v>
      </c>
      <c r="B801" s="25" t="s">
        <v>227</v>
      </c>
      <c r="C801" s="25"/>
      <c r="D801" s="89"/>
      <c r="E801" s="58"/>
      <c r="F801" s="58"/>
      <c r="G801" s="58"/>
      <c r="H801" s="553"/>
    </row>
    <row r="802" spans="1:8" s="59" customFormat="1" x14ac:dyDescent="0.25">
      <c r="A802" s="82">
        <v>1</v>
      </c>
      <c r="B802" s="27" t="s">
        <v>332</v>
      </c>
      <c r="C802" s="60"/>
      <c r="D802" s="58">
        <f>SUM(D803,D804,D805,D806)</f>
        <v>0</v>
      </c>
      <c r="E802" s="58"/>
      <c r="F802" s="58"/>
      <c r="G802" s="58"/>
      <c r="H802" s="553"/>
    </row>
    <row r="803" spans="1:8" s="59" customFormat="1" x14ac:dyDescent="0.25">
      <c r="A803" s="82">
        <v>1</v>
      </c>
      <c r="B803" s="61" t="s">
        <v>228</v>
      </c>
      <c r="C803" s="60"/>
      <c r="D803" s="58"/>
      <c r="E803" s="58"/>
      <c r="F803" s="58"/>
      <c r="G803" s="58"/>
      <c r="H803" s="553"/>
    </row>
    <row r="804" spans="1:8" s="59" customFormat="1" ht="17.25" customHeight="1" x14ac:dyDescent="0.25">
      <c r="A804" s="82">
        <v>1</v>
      </c>
      <c r="B804" s="61" t="s">
        <v>229</v>
      </c>
      <c r="C804" s="60"/>
      <c r="D804" s="3"/>
      <c r="E804" s="58"/>
      <c r="F804" s="58"/>
      <c r="G804" s="58"/>
      <c r="H804" s="553"/>
    </row>
    <row r="805" spans="1:8" s="59" customFormat="1" ht="30" x14ac:dyDescent="0.25">
      <c r="A805" s="82">
        <v>1</v>
      </c>
      <c r="B805" s="61" t="s">
        <v>230</v>
      </c>
      <c r="C805" s="60"/>
      <c r="D805" s="3"/>
      <c r="E805" s="58"/>
      <c r="F805" s="58"/>
      <c r="G805" s="58"/>
      <c r="H805" s="553"/>
    </row>
    <row r="806" spans="1:8" s="59" customFormat="1" x14ac:dyDescent="0.25">
      <c r="A806" s="82">
        <v>1</v>
      </c>
      <c r="B806" s="27" t="s">
        <v>231</v>
      </c>
      <c r="C806" s="60"/>
      <c r="D806" s="3"/>
      <c r="E806" s="58"/>
      <c r="F806" s="58"/>
      <c r="G806" s="58"/>
      <c r="H806" s="553"/>
    </row>
    <row r="807" spans="1:8" x14ac:dyDescent="0.25">
      <c r="A807" s="82">
        <v>1</v>
      </c>
      <c r="B807" s="28" t="s">
        <v>121</v>
      </c>
      <c r="C807" s="26"/>
      <c r="D807" s="3"/>
      <c r="E807" s="3"/>
      <c r="F807" s="3"/>
      <c r="G807" s="3"/>
    </row>
    <row r="808" spans="1:8" s="59" customFormat="1" x14ac:dyDescent="0.25">
      <c r="A808" s="82">
        <v>1</v>
      </c>
      <c r="B808" s="56" t="s">
        <v>160</v>
      </c>
      <c r="C808" s="467"/>
      <c r="D808" s="3"/>
      <c r="E808" s="58"/>
      <c r="F808" s="58"/>
      <c r="G808" s="58"/>
      <c r="H808" s="553"/>
    </row>
    <row r="809" spans="1:8" s="59" customFormat="1" ht="15.75" customHeight="1" x14ac:dyDescent="0.25">
      <c r="A809" s="82">
        <v>1</v>
      </c>
      <c r="B809" s="62" t="s">
        <v>232</v>
      </c>
      <c r="C809" s="63"/>
      <c r="D809" s="60">
        <f>D802+ROUND(D807*3.2,0)</f>
        <v>0</v>
      </c>
      <c r="E809" s="64"/>
      <c r="F809" s="64"/>
      <c r="G809" s="69"/>
      <c r="H809" s="553"/>
    </row>
    <row r="810" spans="1:8" s="59" customFormat="1" ht="15.75" customHeight="1" x14ac:dyDescent="0.25">
      <c r="A810" s="82">
        <v>1</v>
      </c>
      <c r="B810" s="25" t="s">
        <v>163</v>
      </c>
      <c r="C810" s="26"/>
      <c r="D810" s="3"/>
      <c r="E810" s="64"/>
      <c r="F810" s="64"/>
      <c r="G810" s="69"/>
      <c r="H810" s="553"/>
    </row>
    <row r="811" spans="1:8" s="59" customFormat="1" ht="15.75" customHeight="1" x14ac:dyDescent="0.25">
      <c r="A811" s="82">
        <v>1</v>
      </c>
      <c r="B811" s="27" t="s">
        <v>123</v>
      </c>
      <c r="C811" s="26"/>
      <c r="D811" s="3">
        <f>SUM(D812,D813,D820,D826,D827,D828,D829)</f>
        <v>0</v>
      </c>
      <c r="E811" s="64"/>
      <c r="F811" s="64"/>
      <c r="G811" s="69"/>
      <c r="H811" s="553"/>
    </row>
    <row r="812" spans="1:8" s="59" customFormat="1" ht="15.75" customHeight="1" x14ac:dyDescent="0.25">
      <c r="A812" s="82">
        <v>1</v>
      </c>
      <c r="B812" s="27" t="s">
        <v>228</v>
      </c>
      <c r="C812" s="26"/>
      <c r="D812" s="3"/>
      <c r="E812" s="64"/>
      <c r="F812" s="64"/>
      <c r="G812" s="69"/>
      <c r="H812" s="553"/>
    </row>
    <row r="813" spans="1:8" s="59" customFormat="1" ht="15.75" customHeight="1" x14ac:dyDescent="0.25">
      <c r="A813" s="82">
        <v>1</v>
      </c>
      <c r="B813" s="61" t="s">
        <v>233</v>
      </c>
      <c r="C813" s="26"/>
      <c r="D813" s="3">
        <f>D814+D815+D816+D818</f>
        <v>0</v>
      </c>
      <c r="E813" s="64"/>
      <c r="F813" s="64"/>
      <c r="G813" s="69"/>
      <c r="H813" s="553"/>
    </row>
    <row r="814" spans="1:8" s="59" customFormat="1" ht="19.5" customHeight="1" x14ac:dyDescent="0.25">
      <c r="A814" s="82">
        <v>1</v>
      </c>
      <c r="B814" s="65" t="s">
        <v>234</v>
      </c>
      <c r="C814" s="26"/>
      <c r="D814" s="58"/>
      <c r="E814" s="64"/>
      <c r="F814" s="64"/>
      <c r="G814" s="69"/>
      <c r="H814" s="553"/>
    </row>
    <row r="815" spans="1:8" s="59" customFormat="1" ht="15.75" customHeight="1" x14ac:dyDescent="0.25">
      <c r="A815" s="82">
        <v>1</v>
      </c>
      <c r="B815" s="65" t="s">
        <v>235</v>
      </c>
      <c r="C815" s="26"/>
      <c r="D815" s="58"/>
      <c r="E815" s="64"/>
      <c r="F815" s="64"/>
      <c r="G815" s="69"/>
      <c r="H815" s="553"/>
    </row>
    <row r="816" spans="1:8" s="59" customFormat="1" ht="30.75" customHeight="1" x14ac:dyDescent="0.25">
      <c r="A816" s="82">
        <v>1</v>
      </c>
      <c r="B816" s="65" t="s">
        <v>236</v>
      </c>
      <c r="C816" s="26"/>
      <c r="D816" s="58"/>
      <c r="E816" s="64"/>
      <c r="F816" s="64"/>
      <c r="G816" s="69"/>
      <c r="H816" s="553"/>
    </row>
    <row r="817" spans="1:8" s="59" customFormat="1" x14ac:dyDescent="0.25">
      <c r="A817" s="82">
        <v>1</v>
      </c>
      <c r="B817" s="65" t="s">
        <v>237</v>
      </c>
      <c r="C817" s="26"/>
      <c r="D817" s="58"/>
      <c r="E817" s="64"/>
      <c r="F817" s="64"/>
      <c r="G817" s="69"/>
      <c r="H817" s="553"/>
    </row>
    <row r="818" spans="1:8" s="59" customFormat="1" ht="30" x14ac:dyDescent="0.25">
      <c r="A818" s="82">
        <v>1</v>
      </c>
      <c r="B818" s="65" t="s">
        <v>238</v>
      </c>
      <c r="C818" s="26"/>
      <c r="D818" s="58"/>
      <c r="E818" s="64"/>
      <c r="F818" s="64"/>
      <c r="G818" s="69"/>
      <c r="H818" s="553"/>
    </row>
    <row r="819" spans="1:8" s="59" customFormat="1" x14ac:dyDescent="0.25">
      <c r="A819" s="82">
        <v>1</v>
      </c>
      <c r="B819" s="65" t="s">
        <v>237</v>
      </c>
      <c r="C819" s="26"/>
      <c r="D819" s="91"/>
      <c r="E819" s="64"/>
      <c r="F819" s="64"/>
      <c r="G819" s="69"/>
      <c r="H819" s="553"/>
    </row>
    <row r="820" spans="1:8" s="59" customFormat="1" ht="30" customHeight="1" x14ac:dyDescent="0.25">
      <c r="A820" s="82">
        <v>1</v>
      </c>
      <c r="B820" s="61" t="s">
        <v>239</v>
      </c>
      <c r="C820" s="26"/>
      <c r="D820" s="3">
        <f>SUM(D821,D822,D824)</f>
        <v>0</v>
      </c>
      <c r="E820" s="64"/>
      <c r="F820" s="64"/>
      <c r="G820" s="69"/>
      <c r="H820" s="553"/>
    </row>
    <row r="821" spans="1:8" s="59" customFormat="1" ht="30" x14ac:dyDescent="0.25">
      <c r="A821" s="82">
        <v>1</v>
      </c>
      <c r="B821" s="65" t="s">
        <v>240</v>
      </c>
      <c r="C821" s="26"/>
      <c r="D821" s="3"/>
      <c r="E821" s="64"/>
      <c r="F821" s="64"/>
      <c r="G821" s="69"/>
      <c r="H821" s="553"/>
    </row>
    <row r="822" spans="1:8" s="59" customFormat="1" ht="45" x14ac:dyDescent="0.25">
      <c r="A822" s="82">
        <v>1</v>
      </c>
      <c r="B822" s="65" t="s">
        <v>241</v>
      </c>
      <c r="C822" s="26"/>
      <c r="D822" s="406"/>
      <c r="E822" s="64"/>
      <c r="F822" s="64"/>
      <c r="G822" s="69"/>
      <c r="H822" s="553"/>
    </row>
    <row r="823" spans="1:8" s="59" customFormat="1" x14ac:dyDescent="0.25">
      <c r="A823" s="82">
        <v>1</v>
      </c>
      <c r="B823" s="65" t="s">
        <v>237</v>
      </c>
      <c r="C823" s="26"/>
      <c r="D823" s="406"/>
      <c r="E823" s="64"/>
      <c r="F823" s="64"/>
      <c r="G823" s="69"/>
      <c r="H823" s="553"/>
    </row>
    <row r="824" spans="1:8" s="59" customFormat="1" ht="45" x14ac:dyDescent="0.25">
      <c r="A824" s="82">
        <v>1</v>
      </c>
      <c r="B824" s="65" t="s">
        <v>242</v>
      </c>
      <c r="C824" s="26"/>
      <c r="D824" s="406"/>
      <c r="E824" s="64"/>
      <c r="F824" s="64"/>
      <c r="G824" s="69"/>
      <c r="H824" s="553"/>
    </row>
    <row r="825" spans="1:8" s="59" customFormat="1" x14ac:dyDescent="0.25">
      <c r="A825" s="82">
        <v>1</v>
      </c>
      <c r="B825" s="65" t="s">
        <v>237</v>
      </c>
      <c r="C825" s="26"/>
      <c r="D825" s="406"/>
      <c r="E825" s="64"/>
      <c r="F825" s="64"/>
      <c r="G825" s="69"/>
      <c r="H825" s="553"/>
    </row>
    <row r="826" spans="1:8" s="59" customFormat="1" ht="31.5" customHeight="1" x14ac:dyDescent="0.25">
      <c r="A826" s="82">
        <v>1</v>
      </c>
      <c r="B826" s="61" t="s">
        <v>243</v>
      </c>
      <c r="C826" s="26"/>
      <c r="D826" s="3"/>
      <c r="E826" s="64"/>
      <c r="F826" s="64"/>
      <c r="G826" s="69"/>
      <c r="H826" s="553"/>
    </row>
    <row r="827" spans="1:8" s="59" customFormat="1" x14ac:dyDescent="0.25">
      <c r="A827" s="82">
        <v>1</v>
      </c>
      <c r="B827" s="27"/>
      <c r="C827" s="26"/>
      <c r="D827" s="3"/>
      <c r="E827" s="64"/>
      <c r="F827" s="64"/>
      <c r="G827" s="69"/>
      <c r="H827" s="553"/>
    </row>
    <row r="828" spans="1:8" s="59" customFormat="1" ht="15.75" customHeight="1" x14ac:dyDescent="0.25">
      <c r="A828" s="82">
        <v>1</v>
      </c>
      <c r="B828" s="61" t="s">
        <v>244</v>
      </c>
      <c r="C828" s="26"/>
      <c r="D828" s="3"/>
      <c r="E828" s="64"/>
      <c r="F828" s="64"/>
      <c r="G828" s="69"/>
      <c r="H828" s="553"/>
    </row>
    <row r="829" spans="1:8" s="59" customFormat="1" ht="15.75" customHeight="1" x14ac:dyDescent="0.25">
      <c r="A829" s="82">
        <v>1</v>
      </c>
      <c r="B829" s="27" t="s">
        <v>245</v>
      </c>
      <c r="C829" s="26"/>
      <c r="D829" s="3"/>
      <c r="E829" s="64"/>
      <c r="F829" s="64"/>
      <c r="G829" s="69"/>
      <c r="H829" s="553"/>
    </row>
    <row r="830" spans="1:8" s="59" customFormat="1" x14ac:dyDescent="0.25">
      <c r="A830" s="82">
        <v>1</v>
      </c>
      <c r="B830" s="28" t="s">
        <v>121</v>
      </c>
      <c r="C830" s="60"/>
      <c r="D830" s="58"/>
      <c r="E830" s="64"/>
      <c r="F830" s="64"/>
      <c r="G830" s="69"/>
      <c r="H830" s="553"/>
    </row>
    <row r="831" spans="1:8" s="59" customFormat="1" x14ac:dyDescent="0.25">
      <c r="A831" s="82">
        <v>1</v>
      </c>
      <c r="B831" s="56" t="s">
        <v>160</v>
      </c>
      <c r="C831" s="60"/>
      <c r="D831" s="91"/>
      <c r="E831" s="64"/>
      <c r="F831" s="64"/>
      <c r="G831" s="69"/>
      <c r="H831" s="553"/>
    </row>
    <row r="832" spans="1:8" ht="30" x14ac:dyDescent="0.25">
      <c r="A832" s="82">
        <v>1</v>
      </c>
      <c r="B832" s="28" t="s">
        <v>122</v>
      </c>
      <c r="C832" s="26"/>
      <c r="D832" s="3"/>
      <c r="E832" s="3"/>
      <c r="F832" s="3"/>
      <c r="G832" s="3"/>
    </row>
    <row r="833" spans="1:8" s="59" customFormat="1" ht="15.75" customHeight="1" x14ac:dyDescent="0.25">
      <c r="A833" s="82">
        <v>1</v>
      </c>
      <c r="B833" s="28" t="s">
        <v>246</v>
      </c>
      <c r="C833" s="26"/>
      <c r="D833" s="3"/>
      <c r="E833" s="64"/>
      <c r="F833" s="64"/>
      <c r="G833" s="69"/>
      <c r="H833" s="553"/>
    </row>
    <row r="834" spans="1:8" s="59" customFormat="1" x14ac:dyDescent="0.25">
      <c r="A834" s="82">
        <v>1</v>
      </c>
      <c r="B834" s="66"/>
      <c r="C834" s="26"/>
      <c r="D834" s="3"/>
      <c r="E834" s="64"/>
      <c r="F834" s="64"/>
      <c r="G834" s="69"/>
      <c r="H834" s="553"/>
    </row>
    <row r="835" spans="1:8" s="59" customFormat="1" x14ac:dyDescent="0.25">
      <c r="A835" s="82">
        <v>1</v>
      </c>
      <c r="B835" s="67" t="s">
        <v>162</v>
      </c>
      <c r="C835" s="26"/>
      <c r="D835" s="22">
        <f>D811+ROUND(D830*3.2,0)+D832</f>
        <v>0</v>
      </c>
      <c r="E835" s="64"/>
      <c r="F835" s="64"/>
      <c r="G835" s="69"/>
      <c r="H835" s="553"/>
    </row>
    <row r="836" spans="1:8" s="59" customFormat="1" x14ac:dyDescent="0.25">
      <c r="A836" s="82">
        <v>1</v>
      </c>
      <c r="B836" s="68" t="s">
        <v>161</v>
      </c>
      <c r="C836" s="26"/>
      <c r="D836" s="22">
        <f>SUM(D809,D835)</f>
        <v>0</v>
      </c>
      <c r="E836" s="64"/>
      <c r="F836" s="64"/>
      <c r="G836" s="69"/>
      <c r="H836" s="553"/>
    </row>
    <row r="837" spans="1:8" x14ac:dyDescent="0.25">
      <c r="A837" s="82">
        <v>1</v>
      </c>
      <c r="B837" s="45" t="s">
        <v>7</v>
      </c>
      <c r="C837" s="592"/>
      <c r="D837" s="592"/>
      <c r="E837" s="3"/>
      <c r="F837" s="3"/>
      <c r="G837" s="3"/>
    </row>
    <row r="838" spans="1:8" x14ac:dyDescent="0.25">
      <c r="A838" s="82">
        <v>1</v>
      </c>
      <c r="B838" s="55" t="s">
        <v>77</v>
      </c>
      <c r="C838" s="592"/>
      <c r="D838" s="592"/>
      <c r="E838" s="3"/>
      <c r="F838" s="3"/>
      <c r="G838" s="3"/>
    </row>
    <row r="839" spans="1:8" s="82" customFormat="1" x14ac:dyDescent="0.25">
      <c r="A839" s="82">
        <v>1</v>
      </c>
      <c r="B839" s="35" t="s">
        <v>26</v>
      </c>
      <c r="C839" s="2"/>
      <c r="D839" s="3"/>
      <c r="E839" s="73"/>
      <c r="F839" s="3" t="e">
        <f>ROUND(G839/C839,0)</f>
        <v>#DIV/0!</v>
      </c>
      <c r="G839" s="3">
        <f>ROUND(D839*E839,0)</f>
        <v>0</v>
      </c>
      <c r="H839" s="534"/>
    </row>
    <row r="840" spans="1:8" s="82" customFormat="1" ht="18" customHeight="1" x14ac:dyDescent="0.25">
      <c r="A840" s="82">
        <v>1</v>
      </c>
      <c r="B840" s="36" t="s">
        <v>147</v>
      </c>
      <c r="C840" s="2"/>
      <c r="D840" s="46">
        <f>D839</f>
        <v>0</v>
      </c>
      <c r="E840" s="100">
        <f>E839</f>
        <v>0</v>
      </c>
      <c r="F840" s="46" t="e">
        <f t="shared" ref="F840:G840" si="54">F839</f>
        <v>#DIV/0!</v>
      </c>
      <c r="G840" s="46">
        <f t="shared" si="54"/>
        <v>0</v>
      </c>
      <c r="H840" s="534"/>
    </row>
    <row r="841" spans="1:8" s="82" customFormat="1" ht="18" customHeight="1" x14ac:dyDescent="0.25">
      <c r="A841" s="82">
        <v>1</v>
      </c>
      <c r="B841" s="586" t="s">
        <v>118</v>
      </c>
      <c r="C841" s="2"/>
      <c r="D841" s="581">
        <f t="shared" ref="D841" si="55">D840</f>
        <v>0</v>
      </c>
      <c r="E841" s="106">
        <f t="shared" ref="E841:G841" si="56">E840</f>
        <v>0</v>
      </c>
      <c r="F841" s="581" t="e">
        <f t="shared" si="56"/>
        <v>#DIV/0!</v>
      </c>
      <c r="G841" s="581">
        <f t="shared" si="56"/>
        <v>0</v>
      </c>
      <c r="H841" s="534"/>
    </row>
    <row r="842" spans="1:8" ht="15.75" thickBot="1" x14ac:dyDescent="0.3">
      <c r="A842" s="82">
        <v>1</v>
      </c>
      <c r="B842" s="561" t="s">
        <v>10</v>
      </c>
      <c r="C842" s="561"/>
      <c r="D842" s="595"/>
      <c r="E842" s="595"/>
      <c r="F842" s="595"/>
      <c r="G842" s="595"/>
    </row>
    <row r="843" spans="1:8" x14ac:dyDescent="0.25">
      <c r="A843" s="82">
        <v>1</v>
      </c>
      <c r="B843" s="107"/>
      <c r="C843" s="533"/>
      <c r="D843" s="550"/>
      <c r="E843" s="550"/>
      <c r="F843" s="550"/>
      <c r="G843" s="550"/>
    </row>
    <row r="844" spans="1:8" x14ac:dyDescent="0.25">
      <c r="A844" s="82">
        <v>1</v>
      </c>
      <c r="B844" s="535" t="s">
        <v>167</v>
      </c>
      <c r="C844" s="2"/>
      <c r="D844" s="3"/>
      <c r="E844" s="3"/>
      <c r="F844" s="3"/>
      <c r="G844" s="3"/>
    </row>
    <row r="845" spans="1:8" s="59" customFormat="1" ht="18.75" customHeight="1" x14ac:dyDescent="0.25">
      <c r="A845" s="82">
        <v>1</v>
      </c>
      <c r="B845" s="25" t="s">
        <v>227</v>
      </c>
      <c r="C845" s="25"/>
      <c r="D845" s="89"/>
      <c r="E845" s="58"/>
      <c r="F845" s="58"/>
      <c r="G845" s="58"/>
      <c r="H845" s="553"/>
    </row>
    <row r="846" spans="1:8" s="59" customFormat="1" x14ac:dyDescent="0.25">
      <c r="A846" s="82">
        <v>1</v>
      </c>
      <c r="B846" s="27" t="s">
        <v>332</v>
      </c>
      <c r="C846" s="60"/>
      <c r="D846" s="58">
        <f>SUM(D847,D848,D849,D850)</f>
        <v>19</v>
      </c>
      <c r="E846" s="58"/>
      <c r="F846" s="58"/>
      <c r="G846" s="58"/>
      <c r="H846" s="553"/>
    </row>
    <row r="847" spans="1:8" s="59" customFormat="1" x14ac:dyDescent="0.25">
      <c r="A847" s="82">
        <v>1</v>
      </c>
      <c r="B847" s="61" t="s">
        <v>228</v>
      </c>
      <c r="C847" s="60"/>
      <c r="D847" s="58"/>
      <c r="E847" s="58"/>
      <c r="F847" s="58"/>
      <c r="G847" s="58"/>
      <c r="H847" s="553"/>
    </row>
    <row r="848" spans="1:8" s="59" customFormat="1" ht="17.25" customHeight="1" x14ac:dyDescent="0.25">
      <c r="A848" s="82">
        <v>1</v>
      </c>
      <c r="B848" s="61" t="s">
        <v>229</v>
      </c>
      <c r="C848" s="60"/>
      <c r="D848" s="3">
        <v>2</v>
      </c>
      <c r="E848" s="58"/>
      <c r="F848" s="58"/>
      <c r="G848" s="58"/>
      <c r="H848" s="553"/>
    </row>
    <row r="849" spans="1:8" s="59" customFormat="1" ht="30" x14ac:dyDescent="0.25">
      <c r="A849" s="82">
        <v>1</v>
      </c>
      <c r="B849" s="61" t="s">
        <v>230</v>
      </c>
      <c r="C849" s="60"/>
      <c r="D849" s="3"/>
      <c r="E849" s="58"/>
      <c r="F849" s="58"/>
      <c r="G849" s="58"/>
      <c r="H849" s="553"/>
    </row>
    <row r="850" spans="1:8" s="59" customFormat="1" x14ac:dyDescent="0.25">
      <c r="A850" s="82">
        <v>1</v>
      </c>
      <c r="B850" s="27" t="s">
        <v>231</v>
      </c>
      <c r="C850" s="60"/>
      <c r="D850" s="3">
        <v>17</v>
      </c>
      <c r="E850" s="58"/>
      <c r="F850" s="58"/>
      <c r="G850" s="58"/>
      <c r="H850" s="553"/>
    </row>
    <row r="851" spans="1:8" x14ac:dyDescent="0.25">
      <c r="A851" s="82">
        <v>1</v>
      </c>
      <c r="B851" s="28" t="s">
        <v>121</v>
      </c>
      <c r="C851" s="26"/>
      <c r="D851" s="3">
        <v>71</v>
      </c>
      <c r="E851" s="3"/>
      <c r="F851" s="3"/>
      <c r="G851" s="3"/>
    </row>
    <row r="852" spans="1:8" s="59" customFormat="1" x14ac:dyDescent="0.25">
      <c r="A852" s="82">
        <v>1</v>
      </c>
      <c r="B852" s="56" t="s">
        <v>160</v>
      </c>
      <c r="C852" s="467"/>
      <c r="D852" s="3"/>
      <c r="E852" s="58"/>
      <c r="F852" s="58"/>
      <c r="G852" s="58"/>
      <c r="H852" s="553"/>
    </row>
    <row r="853" spans="1:8" s="59" customFormat="1" ht="15.75" customHeight="1" x14ac:dyDescent="0.25">
      <c r="A853" s="82">
        <v>1</v>
      </c>
      <c r="B853" s="62" t="s">
        <v>232</v>
      </c>
      <c r="C853" s="63"/>
      <c r="D853" s="60">
        <f>D846+ROUND(D851*3.2,0)</f>
        <v>246</v>
      </c>
      <c r="E853" s="64"/>
      <c r="F853" s="64"/>
      <c r="G853" s="69"/>
      <c r="H853" s="553"/>
    </row>
    <row r="854" spans="1:8" s="59" customFormat="1" ht="15.75" customHeight="1" x14ac:dyDescent="0.25">
      <c r="A854" s="82">
        <v>1</v>
      </c>
      <c r="B854" s="25" t="s">
        <v>163</v>
      </c>
      <c r="C854" s="26"/>
      <c r="D854" s="3"/>
      <c r="E854" s="64"/>
      <c r="F854" s="64"/>
      <c r="G854" s="69"/>
      <c r="H854" s="553"/>
    </row>
    <row r="855" spans="1:8" s="59" customFormat="1" ht="15.75" customHeight="1" x14ac:dyDescent="0.25">
      <c r="A855" s="82">
        <v>1</v>
      </c>
      <c r="B855" s="27" t="s">
        <v>123</v>
      </c>
      <c r="C855" s="26"/>
      <c r="D855" s="3">
        <f>SUM(D856,D857,D864,D870,D871,D872,D873)</f>
        <v>107</v>
      </c>
      <c r="E855" s="64"/>
      <c r="F855" s="64"/>
      <c r="G855" s="69"/>
      <c r="H855" s="553"/>
    </row>
    <row r="856" spans="1:8" s="59" customFormat="1" ht="15.75" customHeight="1" x14ac:dyDescent="0.25">
      <c r="A856" s="82">
        <v>1</v>
      </c>
      <c r="B856" s="27" t="s">
        <v>228</v>
      </c>
      <c r="C856" s="26"/>
      <c r="D856" s="3"/>
      <c r="E856" s="64"/>
      <c r="F856" s="64"/>
      <c r="G856" s="69"/>
      <c r="H856" s="553"/>
    </row>
    <row r="857" spans="1:8" s="59" customFormat="1" ht="15.75" customHeight="1" x14ac:dyDescent="0.25">
      <c r="A857" s="82">
        <v>1</v>
      </c>
      <c r="B857" s="61" t="s">
        <v>233</v>
      </c>
      <c r="C857" s="26"/>
      <c r="D857" s="3">
        <f>D858+D859+D860+D862</f>
        <v>0</v>
      </c>
      <c r="E857" s="64"/>
      <c r="F857" s="64"/>
      <c r="G857" s="69"/>
      <c r="H857" s="553"/>
    </row>
    <row r="858" spans="1:8" s="59" customFormat="1" ht="19.5" customHeight="1" x14ac:dyDescent="0.25">
      <c r="A858" s="82">
        <v>1</v>
      </c>
      <c r="B858" s="65" t="s">
        <v>234</v>
      </c>
      <c r="C858" s="26"/>
      <c r="D858" s="58"/>
      <c r="E858" s="64"/>
      <c r="F858" s="64"/>
      <c r="G858" s="69"/>
      <c r="H858" s="553"/>
    </row>
    <row r="859" spans="1:8" s="59" customFormat="1" ht="15.75" customHeight="1" x14ac:dyDescent="0.25">
      <c r="A859" s="82">
        <v>1</v>
      </c>
      <c r="B859" s="65" t="s">
        <v>235</v>
      </c>
      <c r="C859" s="26"/>
      <c r="D859" s="58"/>
      <c r="E859" s="64"/>
      <c r="F859" s="64"/>
      <c r="G859" s="69"/>
      <c r="H859" s="553"/>
    </row>
    <row r="860" spans="1:8" s="59" customFormat="1" ht="30.75" customHeight="1" x14ac:dyDescent="0.25">
      <c r="A860" s="82">
        <v>1</v>
      </c>
      <c r="B860" s="65" t="s">
        <v>236</v>
      </c>
      <c r="C860" s="26"/>
      <c r="D860" s="58"/>
      <c r="E860" s="64"/>
      <c r="F860" s="64"/>
      <c r="G860" s="69"/>
      <c r="H860" s="553"/>
    </row>
    <row r="861" spans="1:8" s="59" customFormat="1" x14ac:dyDescent="0.25">
      <c r="A861" s="82">
        <v>1</v>
      </c>
      <c r="B861" s="65" t="s">
        <v>237</v>
      </c>
      <c r="C861" s="26"/>
      <c r="D861" s="58"/>
      <c r="E861" s="64"/>
      <c r="F861" s="64"/>
      <c r="G861" s="69"/>
      <c r="H861" s="553"/>
    </row>
    <row r="862" spans="1:8" s="59" customFormat="1" ht="30" x14ac:dyDescent="0.25">
      <c r="A862" s="82">
        <v>1</v>
      </c>
      <c r="B862" s="65" t="s">
        <v>238</v>
      </c>
      <c r="C862" s="26"/>
      <c r="D862" s="58"/>
      <c r="E862" s="64"/>
      <c r="F862" s="64"/>
      <c r="G862" s="69"/>
      <c r="H862" s="553"/>
    </row>
    <row r="863" spans="1:8" s="59" customFormat="1" x14ac:dyDescent="0.25">
      <c r="A863" s="82">
        <v>1</v>
      </c>
      <c r="B863" s="65" t="s">
        <v>237</v>
      </c>
      <c r="C863" s="26"/>
      <c r="D863" s="91"/>
      <c r="E863" s="64"/>
      <c r="F863" s="64"/>
      <c r="G863" s="69"/>
      <c r="H863" s="553"/>
    </row>
    <row r="864" spans="1:8" s="59" customFormat="1" ht="30" customHeight="1" x14ac:dyDescent="0.25">
      <c r="A864" s="82">
        <v>1</v>
      </c>
      <c r="B864" s="61" t="s">
        <v>239</v>
      </c>
      <c r="C864" s="26"/>
      <c r="D864" s="3">
        <f>SUM(D865,D866,D868)</f>
        <v>107</v>
      </c>
      <c r="E864" s="64"/>
      <c r="F864" s="64"/>
      <c r="G864" s="69"/>
      <c r="H864" s="553"/>
    </row>
    <row r="865" spans="1:8" s="59" customFormat="1" ht="30" x14ac:dyDescent="0.25">
      <c r="A865" s="82">
        <v>1</v>
      </c>
      <c r="B865" s="65" t="s">
        <v>240</v>
      </c>
      <c r="C865" s="26"/>
      <c r="D865" s="3"/>
      <c r="E865" s="64"/>
      <c r="F865" s="64"/>
      <c r="G865" s="69"/>
      <c r="H865" s="553"/>
    </row>
    <row r="866" spans="1:8" s="59" customFormat="1" ht="45" x14ac:dyDescent="0.25">
      <c r="A866" s="82">
        <v>1</v>
      </c>
      <c r="B866" s="65" t="s">
        <v>241</v>
      </c>
      <c r="C866" s="26"/>
      <c r="D866" s="406">
        <v>104</v>
      </c>
      <c r="E866" s="64"/>
      <c r="F866" s="64"/>
      <c r="G866" s="69"/>
      <c r="H866" s="553"/>
    </row>
    <row r="867" spans="1:8" s="59" customFormat="1" x14ac:dyDescent="0.25">
      <c r="A867" s="82">
        <v>1</v>
      </c>
      <c r="B867" s="65" t="s">
        <v>237</v>
      </c>
      <c r="C867" s="26"/>
      <c r="D867" s="406">
        <v>15</v>
      </c>
      <c r="E867" s="64"/>
      <c r="F867" s="64"/>
      <c r="G867" s="69"/>
      <c r="H867" s="553"/>
    </row>
    <row r="868" spans="1:8" s="59" customFormat="1" ht="45" x14ac:dyDescent="0.25">
      <c r="A868" s="82">
        <v>1</v>
      </c>
      <c r="B868" s="65" t="s">
        <v>242</v>
      </c>
      <c r="C868" s="26"/>
      <c r="D868" s="406">
        <v>3</v>
      </c>
      <c r="E868" s="64"/>
      <c r="F868" s="64"/>
      <c r="G868" s="69"/>
      <c r="H868" s="553"/>
    </row>
    <row r="869" spans="1:8" s="59" customFormat="1" x14ac:dyDescent="0.25">
      <c r="A869" s="82">
        <v>1</v>
      </c>
      <c r="B869" s="65" t="s">
        <v>237</v>
      </c>
      <c r="C869" s="26"/>
      <c r="D869" s="406"/>
      <c r="E869" s="64"/>
      <c r="F869" s="64"/>
      <c r="G869" s="69"/>
      <c r="H869" s="553"/>
    </row>
    <row r="870" spans="1:8" s="59" customFormat="1" ht="31.5" customHeight="1" x14ac:dyDescent="0.25">
      <c r="A870" s="82">
        <v>1</v>
      </c>
      <c r="B870" s="61" t="s">
        <v>243</v>
      </c>
      <c r="C870" s="26"/>
      <c r="D870" s="3"/>
      <c r="E870" s="64"/>
      <c r="F870" s="64"/>
      <c r="G870" s="69"/>
      <c r="H870" s="553"/>
    </row>
    <row r="871" spans="1:8" s="59" customFormat="1" x14ac:dyDescent="0.25">
      <c r="A871" s="82">
        <v>1</v>
      </c>
      <c r="B871" s="27"/>
      <c r="C871" s="26"/>
      <c r="D871" s="3"/>
      <c r="E871" s="64"/>
      <c r="F871" s="64"/>
      <c r="G871" s="69"/>
      <c r="H871" s="553"/>
    </row>
    <row r="872" spans="1:8" s="59" customFormat="1" ht="15.75" customHeight="1" x14ac:dyDescent="0.25">
      <c r="A872" s="82">
        <v>1</v>
      </c>
      <c r="B872" s="61" t="s">
        <v>244</v>
      </c>
      <c r="C872" s="26"/>
      <c r="D872" s="3"/>
      <c r="E872" s="64"/>
      <c r="F872" s="64"/>
      <c r="G872" s="69"/>
      <c r="H872" s="553"/>
    </row>
    <row r="873" spans="1:8" s="59" customFormat="1" ht="15.75" customHeight="1" x14ac:dyDescent="0.25">
      <c r="A873" s="82">
        <v>1</v>
      </c>
      <c r="B873" s="27" t="s">
        <v>245</v>
      </c>
      <c r="C873" s="26"/>
      <c r="D873" s="3"/>
      <c r="E873" s="64"/>
      <c r="F873" s="64"/>
      <c r="G873" s="69"/>
      <c r="H873" s="553"/>
    </row>
    <row r="874" spans="1:8" s="59" customFormat="1" x14ac:dyDescent="0.25">
      <c r="A874" s="82">
        <v>1</v>
      </c>
      <c r="B874" s="28" t="s">
        <v>121</v>
      </c>
      <c r="C874" s="60"/>
      <c r="D874" s="58"/>
      <c r="E874" s="64"/>
      <c r="F874" s="64"/>
      <c r="G874" s="69"/>
      <c r="H874" s="553"/>
    </row>
    <row r="875" spans="1:8" s="59" customFormat="1" x14ac:dyDescent="0.25">
      <c r="A875" s="82">
        <v>1</v>
      </c>
      <c r="B875" s="56" t="s">
        <v>160</v>
      </c>
      <c r="C875" s="60"/>
      <c r="D875" s="91"/>
      <c r="E875" s="64"/>
      <c r="F875" s="64"/>
      <c r="G875" s="69"/>
      <c r="H875" s="553"/>
    </row>
    <row r="876" spans="1:8" ht="30" x14ac:dyDescent="0.25">
      <c r="A876" s="82">
        <v>1</v>
      </c>
      <c r="B876" s="28" t="s">
        <v>122</v>
      </c>
      <c r="C876" s="26"/>
      <c r="D876" s="3">
        <v>16</v>
      </c>
      <c r="E876" s="3"/>
      <c r="F876" s="3"/>
      <c r="G876" s="3"/>
    </row>
    <row r="877" spans="1:8" s="59" customFormat="1" ht="15.75" customHeight="1" x14ac:dyDescent="0.25">
      <c r="A877" s="82">
        <v>1</v>
      </c>
      <c r="B877" s="28" t="s">
        <v>246</v>
      </c>
      <c r="C877" s="26"/>
      <c r="D877" s="3"/>
      <c r="E877" s="64"/>
      <c r="F877" s="64"/>
      <c r="G877" s="69"/>
      <c r="H877" s="553"/>
    </row>
    <row r="878" spans="1:8" s="59" customFormat="1" x14ac:dyDescent="0.25">
      <c r="A878" s="82">
        <v>1</v>
      </c>
      <c r="B878" s="66"/>
      <c r="C878" s="26"/>
      <c r="D878" s="3"/>
      <c r="E878" s="64"/>
      <c r="F878" s="64"/>
      <c r="G878" s="69"/>
      <c r="H878" s="553"/>
    </row>
    <row r="879" spans="1:8" s="59" customFormat="1" x14ac:dyDescent="0.25">
      <c r="A879" s="82">
        <v>1</v>
      </c>
      <c r="B879" s="67" t="s">
        <v>162</v>
      </c>
      <c r="C879" s="26"/>
      <c r="D879" s="22">
        <f>D855+ROUND(D874*3.2,0)+D876</f>
        <v>123</v>
      </c>
      <c r="E879" s="64"/>
      <c r="F879" s="64"/>
      <c r="G879" s="69"/>
      <c r="H879" s="553"/>
    </row>
    <row r="880" spans="1:8" s="59" customFormat="1" x14ac:dyDescent="0.25">
      <c r="A880" s="82">
        <v>1</v>
      </c>
      <c r="B880" s="68" t="s">
        <v>161</v>
      </c>
      <c r="C880" s="26"/>
      <c r="D880" s="22">
        <f>SUM(D853,D879)</f>
        <v>369</v>
      </c>
      <c r="E880" s="64"/>
      <c r="F880" s="64"/>
      <c r="G880" s="69"/>
      <c r="H880" s="553"/>
    </row>
    <row r="881" spans="1:8" x14ac:dyDescent="0.25">
      <c r="A881" s="82">
        <v>1</v>
      </c>
      <c r="B881" s="45" t="s">
        <v>7</v>
      </c>
      <c r="C881" s="592"/>
      <c r="D881" s="592"/>
      <c r="E881" s="3"/>
      <c r="F881" s="3"/>
      <c r="G881" s="3"/>
    </row>
    <row r="882" spans="1:8" x14ac:dyDescent="0.25">
      <c r="A882" s="82">
        <v>1</v>
      </c>
      <c r="B882" s="55" t="s">
        <v>77</v>
      </c>
      <c r="C882" s="592"/>
      <c r="D882" s="592"/>
      <c r="E882" s="3"/>
      <c r="F882" s="3"/>
      <c r="G882" s="3"/>
    </row>
    <row r="883" spans="1:8" x14ac:dyDescent="0.25">
      <c r="A883" s="82"/>
      <c r="B883" s="598" t="s">
        <v>359</v>
      </c>
      <c r="C883" s="592">
        <v>240</v>
      </c>
      <c r="D883" s="592"/>
      <c r="E883" s="3">
        <v>1</v>
      </c>
      <c r="F883" s="3">
        <f>ROUND(G883/C883,0)</f>
        <v>0</v>
      </c>
      <c r="G883" s="3">
        <f>ROUND(D883*E883,0)</f>
        <v>0</v>
      </c>
    </row>
    <row r="884" spans="1:8" x14ac:dyDescent="0.25">
      <c r="A884" s="82">
        <v>1</v>
      </c>
      <c r="B884" s="35" t="s">
        <v>26</v>
      </c>
      <c r="C884" s="2">
        <v>240</v>
      </c>
      <c r="D884" s="3">
        <v>2</v>
      </c>
      <c r="E884" s="73">
        <v>8</v>
      </c>
      <c r="F884" s="3">
        <f>ROUND(G884/C884,0)</f>
        <v>0</v>
      </c>
      <c r="G884" s="3">
        <f>ROUND(D884*E884,0)</f>
        <v>16</v>
      </c>
    </row>
    <row r="885" spans="1:8" ht="17.25" customHeight="1" x14ac:dyDescent="0.25">
      <c r="A885" s="82">
        <v>1</v>
      </c>
      <c r="B885" s="36" t="s">
        <v>147</v>
      </c>
      <c r="C885" s="2"/>
      <c r="D885" s="46">
        <f>SUM(D883:D884)</f>
        <v>2</v>
      </c>
      <c r="E885" s="100">
        <f t="shared" ref="E885:G886" si="57">E884</f>
        <v>8</v>
      </c>
      <c r="F885" s="46">
        <f t="shared" ref="F885:G885" si="58">SUM(F883:F884)</f>
        <v>0</v>
      </c>
      <c r="G885" s="46">
        <f t="shared" si="58"/>
        <v>16</v>
      </c>
    </row>
    <row r="886" spans="1:8" ht="17.25" customHeight="1" x14ac:dyDescent="0.25">
      <c r="A886" s="82">
        <v>1</v>
      </c>
      <c r="B886" s="586" t="s">
        <v>118</v>
      </c>
      <c r="C886" s="2"/>
      <c r="D886" s="581">
        <f t="shared" ref="D886" si="59">D885</f>
        <v>2</v>
      </c>
      <c r="E886" s="106">
        <f t="shared" si="57"/>
        <v>8</v>
      </c>
      <c r="F886" s="581">
        <f t="shared" si="57"/>
        <v>0</v>
      </c>
      <c r="G886" s="581">
        <f t="shared" si="57"/>
        <v>16</v>
      </c>
    </row>
    <row r="887" spans="1:8" s="82" customFormat="1" thickBot="1" x14ac:dyDescent="0.25">
      <c r="A887" s="82">
        <v>1</v>
      </c>
      <c r="B887" s="561" t="s">
        <v>10</v>
      </c>
      <c r="C887" s="561"/>
      <c r="D887" s="599"/>
      <c r="E887" s="599"/>
      <c r="F887" s="599"/>
      <c r="G887" s="599"/>
      <c r="H887" s="534"/>
    </row>
    <row r="888" spans="1:8" x14ac:dyDescent="0.25">
      <c r="A888" s="82">
        <v>1</v>
      </c>
      <c r="B888" s="579"/>
      <c r="C888" s="580"/>
      <c r="D888" s="550"/>
      <c r="E888" s="550"/>
      <c r="F888" s="550"/>
      <c r="G888" s="550"/>
    </row>
    <row r="889" spans="1:8" x14ac:dyDescent="0.25">
      <c r="A889" s="82">
        <v>1</v>
      </c>
      <c r="B889" s="535" t="s">
        <v>168</v>
      </c>
      <c r="C889" s="2"/>
      <c r="D889" s="3"/>
      <c r="E889" s="3"/>
      <c r="F889" s="3"/>
      <c r="G889" s="3"/>
    </row>
    <row r="890" spans="1:8" s="82" customFormat="1" x14ac:dyDescent="0.25">
      <c r="A890" s="82">
        <v>1</v>
      </c>
      <c r="B890" s="25" t="s">
        <v>203</v>
      </c>
      <c r="C890" s="26"/>
      <c r="D890" s="3"/>
      <c r="E890" s="3"/>
      <c r="F890" s="3"/>
      <c r="G890" s="3"/>
      <c r="H890" s="534"/>
    </row>
    <row r="891" spans="1:8" s="82" customFormat="1" x14ac:dyDescent="0.25">
      <c r="A891" s="82">
        <v>1</v>
      </c>
      <c r="B891" s="27" t="s">
        <v>123</v>
      </c>
      <c r="C891" s="26"/>
      <c r="D891" s="3">
        <f>D892/2.7</f>
        <v>7.0828282828282827</v>
      </c>
      <c r="E891" s="3"/>
      <c r="F891" s="3"/>
      <c r="G891" s="3"/>
      <c r="H891" s="534"/>
    </row>
    <row r="892" spans="1:8" s="82" customFormat="1" x14ac:dyDescent="0.25">
      <c r="A892" s="82">
        <v>1</v>
      </c>
      <c r="B892" s="27" t="s">
        <v>327</v>
      </c>
      <c r="C892" s="32"/>
      <c r="D892" s="3">
        <v>19.123636363636365</v>
      </c>
      <c r="E892" s="32"/>
      <c r="F892" s="32"/>
      <c r="G892" s="32"/>
      <c r="H892" s="534"/>
    </row>
    <row r="893" spans="1:8" s="82" customFormat="1" x14ac:dyDescent="0.25">
      <c r="A893" s="82">
        <v>1</v>
      </c>
      <c r="B893" s="28" t="s">
        <v>121</v>
      </c>
      <c r="C893" s="26"/>
      <c r="D893" s="3">
        <f>(D894+D895)/8.5</f>
        <v>67.528556149732623</v>
      </c>
      <c r="E893" s="3"/>
      <c r="F893" s="3"/>
      <c r="G893" s="3"/>
      <c r="H893" s="534"/>
    </row>
    <row r="894" spans="1:8" s="82" customFormat="1" x14ac:dyDescent="0.25">
      <c r="A894" s="82">
        <v>1</v>
      </c>
      <c r="B894" s="450" t="s">
        <v>300</v>
      </c>
      <c r="C894" s="26"/>
      <c r="D894" s="3">
        <v>555.62181818181818</v>
      </c>
      <c r="E894" s="3"/>
      <c r="F894" s="3"/>
      <c r="G894" s="3"/>
      <c r="H894" s="534"/>
    </row>
    <row r="895" spans="1:8" s="82" customFormat="1" x14ac:dyDescent="0.25">
      <c r="A895" s="82">
        <v>1</v>
      </c>
      <c r="B895" s="450" t="s">
        <v>301</v>
      </c>
      <c r="C895" s="26"/>
      <c r="D895" s="3">
        <v>18.370909090909091</v>
      </c>
      <c r="E895" s="3"/>
      <c r="F895" s="3"/>
      <c r="G895" s="3"/>
      <c r="H895" s="534"/>
    </row>
    <row r="896" spans="1:8" s="82" customFormat="1" ht="30" x14ac:dyDescent="0.25">
      <c r="A896" s="82">
        <v>1</v>
      </c>
      <c r="B896" s="28" t="s">
        <v>122</v>
      </c>
      <c r="C896" s="26"/>
      <c r="D896" s="3"/>
      <c r="E896" s="3"/>
      <c r="F896" s="3"/>
      <c r="G896" s="3"/>
      <c r="H896" s="534"/>
    </row>
    <row r="897" spans="1:8" s="82" customFormat="1" x14ac:dyDescent="0.25">
      <c r="A897" s="82">
        <v>1</v>
      </c>
      <c r="B897" s="381" t="s">
        <v>161</v>
      </c>
      <c r="C897" s="26"/>
      <c r="D897" s="22">
        <f>D891+ROUND((D894+D895)/3.9,0)+D896</f>
        <v>154.08282828282827</v>
      </c>
      <c r="E897" s="3"/>
      <c r="F897" s="3"/>
      <c r="G897" s="3"/>
      <c r="H897" s="534"/>
    </row>
    <row r="898" spans="1:8" ht="15.75" thickBot="1" x14ac:dyDescent="0.3">
      <c r="A898" s="82">
        <v>1</v>
      </c>
      <c r="B898" s="600" t="s">
        <v>10</v>
      </c>
      <c r="C898" s="562"/>
      <c r="D898" s="562"/>
      <c r="E898" s="562"/>
      <c r="F898" s="562"/>
      <c r="G898" s="562"/>
    </row>
    <row r="899" spans="1:8" x14ac:dyDescent="0.25">
      <c r="A899" s="82">
        <v>1</v>
      </c>
      <c r="B899" s="579"/>
      <c r="C899" s="580"/>
      <c r="D899" s="550"/>
      <c r="E899" s="550"/>
      <c r="F899" s="550"/>
      <c r="G899" s="550"/>
    </row>
    <row r="900" spans="1:8" x14ac:dyDescent="0.25">
      <c r="A900" s="82">
        <v>1</v>
      </c>
      <c r="B900" s="535" t="s">
        <v>169</v>
      </c>
      <c r="C900" s="2"/>
      <c r="D900" s="3"/>
      <c r="E900" s="3"/>
      <c r="F900" s="3"/>
      <c r="G900" s="3"/>
    </row>
    <row r="901" spans="1:8" s="59" customFormat="1" ht="18.75" customHeight="1" x14ac:dyDescent="0.25">
      <c r="A901" s="82">
        <v>1</v>
      </c>
      <c r="B901" s="25" t="s">
        <v>227</v>
      </c>
      <c r="C901" s="25"/>
      <c r="D901" s="89"/>
      <c r="E901" s="58"/>
      <c r="F901" s="58"/>
      <c r="G901" s="58"/>
      <c r="H901" s="553"/>
    </row>
    <row r="902" spans="1:8" s="59" customFormat="1" x14ac:dyDescent="0.25">
      <c r="A902" s="82">
        <v>1</v>
      </c>
      <c r="B902" s="27" t="s">
        <v>332</v>
      </c>
      <c r="C902" s="60"/>
      <c r="D902" s="58">
        <f>SUM(D903,D904,D905,D906)</f>
        <v>2</v>
      </c>
      <c r="E902" s="58"/>
      <c r="F902" s="58"/>
      <c r="G902" s="58"/>
      <c r="H902" s="553"/>
    </row>
    <row r="903" spans="1:8" s="59" customFormat="1" x14ac:dyDescent="0.25">
      <c r="A903" s="82">
        <v>1</v>
      </c>
      <c r="B903" s="61" t="s">
        <v>228</v>
      </c>
      <c r="C903" s="60"/>
      <c r="D903" s="58"/>
      <c r="E903" s="58"/>
      <c r="F903" s="58"/>
      <c r="G903" s="58"/>
      <c r="H903" s="553"/>
    </row>
    <row r="904" spans="1:8" s="59" customFormat="1" ht="17.25" customHeight="1" x14ac:dyDescent="0.25">
      <c r="A904" s="82">
        <v>1</v>
      </c>
      <c r="B904" s="61" t="s">
        <v>229</v>
      </c>
      <c r="C904" s="60"/>
      <c r="D904" s="3"/>
      <c r="E904" s="58"/>
      <c r="F904" s="58"/>
      <c r="G904" s="58"/>
      <c r="H904" s="553"/>
    </row>
    <row r="905" spans="1:8" s="59" customFormat="1" ht="30" x14ac:dyDescent="0.25">
      <c r="A905" s="82">
        <v>1</v>
      </c>
      <c r="B905" s="61" t="s">
        <v>230</v>
      </c>
      <c r="C905" s="60"/>
      <c r="D905" s="3"/>
      <c r="E905" s="58"/>
      <c r="F905" s="58"/>
      <c r="G905" s="58"/>
      <c r="H905" s="553"/>
    </row>
    <row r="906" spans="1:8" s="59" customFormat="1" x14ac:dyDescent="0.25">
      <c r="A906" s="82">
        <v>1</v>
      </c>
      <c r="B906" s="27" t="s">
        <v>231</v>
      </c>
      <c r="C906" s="60"/>
      <c r="D906" s="3">
        <v>2</v>
      </c>
      <c r="E906" s="58"/>
      <c r="F906" s="58"/>
      <c r="G906" s="58"/>
      <c r="H906" s="553"/>
    </row>
    <row r="907" spans="1:8" x14ac:dyDescent="0.25">
      <c r="A907" s="82">
        <v>1</v>
      </c>
      <c r="B907" s="28" t="s">
        <v>121</v>
      </c>
      <c r="C907" s="26"/>
      <c r="D907" s="3">
        <v>7</v>
      </c>
      <c r="E907" s="3"/>
      <c r="F907" s="3"/>
      <c r="G907" s="3"/>
    </row>
    <row r="908" spans="1:8" s="59" customFormat="1" x14ac:dyDescent="0.25">
      <c r="A908" s="82">
        <v>1</v>
      </c>
      <c r="B908" s="56" t="s">
        <v>160</v>
      </c>
      <c r="C908" s="467"/>
      <c r="D908" s="3"/>
      <c r="E908" s="58"/>
      <c r="F908" s="58"/>
      <c r="G908" s="58"/>
      <c r="H908" s="553"/>
    </row>
    <row r="909" spans="1:8" s="59" customFormat="1" ht="15.75" customHeight="1" x14ac:dyDescent="0.25">
      <c r="A909" s="82">
        <v>1</v>
      </c>
      <c r="B909" s="62" t="s">
        <v>232</v>
      </c>
      <c r="C909" s="63"/>
      <c r="D909" s="60">
        <f>D902+ROUND(D907*3.2,0)</f>
        <v>24</v>
      </c>
      <c r="E909" s="64"/>
      <c r="F909" s="64"/>
      <c r="G909" s="69"/>
      <c r="H909" s="553"/>
    </row>
    <row r="910" spans="1:8" s="59" customFormat="1" ht="15.75" customHeight="1" x14ac:dyDescent="0.25">
      <c r="A910" s="82">
        <v>1</v>
      </c>
      <c r="B910" s="25" t="s">
        <v>163</v>
      </c>
      <c r="C910" s="26"/>
      <c r="D910" s="3"/>
      <c r="E910" s="64"/>
      <c r="F910" s="64"/>
      <c r="G910" s="69"/>
      <c r="H910" s="553"/>
    </row>
    <row r="911" spans="1:8" s="59" customFormat="1" ht="15.75" customHeight="1" x14ac:dyDescent="0.25">
      <c r="A911" s="82">
        <v>1</v>
      </c>
      <c r="B911" s="27" t="s">
        <v>123</v>
      </c>
      <c r="C911" s="26"/>
      <c r="D911" s="3">
        <f>SUM(D912,D913,D920,D926,D927,D928,D929)</f>
        <v>11</v>
      </c>
      <c r="E911" s="64"/>
      <c r="F911" s="64"/>
      <c r="G911" s="69"/>
      <c r="H911" s="553"/>
    </row>
    <row r="912" spans="1:8" s="59" customFormat="1" ht="15.75" customHeight="1" x14ac:dyDescent="0.25">
      <c r="A912" s="82">
        <v>1</v>
      </c>
      <c r="B912" s="27" t="s">
        <v>228</v>
      </c>
      <c r="C912" s="26"/>
      <c r="D912" s="3"/>
      <c r="E912" s="64"/>
      <c r="F912" s="64"/>
      <c r="G912" s="69"/>
      <c r="H912" s="553"/>
    </row>
    <row r="913" spans="1:8" s="59" customFormat="1" ht="15.75" customHeight="1" x14ac:dyDescent="0.25">
      <c r="A913" s="82">
        <v>1</v>
      </c>
      <c r="B913" s="61" t="s">
        <v>233</v>
      </c>
      <c r="C913" s="26"/>
      <c r="D913" s="3">
        <f>D914+D915+D916+D918</f>
        <v>10</v>
      </c>
      <c r="E913" s="64"/>
      <c r="F913" s="64"/>
      <c r="G913" s="69"/>
      <c r="H913" s="553"/>
    </row>
    <row r="914" spans="1:8" s="59" customFormat="1" ht="19.5" customHeight="1" x14ac:dyDescent="0.25">
      <c r="A914" s="82">
        <v>1</v>
      </c>
      <c r="B914" s="65" t="s">
        <v>234</v>
      </c>
      <c r="C914" s="26"/>
      <c r="D914" s="58"/>
      <c r="E914" s="64"/>
      <c r="F914" s="64"/>
      <c r="G914" s="69"/>
      <c r="H914" s="553"/>
    </row>
    <row r="915" spans="1:8" s="59" customFormat="1" ht="15.75" customHeight="1" x14ac:dyDescent="0.25">
      <c r="A915" s="82">
        <v>1</v>
      </c>
      <c r="B915" s="65" t="s">
        <v>235</v>
      </c>
      <c r="C915" s="26"/>
      <c r="D915" s="58"/>
      <c r="E915" s="64"/>
      <c r="F915" s="64"/>
      <c r="G915" s="69"/>
      <c r="H915" s="553"/>
    </row>
    <row r="916" spans="1:8" s="59" customFormat="1" ht="30.75" customHeight="1" x14ac:dyDescent="0.25">
      <c r="A916" s="82">
        <v>1</v>
      </c>
      <c r="B916" s="65" t="s">
        <v>236</v>
      </c>
      <c r="C916" s="26"/>
      <c r="D916" s="58">
        <v>10</v>
      </c>
      <c r="E916" s="64"/>
      <c r="F916" s="64"/>
      <c r="G916" s="69"/>
      <c r="H916" s="553"/>
    </row>
    <row r="917" spans="1:8" s="59" customFormat="1" x14ac:dyDescent="0.25">
      <c r="A917" s="82">
        <v>1</v>
      </c>
      <c r="B917" s="65" t="s">
        <v>237</v>
      </c>
      <c r="C917" s="26"/>
      <c r="D917" s="58">
        <v>1</v>
      </c>
      <c r="E917" s="64"/>
      <c r="F917" s="64"/>
      <c r="G917" s="69"/>
      <c r="H917" s="553"/>
    </row>
    <row r="918" spans="1:8" s="59" customFormat="1" ht="30" x14ac:dyDescent="0.25">
      <c r="A918" s="82">
        <v>1</v>
      </c>
      <c r="B918" s="65" t="s">
        <v>238</v>
      </c>
      <c r="C918" s="26"/>
      <c r="D918" s="58"/>
      <c r="E918" s="64"/>
      <c r="F918" s="64"/>
      <c r="G918" s="69"/>
      <c r="H918" s="553"/>
    </row>
    <row r="919" spans="1:8" s="59" customFormat="1" x14ac:dyDescent="0.25">
      <c r="A919" s="82">
        <v>1</v>
      </c>
      <c r="B919" s="65" t="s">
        <v>237</v>
      </c>
      <c r="C919" s="26"/>
      <c r="D919" s="91"/>
      <c r="E919" s="64"/>
      <c r="F919" s="64"/>
      <c r="G919" s="69"/>
      <c r="H919" s="553"/>
    </row>
    <row r="920" spans="1:8" s="59" customFormat="1" ht="30" customHeight="1" x14ac:dyDescent="0.25">
      <c r="A920" s="82">
        <v>1</v>
      </c>
      <c r="B920" s="61" t="s">
        <v>239</v>
      </c>
      <c r="C920" s="26"/>
      <c r="D920" s="3">
        <f>SUM(D921,D922,D924)</f>
        <v>1</v>
      </c>
      <c r="E920" s="64"/>
      <c r="F920" s="64"/>
      <c r="G920" s="69"/>
      <c r="H920" s="553"/>
    </row>
    <row r="921" spans="1:8" s="59" customFormat="1" ht="30" x14ac:dyDescent="0.25">
      <c r="A921" s="82">
        <v>1</v>
      </c>
      <c r="B921" s="65" t="s">
        <v>240</v>
      </c>
      <c r="C921" s="26"/>
      <c r="D921" s="3"/>
      <c r="E921" s="64"/>
      <c r="F921" s="64"/>
      <c r="G921" s="69"/>
      <c r="H921" s="553"/>
    </row>
    <row r="922" spans="1:8" s="59" customFormat="1" ht="45" x14ac:dyDescent="0.25">
      <c r="A922" s="82">
        <v>1</v>
      </c>
      <c r="B922" s="65" t="s">
        <v>241</v>
      </c>
      <c r="C922" s="26"/>
      <c r="D922" s="406"/>
      <c r="E922" s="64"/>
      <c r="F922" s="64"/>
      <c r="G922" s="69"/>
      <c r="H922" s="553"/>
    </row>
    <row r="923" spans="1:8" s="59" customFormat="1" x14ac:dyDescent="0.25">
      <c r="A923" s="82">
        <v>1</v>
      </c>
      <c r="B923" s="65" t="s">
        <v>237</v>
      </c>
      <c r="C923" s="26"/>
      <c r="D923" s="406"/>
      <c r="E923" s="64"/>
      <c r="F923" s="64"/>
      <c r="G923" s="69"/>
      <c r="H923" s="553"/>
    </row>
    <row r="924" spans="1:8" s="59" customFormat="1" ht="45" x14ac:dyDescent="0.25">
      <c r="A924" s="82">
        <v>1</v>
      </c>
      <c r="B924" s="65" t="s">
        <v>242</v>
      </c>
      <c r="C924" s="26"/>
      <c r="D924" s="406">
        <v>1</v>
      </c>
      <c r="E924" s="64"/>
      <c r="F924" s="64"/>
      <c r="G924" s="69"/>
      <c r="H924" s="553"/>
    </row>
    <row r="925" spans="1:8" s="59" customFormat="1" x14ac:dyDescent="0.25">
      <c r="A925" s="82">
        <v>1</v>
      </c>
      <c r="B925" s="65" t="s">
        <v>237</v>
      </c>
      <c r="C925" s="26"/>
      <c r="D925" s="406"/>
      <c r="E925" s="64"/>
      <c r="F925" s="64"/>
      <c r="G925" s="69"/>
      <c r="H925" s="553"/>
    </row>
    <row r="926" spans="1:8" s="59" customFormat="1" ht="31.5" customHeight="1" x14ac:dyDescent="0.25">
      <c r="A926" s="82">
        <v>1</v>
      </c>
      <c r="B926" s="61" t="s">
        <v>243</v>
      </c>
      <c r="C926" s="26"/>
      <c r="D926" s="3"/>
      <c r="E926" s="64"/>
      <c r="F926" s="64"/>
      <c r="G926" s="69"/>
      <c r="H926" s="553"/>
    </row>
    <row r="927" spans="1:8" s="59" customFormat="1" x14ac:dyDescent="0.25">
      <c r="A927" s="82">
        <v>1</v>
      </c>
      <c r="B927" s="27"/>
      <c r="C927" s="26"/>
      <c r="D927" s="3"/>
      <c r="E927" s="64"/>
      <c r="F927" s="64"/>
      <c r="G927" s="69"/>
      <c r="H927" s="553"/>
    </row>
    <row r="928" spans="1:8" s="59" customFormat="1" ht="15.75" customHeight="1" x14ac:dyDescent="0.25">
      <c r="A928" s="82">
        <v>1</v>
      </c>
      <c r="B928" s="61" t="s">
        <v>244</v>
      </c>
      <c r="C928" s="26"/>
      <c r="D928" s="3"/>
      <c r="E928" s="64"/>
      <c r="F928" s="64"/>
      <c r="G928" s="69"/>
      <c r="H928" s="553"/>
    </row>
    <row r="929" spans="1:8" s="59" customFormat="1" ht="15.75" customHeight="1" x14ac:dyDescent="0.25">
      <c r="A929" s="82">
        <v>1</v>
      </c>
      <c r="B929" s="27" t="s">
        <v>245</v>
      </c>
      <c r="C929" s="26"/>
      <c r="D929" s="3"/>
      <c r="E929" s="64"/>
      <c r="F929" s="64"/>
      <c r="G929" s="69"/>
      <c r="H929" s="553"/>
    </row>
    <row r="930" spans="1:8" s="59" customFormat="1" x14ac:dyDescent="0.25">
      <c r="A930" s="82">
        <v>1</v>
      </c>
      <c r="B930" s="28" t="s">
        <v>121</v>
      </c>
      <c r="C930" s="60"/>
      <c r="D930" s="58"/>
      <c r="E930" s="64"/>
      <c r="F930" s="64"/>
      <c r="G930" s="69"/>
      <c r="H930" s="553"/>
    </row>
    <row r="931" spans="1:8" s="59" customFormat="1" x14ac:dyDescent="0.25">
      <c r="A931" s="82">
        <v>1</v>
      </c>
      <c r="B931" s="56" t="s">
        <v>160</v>
      </c>
      <c r="C931" s="60"/>
      <c r="D931" s="91"/>
      <c r="E931" s="64"/>
      <c r="F931" s="64"/>
      <c r="G931" s="69"/>
      <c r="H931" s="553"/>
    </row>
    <row r="932" spans="1:8" ht="30" x14ac:dyDescent="0.25">
      <c r="A932" s="82">
        <v>1</v>
      </c>
      <c r="B932" s="28" t="s">
        <v>122</v>
      </c>
      <c r="C932" s="26"/>
      <c r="D932" s="3">
        <v>1</v>
      </c>
      <c r="E932" s="3"/>
      <c r="F932" s="3"/>
      <c r="G932" s="3"/>
    </row>
    <row r="933" spans="1:8" s="59" customFormat="1" ht="15.75" customHeight="1" x14ac:dyDescent="0.25">
      <c r="A933" s="82">
        <v>1</v>
      </c>
      <c r="B933" s="28" t="s">
        <v>246</v>
      </c>
      <c r="C933" s="26"/>
      <c r="D933" s="3"/>
      <c r="E933" s="64"/>
      <c r="F933" s="64"/>
      <c r="G933" s="69"/>
      <c r="H933" s="553"/>
    </row>
    <row r="934" spans="1:8" s="59" customFormat="1" x14ac:dyDescent="0.25">
      <c r="A934" s="82">
        <v>1</v>
      </c>
      <c r="B934" s="66"/>
      <c r="C934" s="26"/>
      <c r="D934" s="3"/>
      <c r="E934" s="64"/>
      <c r="F934" s="64"/>
      <c r="G934" s="69"/>
      <c r="H934" s="553"/>
    </row>
    <row r="935" spans="1:8" s="59" customFormat="1" x14ac:dyDescent="0.25">
      <c r="A935" s="82">
        <v>1</v>
      </c>
      <c r="B935" s="67" t="s">
        <v>162</v>
      </c>
      <c r="C935" s="26"/>
      <c r="D935" s="22">
        <f>D911+ROUND(D930*3.2,0)+D932</f>
        <v>12</v>
      </c>
      <c r="E935" s="64"/>
      <c r="F935" s="64"/>
      <c r="G935" s="69"/>
      <c r="H935" s="553"/>
    </row>
    <row r="936" spans="1:8" s="59" customFormat="1" x14ac:dyDescent="0.25">
      <c r="A936" s="82">
        <v>1</v>
      </c>
      <c r="B936" s="68" t="s">
        <v>161</v>
      </c>
      <c r="C936" s="26"/>
      <c r="D936" s="22">
        <f>SUM(D909,D935)</f>
        <v>36</v>
      </c>
      <c r="E936" s="64"/>
      <c r="F936" s="64"/>
      <c r="G936" s="69"/>
      <c r="H936" s="553"/>
    </row>
    <row r="937" spans="1:8" x14ac:dyDescent="0.25">
      <c r="A937" s="82">
        <v>1</v>
      </c>
      <c r="B937" s="45" t="s">
        <v>7</v>
      </c>
      <c r="C937" s="592"/>
      <c r="D937" s="592"/>
      <c r="E937" s="3"/>
      <c r="F937" s="3"/>
      <c r="G937" s="3"/>
    </row>
    <row r="938" spans="1:8" x14ac:dyDescent="0.25">
      <c r="A938" s="82">
        <v>1</v>
      </c>
      <c r="B938" s="55" t="s">
        <v>77</v>
      </c>
      <c r="C938" s="592"/>
      <c r="D938" s="592"/>
      <c r="E938" s="3"/>
      <c r="F938" s="3"/>
      <c r="G938" s="3"/>
    </row>
    <row r="939" spans="1:8" x14ac:dyDescent="0.25">
      <c r="A939" s="82">
        <v>1</v>
      </c>
      <c r="B939" s="35" t="s">
        <v>26</v>
      </c>
      <c r="C939" s="2">
        <v>240</v>
      </c>
      <c r="D939" s="3"/>
      <c r="E939" s="73">
        <v>8</v>
      </c>
      <c r="F939" s="3">
        <f>ROUND(G939/C939,0)</f>
        <v>0</v>
      </c>
      <c r="G939" s="3">
        <f>ROUND(D939*E939,0)</f>
        <v>0</v>
      </c>
    </row>
    <row r="940" spans="1:8" x14ac:dyDescent="0.25">
      <c r="A940" s="82">
        <v>1</v>
      </c>
      <c r="B940" s="35" t="s">
        <v>75</v>
      </c>
      <c r="C940" s="2">
        <v>240</v>
      </c>
      <c r="D940" s="3"/>
      <c r="E940" s="73">
        <v>8</v>
      </c>
      <c r="F940" s="3">
        <f>ROUND(G940/C940,0)</f>
        <v>0</v>
      </c>
      <c r="G940" s="3">
        <f>ROUND(D940*E940,0)</f>
        <v>0</v>
      </c>
    </row>
    <row r="941" spans="1:8" x14ac:dyDescent="0.25">
      <c r="A941" s="82">
        <v>1</v>
      </c>
      <c r="B941" s="35" t="s">
        <v>45</v>
      </c>
      <c r="C941" s="2">
        <v>240</v>
      </c>
      <c r="D941" s="3"/>
      <c r="E941" s="73">
        <v>9</v>
      </c>
      <c r="F941" s="3">
        <f t="shared" ref="F941:F942" si="60">ROUND(G941/C941,0)</f>
        <v>0</v>
      </c>
      <c r="G941" s="3">
        <f t="shared" ref="G941:G942" si="61">ROUND(D941*E941,0)</f>
        <v>0</v>
      </c>
    </row>
    <row r="942" spans="1:8" x14ac:dyDescent="0.25">
      <c r="A942" s="82">
        <v>1</v>
      </c>
      <c r="B942" s="35" t="s">
        <v>57</v>
      </c>
      <c r="C942" s="2">
        <v>240</v>
      </c>
      <c r="D942" s="3"/>
      <c r="E942" s="73">
        <v>10</v>
      </c>
      <c r="F942" s="3">
        <f t="shared" si="60"/>
        <v>0</v>
      </c>
      <c r="G942" s="3">
        <f t="shared" si="61"/>
        <v>0</v>
      </c>
    </row>
    <row r="943" spans="1:8" ht="17.25" customHeight="1" x14ac:dyDescent="0.25">
      <c r="A943" s="82">
        <v>1</v>
      </c>
      <c r="B943" s="36" t="s">
        <v>147</v>
      </c>
      <c r="C943" s="2"/>
      <c r="D943" s="46">
        <f>SUM(D939:D942)</f>
        <v>0</v>
      </c>
      <c r="E943" s="100">
        <f>E940</f>
        <v>8</v>
      </c>
      <c r="F943" s="46">
        <f t="shared" ref="F943:G943" si="62">SUM(F939:F942)</f>
        <v>0</v>
      </c>
      <c r="G943" s="46">
        <f t="shared" si="62"/>
        <v>0</v>
      </c>
    </row>
    <row r="944" spans="1:8" ht="17.25" customHeight="1" x14ac:dyDescent="0.25">
      <c r="A944" s="82">
        <v>1</v>
      </c>
      <c r="B944" s="586" t="s">
        <v>118</v>
      </c>
      <c r="C944" s="2"/>
      <c r="D944" s="581">
        <f t="shared" ref="D944" si="63">D943</f>
        <v>0</v>
      </c>
      <c r="E944" s="106">
        <f t="shared" ref="E944:G944" si="64">E943</f>
        <v>8</v>
      </c>
      <c r="F944" s="581">
        <f t="shared" si="64"/>
        <v>0</v>
      </c>
      <c r="G944" s="581">
        <f t="shared" si="64"/>
        <v>0</v>
      </c>
    </row>
    <row r="945" spans="1:8" ht="20.25" customHeight="1" thickBot="1" x14ac:dyDescent="0.3">
      <c r="A945" s="82">
        <v>1</v>
      </c>
      <c r="B945" s="561" t="s">
        <v>10</v>
      </c>
      <c r="C945" s="561"/>
      <c r="D945" s="562"/>
      <c r="E945" s="562"/>
      <c r="F945" s="562"/>
      <c r="G945" s="562"/>
    </row>
    <row r="946" spans="1:8" ht="43.5" x14ac:dyDescent="0.25">
      <c r="A946" s="82">
        <v>1</v>
      </c>
      <c r="B946" s="601" t="s">
        <v>170</v>
      </c>
      <c r="C946" s="602"/>
      <c r="D946" s="550"/>
      <c r="E946" s="550"/>
      <c r="F946" s="550"/>
      <c r="G946" s="550"/>
    </row>
    <row r="947" spans="1:8" x14ac:dyDescent="0.25">
      <c r="A947" s="82">
        <v>1</v>
      </c>
      <c r="B947" s="83" t="s">
        <v>4</v>
      </c>
      <c r="C947" s="94"/>
      <c r="D947" s="3"/>
      <c r="E947" s="603"/>
      <c r="F947" s="3"/>
      <c r="G947" s="3"/>
    </row>
    <row r="948" spans="1:8" x14ac:dyDescent="0.25">
      <c r="A948" s="82">
        <v>1</v>
      </c>
      <c r="B948" s="4" t="s">
        <v>75</v>
      </c>
      <c r="C948" s="108">
        <v>340</v>
      </c>
      <c r="D948" s="3">
        <v>31.636363636363633</v>
      </c>
      <c r="E948" s="604">
        <v>10</v>
      </c>
      <c r="F948" s="3">
        <f t="shared" ref="F948:F959" si="65">ROUND(G948/C948,0)</f>
        <v>1</v>
      </c>
      <c r="G948" s="3">
        <f t="shared" ref="G948:G959" si="66">ROUND(D948*E948,0)</f>
        <v>316</v>
      </c>
    </row>
    <row r="949" spans="1:8" x14ac:dyDescent="0.25">
      <c r="A949" s="82">
        <v>1</v>
      </c>
      <c r="B949" s="4" t="s">
        <v>58</v>
      </c>
      <c r="C949" s="108">
        <v>340</v>
      </c>
      <c r="D949" s="3">
        <v>5.4545454545454541</v>
      </c>
      <c r="E949" s="604">
        <v>9.5</v>
      </c>
      <c r="F949" s="3">
        <f t="shared" si="65"/>
        <v>0</v>
      </c>
      <c r="G949" s="3">
        <f t="shared" si="66"/>
        <v>52</v>
      </c>
    </row>
    <row r="950" spans="1:8" x14ac:dyDescent="0.25">
      <c r="A950" s="82">
        <v>1</v>
      </c>
      <c r="B950" s="4" t="s">
        <v>23</v>
      </c>
      <c r="C950" s="108">
        <v>340</v>
      </c>
      <c r="D950" s="3">
        <v>6.545454545454545</v>
      </c>
      <c r="E950" s="604">
        <v>6.3</v>
      </c>
      <c r="F950" s="3">
        <f t="shared" si="65"/>
        <v>0</v>
      </c>
      <c r="G950" s="3">
        <f t="shared" si="66"/>
        <v>41</v>
      </c>
    </row>
    <row r="951" spans="1:8" x14ac:dyDescent="0.25">
      <c r="A951" s="82">
        <v>1</v>
      </c>
      <c r="B951" s="4" t="s">
        <v>22</v>
      </c>
      <c r="C951" s="108">
        <v>340</v>
      </c>
      <c r="D951" s="3">
        <v>100.36363636363636</v>
      </c>
      <c r="E951" s="604">
        <v>10</v>
      </c>
      <c r="F951" s="3">
        <f t="shared" si="65"/>
        <v>3</v>
      </c>
      <c r="G951" s="3">
        <f t="shared" si="66"/>
        <v>1004</v>
      </c>
    </row>
    <row r="952" spans="1:8" x14ac:dyDescent="0.25">
      <c r="A952" s="82">
        <v>1</v>
      </c>
      <c r="B952" s="4" t="s">
        <v>57</v>
      </c>
      <c r="C952" s="108">
        <v>340</v>
      </c>
      <c r="D952" s="3">
        <v>60</v>
      </c>
      <c r="E952" s="604">
        <v>8.5</v>
      </c>
      <c r="F952" s="3">
        <f t="shared" si="65"/>
        <v>2</v>
      </c>
      <c r="G952" s="3">
        <f t="shared" si="66"/>
        <v>510</v>
      </c>
    </row>
    <row r="953" spans="1:8" x14ac:dyDescent="0.25">
      <c r="A953" s="82">
        <v>1</v>
      </c>
      <c r="B953" s="4" t="s">
        <v>34</v>
      </c>
      <c r="C953" s="108">
        <v>340</v>
      </c>
      <c r="D953" s="3">
        <v>22.90909090909091</v>
      </c>
      <c r="E953" s="604">
        <v>11</v>
      </c>
      <c r="F953" s="3">
        <f t="shared" si="65"/>
        <v>1</v>
      </c>
      <c r="G953" s="3">
        <f t="shared" si="66"/>
        <v>252</v>
      </c>
    </row>
    <row r="954" spans="1:8" x14ac:dyDescent="0.25">
      <c r="A954" s="82">
        <v>1</v>
      </c>
      <c r="B954" s="4" t="s">
        <v>14</v>
      </c>
      <c r="C954" s="108">
        <v>340</v>
      </c>
      <c r="D954" s="3">
        <v>8.7272727272727266</v>
      </c>
      <c r="E954" s="604">
        <v>10.199999999999999</v>
      </c>
      <c r="F954" s="3">
        <f t="shared" si="65"/>
        <v>0</v>
      </c>
      <c r="G954" s="3">
        <f t="shared" si="66"/>
        <v>89</v>
      </c>
    </row>
    <row r="955" spans="1:8" x14ac:dyDescent="0.25">
      <c r="A955" s="82">
        <v>1</v>
      </c>
      <c r="B955" s="4" t="s">
        <v>21</v>
      </c>
      <c r="C955" s="108">
        <v>340</v>
      </c>
      <c r="D955" s="3">
        <v>6.545454545454545</v>
      </c>
      <c r="E955" s="604">
        <v>9</v>
      </c>
      <c r="F955" s="3">
        <f t="shared" si="65"/>
        <v>0</v>
      </c>
      <c r="G955" s="3">
        <f t="shared" si="66"/>
        <v>59</v>
      </c>
    </row>
    <row r="956" spans="1:8" x14ac:dyDescent="0.25">
      <c r="A956" s="82">
        <v>1</v>
      </c>
      <c r="B956" s="4" t="s">
        <v>12</v>
      </c>
      <c r="C956" s="108">
        <v>340</v>
      </c>
      <c r="D956" s="3">
        <v>22.90909090909091</v>
      </c>
      <c r="E956" s="604">
        <v>8.1999999999999993</v>
      </c>
      <c r="F956" s="3">
        <f t="shared" si="65"/>
        <v>1</v>
      </c>
      <c r="G956" s="3">
        <f t="shared" si="66"/>
        <v>188</v>
      </c>
    </row>
    <row r="957" spans="1:8" x14ac:dyDescent="0.25">
      <c r="A957" s="82">
        <v>1</v>
      </c>
      <c r="B957" s="339" t="s">
        <v>62</v>
      </c>
      <c r="C957" s="108">
        <v>340</v>
      </c>
      <c r="D957" s="3">
        <v>17.454545454545453</v>
      </c>
      <c r="E957" s="604">
        <v>10</v>
      </c>
      <c r="F957" s="3">
        <f t="shared" si="65"/>
        <v>1</v>
      </c>
      <c r="G957" s="3">
        <f t="shared" si="66"/>
        <v>175</v>
      </c>
    </row>
    <row r="958" spans="1:8" x14ac:dyDescent="0.25">
      <c r="A958" s="82">
        <v>1</v>
      </c>
      <c r="B958" s="339" t="s">
        <v>31</v>
      </c>
      <c r="C958" s="108">
        <v>340</v>
      </c>
      <c r="D958" s="3">
        <v>6.545454545454545</v>
      </c>
      <c r="E958" s="604">
        <v>9</v>
      </c>
      <c r="F958" s="3">
        <f t="shared" si="65"/>
        <v>0</v>
      </c>
      <c r="G958" s="3">
        <f t="shared" si="66"/>
        <v>59</v>
      </c>
    </row>
    <row r="959" spans="1:8" x14ac:dyDescent="0.25">
      <c r="A959" s="82">
        <v>1</v>
      </c>
      <c r="B959" s="605" t="s">
        <v>63</v>
      </c>
      <c r="C959" s="108">
        <v>340</v>
      </c>
      <c r="D959" s="3">
        <v>13.09090909090909</v>
      </c>
      <c r="E959" s="604">
        <v>11.5</v>
      </c>
      <c r="F959" s="3">
        <f t="shared" si="65"/>
        <v>0</v>
      </c>
      <c r="G959" s="3">
        <f t="shared" si="66"/>
        <v>151</v>
      </c>
    </row>
    <row r="960" spans="1:8" s="82" customFormat="1" ht="14.25" x14ac:dyDescent="0.2">
      <c r="A960" s="82">
        <v>1</v>
      </c>
      <c r="B960" s="606" t="s">
        <v>5</v>
      </c>
      <c r="C960" s="109"/>
      <c r="D960" s="22">
        <f>SUM(D948:D959)</f>
        <v>302.18181818181813</v>
      </c>
      <c r="E960" s="21">
        <f>G960/D960</f>
        <v>9.5836341756919392</v>
      </c>
      <c r="F960" s="22">
        <f>SUM(F948:F959)</f>
        <v>9</v>
      </c>
      <c r="G960" s="22">
        <f>SUM(G948:G959)</f>
        <v>2896</v>
      </c>
      <c r="H960" s="534"/>
    </row>
    <row r="961" spans="1:8" s="59" customFormat="1" ht="18.75" customHeight="1" x14ac:dyDescent="0.25">
      <c r="A961" s="82">
        <v>1</v>
      </c>
      <c r="B961" s="25" t="s">
        <v>227</v>
      </c>
      <c r="C961" s="25"/>
      <c r="D961" s="89"/>
      <c r="E961" s="58"/>
      <c r="F961" s="58"/>
      <c r="G961" s="58"/>
      <c r="H961" s="553"/>
    </row>
    <row r="962" spans="1:8" s="59" customFormat="1" x14ac:dyDescent="0.25">
      <c r="A962" s="82">
        <v>1</v>
      </c>
      <c r="B962" s="27" t="s">
        <v>332</v>
      </c>
      <c r="C962" s="60"/>
      <c r="D962" s="58">
        <f>SUM(D964,D965,D966,D967)+D963/2.7</f>
        <v>1211</v>
      </c>
      <c r="E962" s="58"/>
      <c r="F962" s="58"/>
      <c r="G962" s="58"/>
      <c r="H962" s="553"/>
    </row>
    <row r="963" spans="1:8" s="59" customFormat="1" x14ac:dyDescent="0.25">
      <c r="A963" s="82">
        <v>1</v>
      </c>
      <c r="B963" s="27" t="s">
        <v>327</v>
      </c>
      <c r="C963" s="32"/>
      <c r="D963" s="3"/>
      <c r="E963" s="32"/>
      <c r="F963" s="32"/>
      <c r="G963" s="32"/>
      <c r="H963" s="553"/>
    </row>
    <row r="964" spans="1:8" s="59" customFormat="1" x14ac:dyDescent="0.25">
      <c r="A964" s="82">
        <v>1</v>
      </c>
      <c r="B964" s="61" t="s">
        <v>228</v>
      </c>
      <c r="C964" s="60"/>
      <c r="D964" s="58"/>
      <c r="E964" s="58"/>
      <c r="F964" s="58"/>
      <c r="G964" s="58"/>
      <c r="H964" s="553"/>
    </row>
    <row r="965" spans="1:8" s="59" customFormat="1" ht="36" customHeight="1" x14ac:dyDescent="0.25">
      <c r="A965" s="82">
        <v>1</v>
      </c>
      <c r="B965" s="61" t="s">
        <v>229</v>
      </c>
      <c r="C965" s="60"/>
      <c r="D965" s="3"/>
      <c r="E965" s="3"/>
      <c r="F965" s="58"/>
      <c r="G965" s="58"/>
      <c r="H965" s="553"/>
    </row>
    <row r="966" spans="1:8" s="59" customFormat="1" ht="30" x14ac:dyDescent="0.25">
      <c r="A966" s="82">
        <v>1</v>
      </c>
      <c r="B966" s="61" t="s">
        <v>230</v>
      </c>
      <c r="C966" s="60"/>
      <c r="D966" s="3"/>
      <c r="E966" s="3"/>
      <c r="F966" s="58"/>
      <c r="G966" s="58"/>
      <c r="H966" s="553"/>
    </row>
    <row r="967" spans="1:8" s="59" customFormat="1" x14ac:dyDescent="0.25">
      <c r="A967" s="82">
        <v>1</v>
      </c>
      <c r="B967" s="27" t="s">
        <v>231</v>
      </c>
      <c r="C967" s="60"/>
      <c r="D967" s="3">
        <v>1211</v>
      </c>
      <c r="E967" s="3"/>
      <c r="F967" s="58"/>
      <c r="G967" s="58"/>
      <c r="H967" s="553"/>
    </row>
    <row r="968" spans="1:8" s="59" customFormat="1" ht="45" x14ac:dyDescent="0.25">
      <c r="A968" s="82">
        <v>1</v>
      </c>
      <c r="B968" s="27" t="s">
        <v>326</v>
      </c>
      <c r="C968" s="60"/>
      <c r="D968" s="17"/>
      <c r="E968" s="58"/>
      <c r="F968" s="58"/>
      <c r="G968" s="58"/>
      <c r="H968" s="553"/>
    </row>
    <row r="969" spans="1:8" s="82" customFormat="1" x14ac:dyDescent="0.25">
      <c r="A969" s="82">
        <v>1</v>
      </c>
      <c r="B969" s="28" t="s">
        <v>121</v>
      </c>
      <c r="C969" s="26"/>
      <c r="D969" s="3">
        <f>D970+D971</f>
        <v>267.11764705882354</v>
      </c>
      <c r="E969" s="3"/>
      <c r="F969" s="58"/>
      <c r="G969" s="22"/>
      <c r="H969" s="534"/>
    </row>
    <row r="970" spans="1:8" s="82" customFormat="1" x14ac:dyDescent="0.25">
      <c r="A970" s="82">
        <v>1</v>
      </c>
      <c r="B970" s="28" t="s">
        <v>297</v>
      </c>
      <c r="C970" s="57"/>
      <c r="D970" s="3">
        <v>265</v>
      </c>
      <c r="E970" s="3"/>
      <c r="F970" s="58"/>
      <c r="G970" s="22"/>
      <c r="H970" s="534"/>
    </row>
    <row r="971" spans="1:8" s="82" customFormat="1" x14ac:dyDescent="0.25">
      <c r="A971" s="82">
        <v>1</v>
      </c>
      <c r="B971" s="28" t="s">
        <v>299</v>
      </c>
      <c r="C971" s="57"/>
      <c r="D971" s="17">
        <f>D972/8.5</f>
        <v>2.1176470588235294</v>
      </c>
      <c r="E971" s="3"/>
      <c r="F971" s="58"/>
      <c r="G971" s="22"/>
      <c r="H971" s="534"/>
    </row>
    <row r="972" spans="1:8" s="59" customFormat="1" x14ac:dyDescent="0.25">
      <c r="A972" s="82">
        <v>1</v>
      </c>
      <c r="B972" s="56" t="s">
        <v>298</v>
      </c>
      <c r="C972" s="467"/>
      <c r="D972" s="3">
        <v>18</v>
      </c>
      <c r="E972" s="3"/>
      <c r="F972" s="58"/>
      <c r="G972" s="58"/>
      <c r="H972" s="553"/>
    </row>
    <row r="973" spans="1:8" s="59" customFormat="1" ht="15.75" customHeight="1" x14ac:dyDescent="0.25">
      <c r="A973" s="82">
        <v>1</v>
      </c>
      <c r="B973" s="62" t="s">
        <v>232</v>
      </c>
      <c r="C973" s="63"/>
      <c r="D973" s="60">
        <f>D962+ROUND(D970*3.2,0)+D972/3.9</f>
        <v>2063.6153846153848</v>
      </c>
      <c r="E973" s="64"/>
      <c r="F973" s="64"/>
      <c r="G973" s="69"/>
      <c r="H973" s="553"/>
    </row>
    <row r="974" spans="1:8" s="59" customFormat="1" ht="15.75" customHeight="1" x14ac:dyDescent="0.25">
      <c r="A974" s="82">
        <v>1</v>
      </c>
      <c r="B974" s="25" t="s">
        <v>163</v>
      </c>
      <c r="C974" s="26"/>
      <c r="D974" s="3"/>
      <c r="E974" s="64"/>
      <c r="F974" s="64"/>
      <c r="G974" s="69"/>
      <c r="H974" s="553"/>
    </row>
    <row r="975" spans="1:8" s="59" customFormat="1" ht="15.75" customHeight="1" x14ac:dyDescent="0.25">
      <c r="A975" s="82">
        <v>1</v>
      </c>
      <c r="B975" s="27" t="s">
        <v>123</v>
      </c>
      <c r="C975" s="26"/>
      <c r="D975" s="3">
        <f>SUM(D976,D977,D984,D990,D991,D992,D993)</f>
        <v>503.36363636363637</v>
      </c>
      <c r="E975" s="64"/>
      <c r="F975" s="64"/>
      <c r="G975" s="69"/>
      <c r="H975" s="553"/>
    </row>
    <row r="976" spans="1:8" s="59" customFormat="1" ht="15.75" customHeight="1" x14ac:dyDescent="0.25">
      <c r="A976" s="82">
        <v>1</v>
      </c>
      <c r="B976" s="27" t="s">
        <v>228</v>
      </c>
      <c r="C976" s="26"/>
      <c r="D976" s="3"/>
      <c r="E976" s="64"/>
      <c r="F976" s="64"/>
      <c r="G976" s="69"/>
      <c r="H976" s="553"/>
    </row>
    <row r="977" spans="1:8" s="59" customFormat="1" ht="15.75" customHeight="1" x14ac:dyDescent="0.25">
      <c r="A977" s="82">
        <v>1</v>
      </c>
      <c r="B977" s="61" t="s">
        <v>233</v>
      </c>
      <c r="C977" s="26"/>
      <c r="D977" s="3">
        <f>D978+D979+D980+D982</f>
        <v>88.363636363636374</v>
      </c>
      <c r="E977" s="64"/>
      <c r="F977" s="64"/>
      <c r="G977" s="69"/>
      <c r="H977" s="553"/>
    </row>
    <row r="978" spans="1:8" s="59" customFormat="1" ht="19.5" customHeight="1" x14ac:dyDescent="0.25">
      <c r="A978" s="82">
        <v>1</v>
      </c>
      <c r="B978" s="65" t="s">
        <v>234</v>
      </c>
      <c r="C978" s="26"/>
      <c r="D978" s="58">
        <v>79.63636363636364</v>
      </c>
      <c r="E978" s="64"/>
      <c r="F978" s="64"/>
      <c r="G978" s="69"/>
      <c r="H978" s="553"/>
    </row>
    <row r="979" spans="1:8" s="59" customFormat="1" ht="15.75" customHeight="1" x14ac:dyDescent="0.25">
      <c r="A979" s="82">
        <v>1</v>
      </c>
      <c r="B979" s="65" t="s">
        <v>235</v>
      </c>
      <c r="C979" s="26"/>
      <c r="D979" s="58">
        <v>8.7272727272727266</v>
      </c>
      <c r="E979" s="64"/>
      <c r="F979" s="64"/>
      <c r="G979" s="69"/>
      <c r="H979" s="553"/>
    </row>
    <row r="980" spans="1:8" s="59" customFormat="1" ht="30.75" customHeight="1" x14ac:dyDescent="0.25">
      <c r="A980" s="82">
        <v>1</v>
      </c>
      <c r="B980" s="65" t="s">
        <v>236</v>
      </c>
      <c r="C980" s="26"/>
      <c r="D980" s="58"/>
      <c r="E980" s="64"/>
      <c r="F980" s="64"/>
      <c r="G980" s="69"/>
      <c r="H980" s="553"/>
    </row>
    <row r="981" spans="1:8" s="59" customFormat="1" x14ac:dyDescent="0.25">
      <c r="A981" s="82">
        <v>1</v>
      </c>
      <c r="B981" s="65" t="s">
        <v>237</v>
      </c>
      <c r="C981" s="26"/>
      <c r="D981" s="58"/>
      <c r="E981" s="64"/>
      <c r="F981" s="64"/>
      <c r="G981" s="69"/>
      <c r="H981" s="553"/>
    </row>
    <row r="982" spans="1:8" s="59" customFormat="1" ht="30" x14ac:dyDescent="0.25">
      <c r="A982" s="82">
        <v>1</v>
      </c>
      <c r="B982" s="65" t="s">
        <v>238</v>
      </c>
      <c r="C982" s="26"/>
      <c r="D982" s="58"/>
      <c r="E982" s="64"/>
      <c r="F982" s="64"/>
      <c r="G982" s="69"/>
      <c r="H982" s="553"/>
    </row>
    <row r="983" spans="1:8" s="59" customFormat="1" x14ac:dyDescent="0.25">
      <c r="A983" s="82">
        <v>1</v>
      </c>
      <c r="B983" s="65" t="s">
        <v>237</v>
      </c>
      <c r="C983" s="26"/>
      <c r="D983" s="91"/>
      <c r="E983" s="64"/>
      <c r="F983" s="64"/>
      <c r="G983" s="69"/>
      <c r="H983" s="553"/>
    </row>
    <row r="984" spans="1:8" s="59" customFormat="1" ht="30" customHeight="1" x14ac:dyDescent="0.25">
      <c r="A984" s="82">
        <v>1</v>
      </c>
      <c r="B984" s="61" t="s">
        <v>239</v>
      </c>
      <c r="C984" s="26"/>
      <c r="D984" s="3">
        <f>SUM(D985,D986,D988)</f>
        <v>56</v>
      </c>
      <c r="E984" s="64"/>
      <c r="F984" s="64"/>
      <c r="G984" s="69"/>
      <c r="H984" s="553"/>
    </row>
    <row r="985" spans="1:8" s="59" customFormat="1" ht="30" x14ac:dyDescent="0.25">
      <c r="A985" s="82">
        <v>1</v>
      </c>
      <c r="B985" s="65" t="s">
        <v>240</v>
      </c>
      <c r="C985" s="26"/>
      <c r="D985" s="3">
        <v>46</v>
      </c>
      <c r="E985" s="64"/>
      <c r="F985" s="64"/>
      <c r="G985" s="69"/>
      <c r="H985" s="553"/>
    </row>
    <row r="986" spans="1:8" s="59" customFormat="1" ht="45" x14ac:dyDescent="0.25">
      <c r="A986" s="82">
        <v>1</v>
      </c>
      <c r="B986" s="65" t="s">
        <v>241</v>
      </c>
      <c r="C986" s="26"/>
      <c r="D986" s="406">
        <v>10</v>
      </c>
      <c r="E986" s="64"/>
      <c r="F986" s="64"/>
      <c r="G986" s="69"/>
      <c r="H986" s="553"/>
    </row>
    <row r="987" spans="1:8" s="59" customFormat="1" x14ac:dyDescent="0.25">
      <c r="A987" s="82">
        <v>1</v>
      </c>
      <c r="B987" s="65" t="s">
        <v>237</v>
      </c>
      <c r="C987" s="26"/>
      <c r="D987" s="406">
        <v>1</v>
      </c>
      <c r="E987" s="64"/>
      <c r="F987" s="64"/>
      <c r="G987" s="69"/>
      <c r="H987" s="553"/>
    </row>
    <row r="988" spans="1:8" s="59" customFormat="1" ht="45" x14ac:dyDescent="0.25">
      <c r="A988" s="82">
        <v>1</v>
      </c>
      <c r="B988" s="65" t="s">
        <v>242</v>
      </c>
      <c r="C988" s="26"/>
      <c r="D988" s="406"/>
      <c r="E988" s="64"/>
      <c r="F988" s="64"/>
      <c r="G988" s="69"/>
      <c r="H988" s="553"/>
    </row>
    <row r="989" spans="1:8" s="59" customFormat="1" x14ac:dyDescent="0.25">
      <c r="A989" s="82">
        <v>1</v>
      </c>
      <c r="B989" s="65" t="s">
        <v>237</v>
      </c>
      <c r="C989" s="26"/>
      <c r="D989" s="406"/>
      <c r="E989" s="64"/>
      <c r="F989" s="64"/>
      <c r="G989" s="69"/>
      <c r="H989" s="553"/>
    </row>
    <row r="990" spans="1:8" s="59" customFormat="1" ht="31.5" customHeight="1" x14ac:dyDescent="0.25">
      <c r="A990" s="82">
        <v>1</v>
      </c>
      <c r="B990" s="61" t="s">
        <v>243</v>
      </c>
      <c r="C990" s="26"/>
      <c r="D990" s="3"/>
      <c r="E990" s="64"/>
      <c r="F990" s="64"/>
      <c r="G990" s="69"/>
      <c r="H990" s="553"/>
    </row>
    <row r="991" spans="1:8" s="59" customFormat="1" x14ac:dyDescent="0.25">
      <c r="A991" s="82">
        <v>1</v>
      </c>
      <c r="B991" s="27"/>
      <c r="C991" s="26"/>
      <c r="D991" s="3"/>
      <c r="E991" s="64"/>
      <c r="F991" s="64"/>
      <c r="G991" s="69"/>
      <c r="H991" s="553"/>
    </row>
    <row r="992" spans="1:8" s="59" customFormat="1" ht="33.75" customHeight="1" x14ac:dyDescent="0.25">
      <c r="A992" s="82">
        <v>1</v>
      </c>
      <c r="B992" s="61" t="s">
        <v>244</v>
      </c>
      <c r="C992" s="26"/>
      <c r="D992" s="3"/>
      <c r="E992" s="64"/>
      <c r="F992" s="64"/>
      <c r="G992" s="69"/>
      <c r="H992" s="553"/>
    </row>
    <row r="993" spans="1:8" s="59" customFormat="1" ht="15.75" customHeight="1" x14ac:dyDescent="0.25">
      <c r="A993" s="82">
        <v>1</v>
      </c>
      <c r="B993" s="27" t="s">
        <v>245</v>
      </c>
      <c r="C993" s="26"/>
      <c r="D993" s="3">
        <v>359</v>
      </c>
      <c r="E993" s="64"/>
      <c r="F993" s="64"/>
      <c r="G993" s="69"/>
      <c r="H993" s="553"/>
    </row>
    <row r="994" spans="1:8" s="59" customFormat="1" x14ac:dyDescent="0.25">
      <c r="A994" s="82">
        <v>1</v>
      </c>
      <c r="B994" s="28" t="s">
        <v>121</v>
      </c>
      <c r="C994" s="60"/>
      <c r="D994" s="58">
        <v>145</v>
      </c>
      <c r="E994" s="64"/>
      <c r="F994" s="64"/>
      <c r="G994" s="69"/>
      <c r="H994" s="553"/>
    </row>
    <row r="995" spans="1:8" s="59" customFormat="1" x14ac:dyDescent="0.25">
      <c r="A995" s="82">
        <v>1</v>
      </c>
      <c r="B995" s="56" t="s">
        <v>160</v>
      </c>
      <c r="C995" s="60"/>
      <c r="D995" s="91"/>
      <c r="E995" s="64"/>
      <c r="F995" s="64"/>
      <c r="G995" s="69"/>
      <c r="H995" s="553"/>
    </row>
    <row r="996" spans="1:8" s="82" customFormat="1" ht="30" x14ac:dyDescent="0.25">
      <c r="A996" s="82">
        <v>1</v>
      </c>
      <c r="B996" s="28" t="s">
        <v>122</v>
      </c>
      <c r="C996" s="26"/>
      <c r="D996" s="3">
        <v>199</v>
      </c>
      <c r="E996" s="21"/>
      <c r="F996" s="22"/>
      <c r="G996" s="22"/>
      <c r="H996" s="534"/>
    </row>
    <row r="997" spans="1:8" s="59" customFormat="1" ht="15.75" customHeight="1" x14ac:dyDescent="0.25">
      <c r="A997" s="82">
        <v>1</v>
      </c>
      <c r="B997" s="28" t="s">
        <v>246</v>
      </c>
      <c r="C997" s="26"/>
      <c r="D997" s="3"/>
      <c r="E997" s="64"/>
      <c r="F997" s="64"/>
      <c r="G997" s="69"/>
      <c r="H997" s="553"/>
    </row>
    <row r="998" spans="1:8" s="59" customFormat="1" x14ac:dyDescent="0.25">
      <c r="A998" s="82">
        <v>1</v>
      </c>
      <c r="B998" s="66"/>
      <c r="C998" s="26"/>
      <c r="D998" s="3"/>
      <c r="E998" s="64"/>
      <c r="F998" s="64"/>
      <c r="G998" s="69"/>
      <c r="H998" s="553"/>
    </row>
    <row r="999" spans="1:8" s="59" customFormat="1" x14ac:dyDescent="0.25">
      <c r="A999" s="82">
        <v>1</v>
      </c>
      <c r="B999" s="67" t="s">
        <v>162</v>
      </c>
      <c r="C999" s="26"/>
      <c r="D999" s="22">
        <f>D975+ROUND(D994*3.2,0)+D996</f>
        <v>1166.3636363636365</v>
      </c>
      <c r="E999" s="64"/>
      <c r="F999" s="64"/>
      <c r="G999" s="69"/>
      <c r="H999" s="553"/>
    </row>
    <row r="1000" spans="1:8" s="59" customFormat="1" x14ac:dyDescent="0.25">
      <c r="A1000" s="82">
        <v>1</v>
      </c>
      <c r="B1000" s="68" t="s">
        <v>161</v>
      </c>
      <c r="C1000" s="26"/>
      <c r="D1000" s="22">
        <f>SUM(D973,D999)</f>
        <v>3229.9790209790212</v>
      </c>
      <c r="E1000" s="64"/>
      <c r="F1000" s="64"/>
      <c r="G1000" s="69"/>
      <c r="H1000" s="553"/>
    </row>
    <row r="1001" spans="1:8" s="59" customFormat="1" x14ac:dyDescent="0.25">
      <c r="A1001" s="82">
        <v>1</v>
      </c>
      <c r="B1001" s="607" t="s">
        <v>124</v>
      </c>
      <c r="C1001" s="57"/>
      <c r="D1001" s="539">
        <f>SUM(D1002:D1013)</f>
        <v>0</v>
      </c>
      <c r="E1001" s="64"/>
      <c r="F1001" s="64"/>
      <c r="G1001" s="22"/>
      <c r="H1001" s="553"/>
    </row>
    <row r="1002" spans="1:8" s="59" customFormat="1" x14ac:dyDescent="0.25">
      <c r="A1002" s="82">
        <v>1</v>
      </c>
      <c r="B1002" s="28" t="s">
        <v>345</v>
      </c>
      <c r="C1002" s="57"/>
      <c r="D1002" s="3"/>
      <c r="E1002" s="64"/>
      <c r="F1002" s="64"/>
      <c r="G1002" s="22"/>
      <c r="H1002" s="553"/>
    </row>
    <row r="1003" spans="1:8" s="59" customFormat="1" x14ac:dyDescent="0.25">
      <c r="A1003" s="82">
        <v>1</v>
      </c>
      <c r="B1003" s="28" t="s">
        <v>19</v>
      </c>
      <c r="C1003" s="57"/>
      <c r="D1003" s="3"/>
      <c r="E1003" s="64"/>
      <c r="F1003" s="64"/>
      <c r="G1003" s="22"/>
      <c r="H1003" s="553"/>
    </row>
    <row r="1004" spans="1:8" s="59" customFormat="1" ht="30" x14ac:dyDescent="0.25">
      <c r="A1004" s="82">
        <v>1</v>
      </c>
      <c r="B1004" s="28" t="s">
        <v>30</v>
      </c>
      <c r="C1004" s="57"/>
      <c r="D1004" s="3"/>
      <c r="E1004" s="64"/>
      <c r="F1004" s="64"/>
      <c r="G1004" s="22"/>
      <c r="H1004" s="553"/>
    </row>
    <row r="1005" spans="1:8" s="59" customFormat="1" x14ac:dyDescent="0.25">
      <c r="A1005" s="82">
        <v>1</v>
      </c>
      <c r="B1005" s="28" t="s">
        <v>32</v>
      </c>
      <c r="C1005" s="57"/>
      <c r="D1005" s="3"/>
      <c r="E1005" s="64"/>
      <c r="F1005" s="64"/>
      <c r="G1005" s="22"/>
      <c r="H1005" s="553"/>
    </row>
    <row r="1006" spans="1:8" s="59" customFormat="1" x14ac:dyDescent="0.25">
      <c r="A1006" s="82">
        <v>1</v>
      </c>
      <c r="B1006" s="28" t="s">
        <v>125</v>
      </c>
      <c r="C1006" s="57"/>
      <c r="D1006" s="3"/>
      <c r="E1006" s="64"/>
      <c r="F1006" s="64"/>
      <c r="G1006" s="22"/>
      <c r="H1006" s="553"/>
    </row>
    <row r="1007" spans="1:8" s="59" customFormat="1" x14ac:dyDescent="0.25">
      <c r="A1007" s="82">
        <v>1</v>
      </c>
      <c r="B1007" s="28" t="s">
        <v>277</v>
      </c>
      <c r="C1007" s="57"/>
      <c r="D1007" s="3"/>
      <c r="E1007" s="64"/>
      <c r="F1007" s="64"/>
      <c r="G1007" s="22"/>
      <c r="H1007" s="553"/>
    </row>
    <row r="1008" spans="1:8" s="59" customFormat="1" x14ac:dyDescent="0.25">
      <c r="A1008" s="82">
        <v>1</v>
      </c>
      <c r="B1008" s="28" t="s">
        <v>18</v>
      </c>
      <c r="C1008" s="57"/>
      <c r="D1008" s="3"/>
      <c r="E1008" s="64"/>
      <c r="F1008" s="64"/>
      <c r="G1008" s="22"/>
      <c r="H1008" s="553"/>
    </row>
    <row r="1009" spans="1:8" s="59" customFormat="1" x14ac:dyDescent="0.25">
      <c r="A1009" s="82">
        <v>1</v>
      </c>
      <c r="B1009" s="28" t="s">
        <v>16</v>
      </c>
      <c r="C1009" s="57"/>
      <c r="D1009" s="3"/>
      <c r="E1009" s="64"/>
      <c r="F1009" s="64"/>
      <c r="G1009" s="22"/>
      <c r="H1009" s="553"/>
    </row>
    <row r="1010" spans="1:8" s="59" customFormat="1" ht="30" x14ac:dyDescent="0.25">
      <c r="A1010" s="82">
        <v>1</v>
      </c>
      <c r="B1010" s="28" t="s">
        <v>278</v>
      </c>
      <c r="C1010" s="57"/>
      <c r="D1010" s="3"/>
      <c r="E1010" s="64"/>
      <c r="F1010" s="64"/>
      <c r="G1010" s="69"/>
      <c r="H1010" s="553"/>
    </row>
    <row r="1011" spans="1:8" x14ac:dyDescent="0.25">
      <c r="A1011" s="82">
        <v>1</v>
      </c>
      <c r="B1011" s="28" t="s">
        <v>254</v>
      </c>
      <c r="C1011" s="57"/>
      <c r="D1011" s="3"/>
      <c r="E1011" s="64"/>
      <c r="F1011" s="64"/>
      <c r="G1011" s="93"/>
    </row>
    <row r="1012" spans="1:8" x14ac:dyDescent="0.25">
      <c r="A1012" s="82">
        <v>1</v>
      </c>
      <c r="B1012" s="28" t="s">
        <v>172</v>
      </c>
      <c r="C1012" s="57"/>
      <c r="D1012" s="3"/>
      <c r="E1012" s="64"/>
      <c r="F1012" s="64"/>
      <c r="G1012" s="608"/>
    </row>
    <row r="1013" spans="1:8" s="59" customFormat="1" x14ac:dyDescent="0.25">
      <c r="A1013" s="82">
        <v>1</v>
      </c>
      <c r="B1013" s="28" t="s">
        <v>251</v>
      </c>
      <c r="C1013" s="57"/>
      <c r="D1013" s="3"/>
      <c r="E1013" s="64"/>
      <c r="F1013" s="64"/>
      <c r="G1013" s="69"/>
      <c r="H1013" s="553"/>
    </row>
    <row r="1014" spans="1:8" s="82" customFormat="1" ht="15.75" customHeight="1" x14ac:dyDescent="0.25">
      <c r="A1014" s="82">
        <v>1</v>
      </c>
      <c r="B1014" s="31" t="s">
        <v>7</v>
      </c>
      <c r="C1014" s="3"/>
      <c r="D1014" s="61"/>
      <c r="E1014" s="61"/>
      <c r="F1014" s="61"/>
      <c r="G1014" s="3"/>
      <c r="H1014" s="534"/>
    </row>
    <row r="1015" spans="1:8" s="82" customFormat="1" ht="15.75" customHeight="1" x14ac:dyDescent="0.25">
      <c r="A1015" s="82">
        <v>1</v>
      </c>
      <c r="B1015" s="45" t="s">
        <v>145</v>
      </c>
      <c r="C1015" s="61"/>
      <c r="D1015" s="490"/>
      <c r="E1015" s="61"/>
      <c r="F1015" s="490"/>
      <c r="G1015" s="3"/>
      <c r="H1015" s="534"/>
    </row>
    <row r="1016" spans="1:8" s="82" customFormat="1" ht="15.75" customHeight="1" x14ac:dyDescent="0.25">
      <c r="A1016" s="82">
        <v>1</v>
      </c>
      <c r="B1016" s="34" t="s">
        <v>8</v>
      </c>
      <c r="C1016" s="61">
        <v>300</v>
      </c>
      <c r="D1016" s="3">
        <v>0</v>
      </c>
      <c r="E1016" s="71">
        <v>6</v>
      </c>
      <c r="F1016" s="3">
        <f t="shared" ref="F1016:F1020" si="67">ROUND(G1016/C1016,0)</f>
        <v>0</v>
      </c>
      <c r="G1016" s="3">
        <f t="shared" ref="G1016:G1020" si="68">ROUND(D1016*E1016,0)</f>
        <v>0</v>
      </c>
      <c r="H1016" s="534"/>
    </row>
    <row r="1017" spans="1:8" s="82" customFormat="1" ht="15.75" customHeight="1" x14ac:dyDescent="0.25">
      <c r="A1017" s="82">
        <v>1</v>
      </c>
      <c r="B1017" s="34" t="s">
        <v>57</v>
      </c>
      <c r="C1017" s="61">
        <v>300</v>
      </c>
      <c r="D1017" s="3">
        <v>3.2727272727272725</v>
      </c>
      <c r="E1017" s="71">
        <v>7</v>
      </c>
      <c r="F1017" s="3">
        <f t="shared" si="67"/>
        <v>0</v>
      </c>
      <c r="G1017" s="3">
        <f t="shared" si="68"/>
        <v>23</v>
      </c>
      <c r="H1017" s="534"/>
    </row>
    <row r="1018" spans="1:8" s="82" customFormat="1" ht="15.75" customHeight="1" x14ac:dyDescent="0.25">
      <c r="A1018" s="82">
        <v>1</v>
      </c>
      <c r="B1018" s="34" t="s">
        <v>21</v>
      </c>
      <c r="C1018" s="61">
        <v>300</v>
      </c>
      <c r="D1018" s="3">
        <v>0</v>
      </c>
      <c r="E1018" s="71">
        <v>7</v>
      </c>
      <c r="F1018" s="3">
        <f t="shared" si="67"/>
        <v>0</v>
      </c>
      <c r="G1018" s="3">
        <f t="shared" si="68"/>
        <v>0</v>
      </c>
      <c r="H1018" s="534"/>
    </row>
    <row r="1019" spans="1:8" s="82" customFormat="1" ht="17.25" customHeight="1" x14ac:dyDescent="0.25">
      <c r="A1019" s="82">
        <v>1</v>
      </c>
      <c r="B1019" s="34" t="s">
        <v>45</v>
      </c>
      <c r="C1019" s="61">
        <v>300</v>
      </c>
      <c r="D1019" s="3">
        <v>0</v>
      </c>
      <c r="E1019" s="71">
        <v>6</v>
      </c>
      <c r="F1019" s="3">
        <f t="shared" si="67"/>
        <v>0</v>
      </c>
      <c r="G1019" s="3">
        <f t="shared" si="68"/>
        <v>0</v>
      </c>
      <c r="H1019" s="534"/>
    </row>
    <row r="1020" spans="1:8" s="82" customFormat="1" ht="16.5" customHeight="1" x14ac:dyDescent="0.25">
      <c r="A1020" s="82">
        <v>1</v>
      </c>
      <c r="B1020" s="34" t="s">
        <v>63</v>
      </c>
      <c r="C1020" s="61">
        <v>300</v>
      </c>
      <c r="D1020" s="3">
        <v>1.0909090909090908</v>
      </c>
      <c r="E1020" s="71">
        <v>10</v>
      </c>
      <c r="F1020" s="3">
        <f t="shared" si="67"/>
        <v>0</v>
      </c>
      <c r="G1020" s="3">
        <f t="shared" si="68"/>
        <v>11</v>
      </c>
      <c r="H1020" s="534"/>
    </row>
    <row r="1021" spans="1:8" s="82" customFormat="1" x14ac:dyDescent="0.25">
      <c r="A1021" s="82">
        <v>1</v>
      </c>
      <c r="B1021" s="36" t="s">
        <v>9</v>
      </c>
      <c r="C1021" s="61">
        <v>300</v>
      </c>
      <c r="D1021" s="46">
        <v>0</v>
      </c>
      <c r="E1021" s="493">
        <v>10</v>
      </c>
      <c r="F1021" s="609">
        <f>SUM(F1016:F1020)</f>
        <v>0</v>
      </c>
      <c r="G1021" s="22">
        <f>SUM(G1016:G1020)</f>
        <v>34</v>
      </c>
      <c r="H1021" s="534"/>
    </row>
    <row r="1022" spans="1:8" s="82" customFormat="1" x14ac:dyDescent="0.25">
      <c r="A1022" s="82">
        <v>1</v>
      </c>
      <c r="B1022" s="55" t="s">
        <v>77</v>
      </c>
      <c r="C1022" s="61"/>
      <c r="D1022" s="46"/>
      <c r="E1022" s="21"/>
      <c r="F1022" s="610"/>
      <c r="G1022" s="22"/>
      <c r="H1022" s="534"/>
    </row>
    <row r="1023" spans="1:8" s="82" customFormat="1" x14ac:dyDescent="0.25">
      <c r="A1023" s="82">
        <v>1</v>
      </c>
      <c r="B1023" s="35" t="s">
        <v>37</v>
      </c>
      <c r="C1023" s="611">
        <v>240</v>
      </c>
      <c r="D1023" s="58">
        <v>31.636363636363633</v>
      </c>
      <c r="E1023" s="110">
        <v>8</v>
      </c>
      <c r="F1023" s="3">
        <f>ROUND(G1023/C1023,0)</f>
        <v>1</v>
      </c>
      <c r="G1023" s="3">
        <f>ROUND(D1023*E1023,0)</f>
        <v>253</v>
      </c>
      <c r="H1023" s="534"/>
    </row>
    <row r="1024" spans="1:8" s="82" customFormat="1" x14ac:dyDescent="0.25">
      <c r="A1024" s="82">
        <v>1</v>
      </c>
      <c r="B1024" s="4" t="s">
        <v>75</v>
      </c>
      <c r="C1024" s="611">
        <v>240</v>
      </c>
      <c r="D1024" s="58">
        <v>5.4545454545454541</v>
      </c>
      <c r="E1024" s="612">
        <v>3</v>
      </c>
      <c r="F1024" s="3">
        <f>ROUND(G1024/C1024,0)</f>
        <v>0</v>
      </c>
      <c r="G1024" s="3">
        <f>ROUND(D1024*E1024,0)</f>
        <v>16</v>
      </c>
      <c r="H1024" s="534"/>
    </row>
    <row r="1025" spans="1:8" s="82" customFormat="1" x14ac:dyDescent="0.25">
      <c r="A1025" s="82">
        <v>1</v>
      </c>
      <c r="B1025" s="613" t="s">
        <v>23</v>
      </c>
      <c r="C1025" s="611">
        <v>240</v>
      </c>
      <c r="D1025" s="58">
        <v>0</v>
      </c>
      <c r="E1025" s="612">
        <v>3</v>
      </c>
      <c r="F1025" s="3">
        <f t="shared" ref="F1025:F1026" si="69">ROUND(G1025/C1025,0)</f>
        <v>0</v>
      </c>
      <c r="G1025" s="3">
        <f t="shared" ref="G1025:G1026" si="70">ROUND(D1025*E1025,0)</f>
        <v>0</v>
      </c>
      <c r="H1025" s="534"/>
    </row>
    <row r="1026" spans="1:8" s="82" customFormat="1" x14ac:dyDescent="0.25">
      <c r="A1026" s="82">
        <v>1</v>
      </c>
      <c r="B1026" s="613" t="s">
        <v>57</v>
      </c>
      <c r="C1026" s="611">
        <v>240</v>
      </c>
      <c r="D1026" s="58">
        <v>1.0909090909090908</v>
      </c>
      <c r="E1026" s="612">
        <v>8</v>
      </c>
      <c r="F1026" s="3">
        <f t="shared" si="69"/>
        <v>0</v>
      </c>
      <c r="G1026" s="3">
        <f t="shared" si="70"/>
        <v>9</v>
      </c>
      <c r="H1026" s="534"/>
    </row>
    <row r="1027" spans="1:8" s="82" customFormat="1" x14ac:dyDescent="0.25">
      <c r="A1027" s="82">
        <v>1</v>
      </c>
      <c r="B1027" s="614" t="s">
        <v>147</v>
      </c>
      <c r="C1027" s="611"/>
      <c r="D1027" s="111">
        <f>SUM(D1023:D1026)</f>
        <v>38.18181818181818</v>
      </c>
      <c r="E1027" s="21">
        <f t="shared" ref="E1027:E1028" si="71">G1027/D1027</f>
        <v>7.2809523809523817</v>
      </c>
      <c r="F1027" s="111">
        <f t="shared" ref="F1027:G1027" si="72">SUM(F1023:F1026)</f>
        <v>1</v>
      </c>
      <c r="G1027" s="111">
        <f t="shared" si="72"/>
        <v>278</v>
      </c>
      <c r="H1027" s="534"/>
    </row>
    <row r="1028" spans="1:8" s="82" customFormat="1" ht="18" customHeight="1" x14ac:dyDescent="0.25">
      <c r="A1028" s="82">
        <v>1</v>
      </c>
      <c r="B1028" s="492" t="s">
        <v>118</v>
      </c>
      <c r="C1028" s="611"/>
      <c r="D1028" s="22">
        <f>D1021+D1027</f>
        <v>38.18181818181818</v>
      </c>
      <c r="E1028" s="21">
        <f t="shared" si="71"/>
        <v>8.1714285714285726</v>
      </c>
      <c r="F1028" s="22">
        <f>F1021+F1027</f>
        <v>1</v>
      </c>
      <c r="G1028" s="69">
        <f>G1021+G1027</f>
        <v>312</v>
      </c>
      <c r="H1028" s="534"/>
    </row>
    <row r="1029" spans="1:8" s="82" customFormat="1" ht="30" customHeight="1" x14ac:dyDescent="0.25">
      <c r="A1029" s="82">
        <v>1</v>
      </c>
      <c r="B1029" s="40" t="s">
        <v>177</v>
      </c>
      <c r="C1029" s="109"/>
      <c r="D1029" s="525"/>
      <c r="E1029" s="615"/>
      <c r="F1029" s="46"/>
      <c r="G1029" s="46"/>
      <c r="H1029" s="534"/>
    </row>
    <row r="1030" spans="1:8" ht="15.75" thickBot="1" x14ac:dyDescent="0.3">
      <c r="A1030" s="82">
        <v>1</v>
      </c>
      <c r="B1030" s="616" t="s">
        <v>10</v>
      </c>
      <c r="C1030" s="617"/>
      <c r="D1030" s="618"/>
      <c r="E1030" s="618"/>
      <c r="F1030" s="618"/>
      <c r="G1030" s="618"/>
    </row>
    <row r="1031" spans="1:8" x14ac:dyDescent="0.25">
      <c r="A1031" s="82">
        <v>1</v>
      </c>
      <c r="B1031" s="93"/>
      <c r="C1031" s="619"/>
      <c r="D1031" s="3"/>
      <c r="E1031" s="3"/>
      <c r="F1031" s="3"/>
      <c r="G1031" s="3"/>
    </row>
    <row r="1032" spans="1:8" ht="42" customHeight="1" x14ac:dyDescent="0.25">
      <c r="A1032" s="82">
        <v>1</v>
      </c>
      <c r="B1032" s="77" t="s">
        <v>224</v>
      </c>
      <c r="C1032" s="94"/>
      <c r="D1032" s="3"/>
      <c r="E1032" s="3"/>
      <c r="F1032" s="3"/>
      <c r="G1032" s="3"/>
    </row>
    <row r="1033" spans="1:8" s="59" customFormat="1" ht="18.75" customHeight="1" x14ac:dyDescent="0.25">
      <c r="A1033" s="82">
        <v>1</v>
      </c>
      <c r="B1033" s="25" t="s">
        <v>227</v>
      </c>
      <c r="C1033" s="25"/>
      <c r="D1033" s="89"/>
      <c r="E1033" s="58"/>
      <c r="F1033" s="58"/>
      <c r="G1033" s="58"/>
      <c r="H1033" s="553"/>
    </row>
    <row r="1034" spans="1:8" s="59" customFormat="1" ht="36" customHeight="1" x14ac:dyDescent="0.25">
      <c r="A1034" s="82">
        <v>1</v>
      </c>
      <c r="B1034" s="27" t="s">
        <v>332</v>
      </c>
      <c r="C1034" s="60"/>
      <c r="D1034" s="58">
        <f>SUM(D1036,D1037,D1039)+D1035/2.7</f>
        <v>0</v>
      </c>
      <c r="E1034" s="58"/>
      <c r="F1034" s="58"/>
      <c r="G1034" s="58"/>
      <c r="H1034" s="553"/>
    </row>
    <row r="1035" spans="1:8" s="59" customFormat="1" ht="27.75" customHeight="1" x14ac:dyDescent="0.25">
      <c r="A1035" s="82">
        <v>1</v>
      </c>
      <c r="B1035" s="27" t="s">
        <v>327</v>
      </c>
      <c r="C1035" s="32"/>
      <c r="D1035" s="3"/>
      <c r="E1035" s="32"/>
      <c r="F1035" s="32"/>
      <c r="G1035" s="32"/>
      <c r="H1035" s="553"/>
    </row>
    <row r="1036" spans="1:8" s="59" customFormat="1" x14ac:dyDescent="0.25">
      <c r="A1036" s="82">
        <v>1</v>
      </c>
      <c r="B1036" s="61" t="s">
        <v>228</v>
      </c>
      <c r="C1036" s="60"/>
      <c r="D1036" s="58"/>
      <c r="E1036" s="58"/>
      <c r="F1036" s="58"/>
      <c r="G1036" s="58"/>
      <c r="H1036" s="553"/>
    </row>
    <row r="1037" spans="1:8" s="59" customFormat="1" ht="17.25" customHeight="1" x14ac:dyDescent="0.25">
      <c r="A1037" s="82">
        <v>1</v>
      </c>
      <c r="B1037" s="61" t="s">
        <v>229</v>
      </c>
      <c r="C1037" s="60"/>
      <c r="D1037" s="3"/>
      <c r="E1037" s="58"/>
      <c r="F1037" s="58"/>
      <c r="G1037" s="58"/>
      <c r="H1037" s="553"/>
    </row>
    <row r="1038" spans="1:8" s="59" customFormat="1" ht="30" x14ac:dyDescent="0.25">
      <c r="A1038" s="82">
        <v>1</v>
      </c>
      <c r="B1038" s="61" t="s">
        <v>230</v>
      </c>
      <c r="C1038" s="60"/>
      <c r="D1038" s="3"/>
      <c r="E1038" s="58"/>
      <c r="F1038" s="58"/>
      <c r="G1038" s="58"/>
      <c r="H1038" s="553"/>
    </row>
    <row r="1039" spans="1:8" s="59" customFormat="1" x14ac:dyDescent="0.25">
      <c r="A1039" s="82">
        <v>1</v>
      </c>
      <c r="B1039" s="27" t="s">
        <v>231</v>
      </c>
      <c r="C1039" s="60"/>
      <c r="D1039" s="3"/>
      <c r="E1039" s="58"/>
      <c r="F1039" s="58"/>
      <c r="G1039" s="58"/>
      <c r="H1039" s="553"/>
    </row>
    <row r="1040" spans="1:8" s="59" customFormat="1" ht="45" x14ac:dyDescent="0.25">
      <c r="A1040" s="82">
        <v>1</v>
      </c>
      <c r="B1040" s="27" t="s">
        <v>326</v>
      </c>
      <c r="C1040" s="60"/>
      <c r="D1040" s="17"/>
      <c r="E1040" s="58"/>
      <c r="F1040" s="58"/>
      <c r="G1040" s="58"/>
      <c r="H1040" s="553"/>
    </row>
    <row r="1041" spans="1:8" x14ac:dyDescent="0.25">
      <c r="A1041" s="82">
        <v>1</v>
      </c>
      <c r="B1041" s="28" t="s">
        <v>121</v>
      </c>
      <c r="C1041" s="592"/>
      <c r="D1041" s="3">
        <f>D1042+D1043</f>
        <v>0</v>
      </c>
      <c r="E1041" s="3"/>
      <c r="F1041" s="3"/>
      <c r="G1041" s="3"/>
    </row>
    <row r="1042" spans="1:8" x14ac:dyDescent="0.25">
      <c r="A1042" s="82">
        <v>1</v>
      </c>
      <c r="B1042" s="28" t="s">
        <v>297</v>
      </c>
      <c r="C1042" s="592"/>
      <c r="D1042" s="3"/>
      <c r="E1042" s="3"/>
      <c r="F1042" s="3"/>
      <c r="G1042" s="3"/>
    </row>
    <row r="1043" spans="1:8" x14ac:dyDescent="0.25">
      <c r="A1043" s="82">
        <v>1</v>
      </c>
      <c r="B1043" s="28" t="s">
        <v>299</v>
      </c>
      <c r="C1043" s="592"/>
      <c r="D1043" s="17">
        <f>D1044/8.5</f>
        <v>0</v>
      </c>
      <c r="E1043" s="3"/>
      <c r="F1043" s="3"/>
      <c r="G1043" s="3"/>
    </row>
    <row r="1044" spans="1:8" s="59" customFormat="1" x14ac:dyDescent="0.25">
      <c r="A1044" s="82">
        <v>1</v>
      </c>
      <c r="B1044" s="56" t="s">
        <v>298</v>
      </c>
      <c r="C1044" s="467"/>
      <c r="D1044" s="3"/>
      <c r="E1044" s="58"/>
      <c r="F1044" s="58"/>
      <c r="G1044" s="58"/>
      <c r="H1044" s="553"/>
    </row>
    <row r="1045" spans="1:8" s="59" customFormat="1" ht="15.75" customHeight="1" x14ac:dyDescent="0.25">
      <c r="A1045" s="82">
        <v>1</v>
      </c>
      <c r="B1045" s="62" t="s">
        <v>232</v>
      </c>
      <c r="C1045" s="63"/>
      <c r="D1045" s="60">
        <f>D1034+ROUND(D1042*3.2,0)+D1044/3.9</f>
        <v>0</v>
      </c>
      <c r="E1045" s="64"/>
      <c r="F1045" s="64"/>
      <c r="G1045" s="69"/>
      <c r="H1045" s="553"/>
    </row>
    <row r="1046" spans="1:8" s="59" customFormat="1" ht="15.75" customHeight="1" x14ac:dyDescent="0.25">
      <c r="A1046" s="82">
        <v>1</v>
      </c>
      <c r="B1046" s="25" t="s">
        <v>163</v>
      </c>
      <c r="C1046" s="26"/>
      <c r="D1046" s="3"/>
      <c r="E1046" s="64"/>
      <c r="F1046" s="64"/>
      <c r="G1046" s="69"/>
      <c r="H1046" s="553"/>
    </row>
    <row r="1047" spans="1:8" s="59" customFormat="1" ht="15.75" customHeight="1" x14ac:dyDescent="0.25">
      <c r="A1047" s="82">
        <v>1</v>
      </c>
      <c r="B1047" s="27" t="s">
        <v>123</v>
      </c>
      <c r="C1047" s="26"/>
      <c r="D1047" s="3">
        <f>SUM(D1048,D1049,D1056,D1062,D1063,D1064,D1065)</f>
        <v>0</v>
      </c>
      <c r="E1047" s="64"/>
      <c r="F1047" s="64"/>
      <c r="G1047" s="69"/>
      <c r="H1047" s="553"/>
    </row>
    <row r="1048" spans="1:8" s="59" customFormat="1" ht="15.75" customHeight="1" x14ac:dyDescent="0.25">
      <c r="A1048" s="82">
        <v>1</v>
      </c>
      <c r="B1048" s="27" t="s">
        <v>228</v>
      </c>
      <c r="C1048" s="26"/>
      <c r="D1048" s="3"/>
      <c r="E1048" s="64"/>
      <c r="F1048" s="64"/>
      <c r="G1048" s="69"/>
      <c r="H1048" s="553"/>
    </row>
    <row r="1049" spans="1:8" s="59" customFormat="1" ht="15.75" customHeight="1" x14ac:dyDescent="0.25">
      <c r="A1049" s="82">
        <v>1</v>
      </c>
      <c r="B1049" s="61" t="s">
        <v>233</v>
      </c>
      <c r="C1049" s="26"/>
      <c r="D1049" s="3">
        <f>D1050+D1051+D1052+D1054</f>
        <v>0</v>
      </c>
      <c r="E1049" s="64"/>
      <c r="F1049" s="64"/>
      <c r="G1049" s="69"/>
      <c r="H1049" s="553"/>
    </row>
    <row r="1050" spans="1:8" s="59" customFormat="1" ht="19.5" customHeight="1" x14ac:dyDescent="0.25">
      <c r="A1050" s="82">
        <v>1</v>
      </c>
      <c r="B1050" s="65" t="s">
        <v>234</v>
      </c>
      <c r="C1050" s="26"/>
      <c r="D1050" s="58"/>
      <c r="E1050" s="64"/>
      <c r="F1050" s="64"/>
      <c r="G1050" s="69"/>
      <c r="H1050" s="553"/>
    </row>
    <row r="1051" spans="1:8" s="59" customFormat="1" ht="15.75" customHeight="1" x14ac:dyDescent="0.25">
      <c r="A1051" s="82">
        <v>1</v>
      </c>
      <c r="B1051" s="65" t="s">
        <v>235</v>
      </c>
      <c r="C1051" s="26"/>
      <c r="D1051" s="58"/>
      <c r="E1051" s="64"/>
      <c r="F1051" s="64"/>
      <c r="G1051" s="69"/>
      <c r="H1051" s="553"/>
    </row>
    <row r="1052" spans="1:8" s="59" customFormat="1" ht="30.75" customHeight="1" x14ac:dyDescent="0.25">
      <c r="A1052" s="82">
        <v>1</v>
      </c>
      <c r="B1052" s="65" t="s">
        <v>236</v>
      </c>
      <c r="C1052" s="26"/>
      <c r="D1052" s="58"/>
      <c r="E1052" s="64"/>
      <c r="F1052" s="64"/>
      <c r="G1052" s="69"/>
      <c r="H1052" s="553"/>
    </row>
    <row r="1053" spans="1:8" s="59" customFormat="1" x14ac:dyDescent="0.25">
      <c r="A1053" s="82">
        <v>1</v>
      </c>
      <c r="B1053" s="65" t="s">
        <v>237</v>
      </c>
      <c r="C1053" s="26"/>
      <c r="D1053" s="58"/>
      <c r="E1053" s="64"/>
      <c r="F1053" s="64"/>
      <c r="G1053" s="69"/>
      <c r="H1053" s="553"/>
    </row>
    <row r="1054" spans="1:8" s="59" customFormat="1" ht="30" x14ac:dyDescent="0.25">
      <c r="A1054" s="82">
        <v>1</v>
      </c>
      <c r="B1054" s="65" t="s">
        <v>238</v>
      </c>
      <c r="C1054" s="26"/>
      <c r="D1054" s="58"/>
      <c r="E1054" s="64"/>
      <c r="F1054" s="64"/>
      <c r="G1054" s="69"/>
      <c r="H1054" s="553"/>
    </row>
    <row r="1055" spans="1:8" s="59" customFormat="1" x14ac:dyDescent="0.25">
      <c r="A1055" s="82">
        <v>1</v>
      </c>
      <c r="B1055" s="65" t="s">
        <v>237</v>
      </c>
      <c r="C1055" s="26"/>
      <c r="D1055" s="91"/>
      <c r="E1055" s="64"/>
      <c r="F1055" s="64"/>
      <c r="G1055" s="69"/>
      <c r="H1055" s="553"/>
    </row>
    <row r="1056" spans="1:8" s="59" customFormat="1" ht="30" customHeight="1" x14ac:dyDescent="0.25">
      <c r="A1056" s="82">
        <v>1</v>
      </c>
      <c r="B1056" s="61" t="s">
        <v>239</v>
      </c>
      <c r="C1056" s="26"/>
      <c r="D1056" s="3">
        <f>SUM(D1057,D1058,D1060)</f>
        <v>0</v>
      </c>
      <c r="E1056" s="64"/>
      <c r="F1056" s="64"/>
      <c r="G1056" s="69"/>
      <c r="H1056" s="553"/>
    </row>
    <row r="1057" spans="1:8" s="59" customFormat="1" ht="30" x14ac:dyDescent="0.25">
      <c r="A1057" s="82">
        <v>1</v>
      </c>
      <c r="B1057" s="65" t="s">
        <v>240</v>
      </c>
      <c r="C1057" s="26"/>
      <c r="D1057" s="3"/>
      <c r="E1057" s="64"/>
      <c r="F1057" s="64"/>
      <c r="G1057" s="69"/>
      <c r="H1057" s="553"/>
    </row>
    <row r="1058" spans="1:8" s="59" customFormat="1" ht="45" x14ac:dyDescent="0.25">
      <c r="A1058" s="82">
        <v>1</v>
      </c>
      <c r="B1058" s="65" t="s">
        <v>241</v>
      </c>
      <c r="C1058" s="26"/>
      <c r="D1058" s="406"/>
      <c r="E1058" s="64"/>
      <c r="F1058" s="64"/>
      <c r="G1058" s="69"/>
      <c r="H1058" s="553"/>
    </row>
    <row r="1059" spans="1:8" s="59" customFormat="1" x14ac:dyDescent="0.25">
      <c r="A1059" s="82">
        <v>1</v>
      </c>
      <c r="B1059" s="65" t="s">
        <v>237</v>
      </c>
      <c r="C1059" s="26"/>
      <c r="D1059" s="406"/>
      <c r="E1059" s="64"/>
      <c r="F1059" s="64"/>
      <c r="G1059" s="69"/>
      <c r="H1059" s="553"/>
    </row>
    <row r="1060" spans="1:8" s="59" customFormat="1" ht="45" x14ac:dyDescent="0.25">
      <c r="A1060" s="82">
        <v>1</v>
      </c>
      <c r="B1060" s="65" t="s">
        <v>242</v>
      </c>
      <c r="C1060" s="26"/>
      <c r="D1060" s="406"/>
      <c r="E1060" s="64"/>
      <c r="F1060" s="64"/>
      <c r="G1060" s="69"/>
      <c r="H1060" s="553"/>
    </row>
    <row r="1061" spans="1:8" s="59" customFormat="1" x14ac:dyDescent="0.25">
      <c r="A1061" s="82">
        <v>1</v>
      </c>
      <c r="B1061" s="65" t="s">
        <v>237</v>
      </c>
      <c r="C1061" s="26"/>
      <c r="D1061" s="406"/>
      <c r="E1061" s="64"/>
      <c r="F1061" s="64"/>
      <c r="G1061" s="69"/>
      <c r="H1061" s="553"/>
    </row>
    <row r="1062" spans="1:8" s="59" customFormat="1" ht="31.5" customHeight="1" x14ac:dyDescent="0.25">
      <c r="A1062" s="82">
        <v>1</v>
      </c>
      <c r="B1062" s="61" t="s">
        <v>243</v>
      </c>
      <c r="C1062" s="26"/>
      <c r="D1062" s="3"/>
      <c r="E1062" s="64"/>
      <c r="F1062" s="64"/>
      <c r="G1062" s="69"/>
      <c r="H1062" s="553"/>
    </row>
    <row r="1063" spans="1:8" s="59" customFormat="1" x14ac:dyDescent="0.25">
      <c r="A1063" s="82">
        <v>1</v>
      </c>
      <c r="B1063" s="27"/>
      <c r="C1063" s="26"/>
      <c r="D1063" s="3"/>
      <c r="E1063" s="64"/>
      <c r="F1063" s="64"/>
      <c r="G1063" s="69"/>
      <c r="H1063" s="553"/>
    </row>
    <row r="1064" spans="1:8" s="59" customFormat="1" ht="15.75" customHeight="1" x14ac:dyDescent="0.25">
      <c r="A1064" s="82">
        <v>1</v>
      </c>
      <c r="B1064" s="61" t="s">
        <v>244</v>
      </c>
      <c r="C1064" s="26"/>
      <c r="D1064" s="3"/>
      <c r="E1064" s="64"/>
      <c r="F1064" s="64"/>
      <c r="G1064" s="69"/>
      <c r="H1064" s="553"/>
    </row>
    <row r="1065" spans="1:8" s="59" customFormat="1" ht="15.75" customHeight="1" x14ac:dyDescent="0.25">
      <c r="A1065" s="82">
        <v>1</v>
      </c>
      <c r="B1065" s="27" t="s">
        <v>245</v>
      </c>
      <c r="C1065" s="26"/>
      <c r="D1065" s="3"/>
      <c r="E1065" s="64"/>
      <c r="F1065" s="64"/>
      <c r="G1065" s="69"/>
      <c r="H1065" s="553"/>
    </row>
    <row r="1066" spans="1:8" s="59" customFormat="1" x14ac:dyDescent="0.25">
      <c r="A1066" s="82">
        <v>1</v>
      </c>
      <c r="B1066" s="28" t="s">
        <v>121</v>
      </c>
      <c r="C1066" s="60"/>
      <c r="D1066" s="58"/>
      <c r="E1066" s="64"/>
      <c r="F1066" s="64"/>
      <c r="G1066" s="69"/>
      <c r="H1066" s="553"/>
    </row>
    <row r="1067" spans="1:8" s="59" customFormat="1" x14ac:dyDescent="0.25">
      <c r="A1067" s="82">
        <v>1</v>
      </c>
      <c r="B1067" s="56" t="s">
        <v>160</v>
      </c>
      <c r="C1067" s="60"/>
      <c r="D1067" s="91"/>
      <c r="E1067" s="64"/>
      <c r="F1067" s="64"/>
      <c r="G1067" s="69"/>
      <c r="H1067" s="553"/>
    </row>
    <row r="1068" spans="1:8" ht="30" x14ac:dyDescent="0.25">
      <c r="A1068" s="82">
        <v>1</v>
      </c>
      <c r="B1068" s="28" t="s">
        <v>122</v>
      </c>
      <c r="C1068" s="26"/>
      <c r="D1068" s="3"/>
      <c r="E1068" s="3"/>
      <c r="F1068" s="3"/>
      <c r="G1068" s="3"/>
    </row>
    <row r="1069" spans="1:8" s="59" customFormat="1" ht="15.75" customHeight="1" x14ac:dyDescent="0.25">
      <c r="A1069" s="82">
        <v>1</v>
      </c>
      <c r="B1069" s="28" t="s">
        <v>246</v>
      </c>
      <c r="C1069" s="26"/>
      <c r="D1069" s="3"/>
      <c r="E1069" s="64"/>
      <c r="F1069" s="64"/>
      <c r="G1069" s="69"/>
      <c r="H1069" s="553"/>
    </row>
    <row r="1070" spans="1:8" s="59" customFormat="1" x14ac:dyDescent="0.25">
      <c r="A1070" s="82">
        <v>1</v>
      </c>
      <c r="B1070" s="66"/>
      <c r="C1070" s="26"/>
      <c r="D1070" s="3"/>
      <c r="E1070" s="64"/>
      <c r="F1070" s="64"/>
      <c r="G1070" s="69"/>
      <c r="H1070" s="553"/>
    </row>
    <row r="1071" spans="1:8" s="59" customFormat="1" x14ac:dyDescent="0.25">
      <c r="A1071" s="82">
        <v>1</v>
      </c>
      <c r="B1071" s="67" t="s">
        <v>162</v>
      </c>
      <c r="C1071" s="26"/>
      <c r="D1071" s="22">
        <f>D1047+ROUND(D1066*3.2,0)+D1068</f>
        <v>0</v>
      </c>
      <c r="E1071" s="64"/>
      <c r="F1071" s="64"/>
      <c r="G1071" s="69"/>
      <c r="H1071" s="553"/>
    </row>
    <row r="1072" spans="1:8" s="59" customFormat="1" x14ac:dyDescent="0.25">
      <c r="A1072" s="82">
        <v>1</v>
      </c>
      <c r="B1072" s="68" t="s">
        <v>161</v>
      </c>
      <c r="C1072" s="26"/>
      <c r="D1072" s="22">
        <f>SUM(D1045,D1071)</f>
        <v>0</v>
      </c>
      <c r="E1072" s="64"/>
      <c r="F1072" s="64"/>
      <c r="G1072" s="69"/>
      <c r="H1072" s="553"/>
    </row>
    <row r="1073" spans="1:8" ht="16.5" customHeight="1" x14ac:dyDescent="0.25">
      <c r="A1073" s="82">
        <v>1</v>
      </c>
      <c r="B1073" s="45" t="s">
        <v>7</v>
      </c>
      <c r="C1073" s="592"/>
      <c r="D1073" s="22"/>
      <c r="E1073" s="3"/>
      <c r="F1073" s="3"/>
      <c r="G1073" s="3"/>
    </row>
    <row r="1074" spans="1:8" ht="15.75" customHeight="1" x14ac:dyDescent="0.25">
      <c r="A1074" s="82">
        <v>1</v>
      </c>
      <c r="B1074" s="55" t="s">
        <v>77</v>
      </c>
      <c r="C1074" s="592"/>
      <c r="D1074" s="22"/>
      <c r="E1074" s="3"/>
      <c r="F1074" s="3"/>
      <c r="G1074" s="3"/>
    </row>
    <row r="1075" spans="1:8" x14ac:dyDescent="0.25">
      <c r="A1075" s="82">
        <v>1</v>
      </c>
      <c r="B1075" s="35" t="s">
        <v>37</v>
      </c>
      <c r="C1075" s="2"/>
      <c r="D1075" s="3"/>
      <c r="E1075" s="395"/>
      <c r="F1075" s="3" t="e">
        <f>G1075/C1075</f>
        <v>#DIV/0!</v>
      </c>
      <c r="G1075" s="3">
        <f>ROUND(D1075*E1075,0)</f>
        <v>0</v>
      </c>
    </row>
    <row r="1076" spans="1:8" x14ac:dyDescent="0.25">
      <c r="A1076" s="82">
        <v>1</v>
      </c>
      <c r="B1076" s="35" t="s">
        <v>57</v>
      </c>
      <c r="C1076" s="2"/>
      <c r="D1076" s="3"/>
      <c r="E1076" s="395"/>
      <c r="F1076" s="3" t="e">
        <f>G1076/C1076</f>
        <v>#DIV/0!</v>
      </c>
      <c r="G1076" s="3">
        <f>ROUND(D1076*E1076,0)</f>
        <v>0</v>
      </c>
    </row>
    <row r="1077" spans="1:8" ht="18" customHeight="1" x14ac:dyDescent="0.25">
      <c r="A1077" s="82">
        <v>1</v>
      </c>
      <c r="B1077" s="36" t="s">
        <v>147</v>
      </c>
      <c r="C1077" s="2"/>
      <c r="D1077" s="46">
        <f>SUM(D1075:D1076)</f>
        <v>0</v>
      </c>
      <c r="E1077" s="21" t="e">
        <f t="shared" ref="E1077:E1078" si="73">G1077/D1077</f>
        <v>#DIV/0!</v>
      </c>
      <c r="F1077" s="46" t="e">
        <f>SUM(F1075:F1076)</f>
        <v>#DIV/0!</v>
      </c>
      <c r="G1077" s="46">
        <f>SUM(G1075:G1076)</f>
        <v>0</v>
      </c>
    </row>
    <row r="1078" spans="1:8" ht="18" customHeight="1" x14ac:dyDescent="0.25">
      <c r="A1078" s="82">
        <v>1</v>
      </c>
      <c r="B1078" s="586" t="s">
        <v>118</v>
      </c>
      <c r="C1078" s="2"/>
      <c r="D1078" s="581">
        <f t="shared" ref="D1078" si="74">D1077</f>
        <v>0</v>
      </c>
      <c r="E1078" s="21" t="e">
        <f t="shared" si="73"/>
        <v>#DIV/0!</v>
      </c>
      <c r="F1078" s="581" t="e">
        <f>F1077</f>
        <v>#DIV/0!</v>
      </c>
      <c r="G1078" s="581">
        <f t="shared" ref="G1078" si="75">G1077</f>
        <v>0</v>
      </c>
    </row>
    <row r="1079" spans="1:8" ht="15.75" thickBot="1" x14ac:dyDescent="0.3">
      <c r="A1079" s="82">
        <v>1</v>
      </c>
      <c r="B1079" s="561" t="s">
        <v>10</v>
      </c>
      <c r="C1079" s="561"/>
      <c r="D1079" s="112"/>
      <c r="E1079" s="112"/>
      <c r="F1079" s="112"/>
      <c r="G1079" s="112"/>
    </row>
    <row r="1080" spans="1:8" ht="26.25" customHeight="1" x14ac:dyDescent="0.25">
      <c r="A1080" s="82">
        <v>1</v>
      </c>
      <c r="B1080" s="620" t="s">
        <v>302</v>
      </c>
      <c r="C1080" s="621"/>
      <c r="D1080" s="622"/>
      <c r="E1080" s="622"/>
      <c r="F1080" s="622"/>
      <c r="G1080" s="622"/>
    </row>
    <row r="1081" spans="1:8" ht="18" customHeight="1" x14ac:dyDescent="0.25">
      <c r="A1081" s="82">
        <v>1</v>
      </c>
      <c r="B1081" s="83" t="s">
        <v>4</v>
      </c>
      <c r="C1081" s="412"/>
      <c r="D1081" s="3"/>
      <c r="E1081" s="3"/>
      <c r="F1081" s="3"/>
      <c r="G1081" s="3"/>
    </row>
    <row r="1082" spans="1:8" x14ac:dyDescent="0.25">
      <c r="A1082" s="82">
        <v>1</v>
      </c>
      <c r="B1082" s="72" t="s">
        <v>21</v>
      </c>
      <c r="C1082" s="108"/>
      <c r="D1082" s="2"/>
      <c r="E1082" s="73"/>
      <c r="F1082" s="3" t="e">
        <f>ROUND(G1082/C1082,0)</f>
        <v>#DIV/0!</v>
      </c>
      <c r="G1082" s="3">
        <f>ROUND(D1082*E1082,0)</f>
        <v>0</v>
      </c>
    </row>
    <row r="1083" spans="1:8" x14ac:dyDescent="0.25">
      <c r="A1083" s="82">
        <v>1</v>
      </c>
      <c r="B1083" s="72" t="s">
        <v>57</v>
      </c>
      <c r="C1083" s="108"/>
      <c r="D1083" s="2"/>
      <c r="E1083" s="73"/>
      <c r="F1083" s="3" t="e">
        <f>ROUND(G1083/C1083,0)</f>
        <v>#DIV/0!</v>
      </c>
      <c r="G1083" s="3">
        <f>ROUND(D1083*E1083,0)</f>
        <v>0</v>
      </c>
    </row>
    <row r="1084" spans="1:8" x14ac:dyDescent="0.25">
      <c r="A1084" s="82">
        <v>1</v>
      </c>
      <c r="B1084" s="72" t="s">
        <v>11</v>
      </c>
      <c r="C1084" s="108"/>
      <c r="D1084" s="2"/>
      <c r="E1084" s="73"/>
      <c r="F1084" s="3" t="e">
        <f>ROUND(G1084/C1084,0)</f>
        <v>#DIV/0!</v>
      </c>
      <c r="G1084" s="3">
        <f>ROUND(D1084*E1084,0)</f>
        <v>0</v>
      </c>
    </row>
    <row r="1085" spans="1:8" x14ac:dyDescent="0.25">
      <c r="A1085" s="82">
        <v>1</v>
      </c>
      <c r="B1085" s="72" t="s">
        <v>58</v>
      </c>
      <c r="C1085" s="108"/>
      <c r="D1085" s="2"/>
      <c r="E1085" s="92"/>
      <c r="F1085" s="3" t="e">
        <f>ROUND(G1085/C1085,0)</f>
        <v>#DIV/0!</v>
      </c>
      <c r="G1085" s="3">
        <f>ROUND(D1085*E1085,0)</f>
        <v>0</v>
      </c>
    </row>
    <row r="1086" spans="1:8" ht="15.75" customHeight="1" x14ac:dyDescent="0.25">
      <c r="A1086" s="82">
        <v>1</v>
      </c>
      <c r="B1086" s="623" t="s">
        <v>5</v>
      </c>
      <c r="C1086" s="113"/>
      <c r="D1086" s="113">
        <f>D1082+D1083+D1084+D1085</f>
        <v>0</v>
      </c>
      <c r="E1086" s="21" t="e">
        <f t="shared" ref="E1086" si="76">G1086/D1086</f>
        <v>#DIV/0!</v>
      </c>
      <c r="F1086" s="113" t="e">
        <f>F1082+F1083+F1084+F1085</f>
        <v>#DIV/0!</v>
      </c>
      <c r="G1086" s="113">
        <f>G1082+G1083+G1084+G1085</f>
        <v>0</v>
      </c>
    </row>
    <row r="1087" spans="1:8" s="59" customFormat="1" ht="18.75" customHeight="1" x14ac:dyDescent="0.25">
      <c r="A1087" s="82">
        <v>1</v>
      </c>
      <c r="B1087" s="25" t="s">
        <v>227</v>
      </c>
      <c r="C1087" s="25"/>
      <c r="D1087" s="89"/>
      <c r="E1087" s="58"/>
      <c r="F1087" s="58"/>
      <c r="G1087" s="58"/>
      <c r="H1087" s="553"/>
    </row>
    <row r="1088" spans="1:8" s="59" customFormat="1" x14ac:dyDescent="0.25">
      <c r="A1088" s="82">
        <v>1</v>
      </c>
      <c r="B1088" s="27" t="s">
        <v>332</v>
      </c>
      <c r="C1088" s="60"/>
      <c r="D1088" s="58">
        <f>SUM(D1090,D1091,D1093)+D1089/2.7</f>
        <v>0</v>
      </c>
      <c r="E1088" s="58"/>
      <c r="F1088" s="58"/>
      <c r="G1088" s="58"/>
      <c r="H1088" s="553"/>
    </row>
    <row r="1089" spans="1:8" s="59" customFormat="1" x14ac:dyDescent="0.25">
      <c r="A1089" s="82">
        <v>1</v>
      </c>
      <c r="B1089" s="27" t="s">
        <v>327</v>
      </c>
      <c r="C1089" s="32"/>
      <c r="D1089" s="3"/>
      <c r="E1089" s="32"/>
      <c r="F1089" s="32"/>
      <c r="G1089" s="32"/>
      <c r="H1089" s="553"/>
    </row>
    <row r="1090" spans="1:8" s="59" customFormat="1" x14ac:dyDescent="0.25">
      <c r="A1090" s="82">
        <v>1</v>
      </c>
      <c r="B1090" s="61" t="s">
        <v>228</v>
      </c>
      <c r="C1090" s="60"/>
      <c r="D1090" s="58"/>
      <c r="E1090" s="58"/>
      <c r="F1090" s="58"/>
      <c r="G1090" s="58"/>
      <c r="H1090" s="553"/>
    </row>
    <row r="1091" spans="1:8" s="59" customFormat="1" ht="39" customHeight="1" x14ac:dyDescent="0.25">
      <c r="A1091" s="82">
        <v>1</v>
      </c>
      <c r="B1091" s="61" t="s">
        <v>229</v>
      </c>
      <c r="C1091" s="60"/>
      <c r="D1091" s="3"/>
      <c r="E1091" s="58"/>
      <c r="F1091" s="58"/>
      <c r="G1091" s="58"/>
      <c r="H1091" s="553"/>
    </row>
    <row r="1092" spans="1:8" s="59" customFormat="1" ht="30" x14ac:dyDescent="0.25">
      <c r="A1092" s="82">
        <v>1</v>
      </c>
      <c r="B1092" s="61" t="s">
        <v>230</v>
      </c>
      <c r="C1092" s="60"/>
      <c r="D1092" s="3"/>
      <c r="E1092" s="58"/>
      <c r="F1092" s="58"/>
      <c r="G1092" s="58"/>
      <c r="H1092" s="553"/>
    </row>
    <row r="1093" spans="1:8" s="59" customFormat="1" ht="15.75" customHeight="1" x14ac:dyDescent="0.25">
      <c r="A1093" s="82">
        <v>1</v>
      </c>
      <c r="B1093" s="27" t="s">
        <v>231</v>
      </c>
      <c r="C1093" s="60"/>
      <c r="D1093" s="3"/>
      <c r="E1093" s="58"/>
      <c r="F1093" s="58"/>
      <c r="G1093" s="58"/>
      <c r="H1093" s="553"/>
    </row>
    <row r="1094" spans="1:8" s="59" customFormat="1" ht="48" customHeight="1" x14ac:dyDescent="0.25">
      <c r="A1094" s="82">
        <v>1</v>
      </c>
      <c r="B1094" s="27" t="s">
        <v>326</v>
      </c>
      <c r="C1094" s="60"/>
      <c r="D1094" s="17"/>
      <c r="E1094" s="58"/>
      <c r="F1094" s="58"/>
      <c r="G1094" s="58"/>
      <c r="H1094" s="553"/>
    </row>
    <row r="1095" spans="1:8" x14ac:dyDescent="0.25">
      <c r="A1095" s="82">
        <v>1</v>
      </c>
      <c r="B1095" s="28" t="s">
        <v>121</v>
      </c>
      <c r="C1095" s="26"/>
      <c r="D1095" s="3">
        <f>D1096+D1097</f>
        <v>0</v>
      </c>
      <c r="E1095" s="505"/>
      <c r="F1095" s="505"/>
      <c r="G1095" s="505"/>
    </row>
    <row r="1096" spans="1:8" x14ac:dyDescent="0.25">
      <c r="A1096" s="82">
        <v>1</v>
      </c>
      <c r="B1096" s="28" t="s">
        <v>297</v>
      </c>
      <c r="C1096" s="57"/>
      <c r="D1096" s="3"/>
      <c r="E1096" s="505"/>
      <c r="F1096" s="505"/>
      <c r="G1096" s="505"/>
    </row>
    <row r="1097" spans="1:8" x14ac:dyDescent="0.25">
      <c r="A1097" s="82">
        <v>1</v>
      </c>
      <c r="B1097" s="28" t="s">
        <v>299</v>
      </c>
      <c r="C1097" s="57"/>
      <c r="D1097" s="17">
        <f>D1098/8.5</f>
        <v>0</v>
      </c>
      <c r="E1097" s="505"/>
      <c r="F1097" s="505"/>
      <c r="G1097" s="505"/>
    </row>
    <row r="1098" spans="1:8" s="59" customFormat="1" x14ac:dyDescent="0.25">
      <c r="A1098" s="82">
        <v>1</v>
      </c>
      <c r="B1098" s="56" t="s">
        <v>298</v>
      </c>
      <c r="C1098" s="467"/>
      <c r="D1098" s="3"/>
      <c r="E1098" s="58"/>
      <c r="F1098" s="58"/>
      <c r="G1098" s="58"/>
      <c r="H1098" s="553"/>
    </row>
    <row r="1099" spans="1:8" s="59" customFormat="1" ht="15.75" customHeight="1" x14ac:dyDescent="0.25">
      <c r="A1099" s="82">
        <v>1</v>
      </c>
      <c r="B1099" s="62" t="s">
        <v>232</v>
      </c>
      <c r="C1099" s="63"/>
      <c r="D1099" s="60">
        <f>D1088+ROUND(D1096*3.2,0)+D1098/3.9</f>
        <v>0</v>
      </c>
      <c r="E1099" s="64"/>
      <c r="F1099" s="64"/>
      <c r="G1099" s="69"/>
      <c r="H1099" s="553"/>
    </row>
    <row r="1100" spans="1:8" s="59" customFormat="1" ht="15.75" customHeight="1" x14ac:dyDescent="0.25">
      <c r="A1100" s="82">
        <v>1</v>
      </c>
      <c r="B1100" s="25" t="s">
        <v>163</v>
      </c>
      <c r="C1100" s="26"/>
      <c r="D1100" s="3"/>
      <c r="E1100" s="64"/>
      <c r="F1100" s="64"/>
      <c r="G1100" s="69"/>
      <c r="H1100" s="553"/>
    </row>
    <row r="1101" spans="1:8" s="59" customFormat="1" ht="15.75" customHeight="1" x14ac:dyDescent="0.25">
      <c r="A1101" s="82">
        <v>1</v>
      </c>
      <c r="B1101" s="27" t="s">
        <v>123</v>
      </c>
      <c r="C1101" s="26"/>
      <c r="D1101" s="3">
        <f>SUM(D1102,D1103,D1110,D1116,D1117,D1118,D1119)</f>
        <v>0</v>
      </c>
      <c r="E1101" s="64"/>
      <c r="F1101" s="64"/>
      <c r="G1101" s="69"/>
      <c r="H1101" s="553"/>
    </row>
    <row r="1102" spans="1:8" s="59" customFormat="1" ht="15.75" customHeight="1" x14ac:dyDescent="0.25">
      <c r="A1102" s="82">
        <v>1</v>
      </c>
      <c r="B1102" s="27" t="s">
        <v>228</v>
      </c>
      <c r="C1102" s="26"/>
      <c r="D1102" s="3"/>
      <c r="E1102" s="64"/>
      <c r="F1102" s="64"/>
      <c r="G1102" s="69"/>
      <c r="H1102" s="553"/>
    </row>
    <row r="1103" spans="1:8" s="59" customFormat="1" ht="15.75" customHeight="1" x14ac:dyDescent="0.25">
      <c r="A1103" s="82">
        <v>1</v>
      </c>
      <c r="B1103" s="61" t="s">
        <v>233</v>
      </c>
      <c r="C1103" s="26"/>
      <c r="D1103" s="3">
        <f>D1104+D1105+D1106+D1108</f>
        <v>0</v>
      </c>
      <c r="E1103" s="64"/>
      <c r="F1103" s="64"/>
      <c r="G1103" s="69"/>
      <c r="H1103" s="553"/>
    </row>
    <row r="1104" spans="1:8" s="59" customFormat="1" ht="19.5" customHeight="1" x14ac:dyDescent="0.25">
      <c r="A1104" s="82">
        <v>1</v>
      </c>
      <c r="B1104" s="65" t="s">
        <v>234</v>
      </c>
      <c r="C1104" s="26"/>
      <c r="D1104" s="58"/>
      <c r="E1104" s="64"/>
      <c r="F1104" s="64"/>
      <c r="G1104" s="69"/>
      <c r="H1104" s="553"/>
    </row>
    <row r="1105" spans="1:8" s="59" customFormat="1" ht="15.75" customHeight="1" x14ac:dyDescent="0.25">
      <c r="A1105" s="82">
        <v>1</v>
      </c>
      <c r="B1105" s="65" t="s">
        <v>235</v>
      </c>
      <c r="C1105" s="26"/>
      <c r="D1105" s="58"/>
      <c r="E1105" s="64"/>
      <c r="F1105" s="64"/>
      <c r="G1105" s="69"/>
      <c r="H1105" s="553"/>
    </row>
    <row r="1106" spans="1:8" s="59" customFormat="1" ht="30.75" customHeight="1" x14ac:dyDescent="0.25">
      <c r="A1106" s="82">
        <v>1</v>
      </c>
      <c r="B1106" s="65" t="s">
        <v>236</v>
      </c>
      <c r="C1106" s="26"/>
      <c r="D1106" s="58"/>
      <c r="E1106" s="64"/>
      <c r="F1106" s="64"/>
      <c r="G1106" s="69"/>
      <c r="H1106" s="553"/>
    </row>
    <row r="1107" spans="1:8" s="59" customFormat="1" x14ac:dyDescent="0.25">
      <c r="A1107" s="82">
        <v>1</v>
      </c>
      <c r="B1107" s="65" t="s">
        <v>237</v>
      </c>
      <c r="C1107" s="26"/>
      <c r="D1107" s="58"/>
      <c r="E1107" s="64"/>
      <c r="F1107" s="64"/>
      <c r="G1107" s="69"/>
      <c r="H1107" s="553"/>
    </row>
    <row r="1108" spans="1:8" s="59" customFormat="1" ht="30" x14ac:dyDescent="0.25">
      <c r="A1108" s="82">
        <v>1</v>
      </c>
      <c r="B1108" s="65" t="s">
        <v>238</v>
      </c>
      <c r="C1108" s="26"/>
      <c r="D1108" s="58"/>
      <c r="E1108" s="64"/>
      <c r="F1108" s="64"/>
      <c r="G1108" s="69"/>
      <c r="H1108" s="553"/>
    </row>
    <row r="1109" spans="1:8" s="59" customFormat="1" x14ac:dyDescent="0.25">
      <c r="A1109" s="82">
        <v>1</v>
      </c>
      <c r="B1109" s="65" t="s">
        <v>237</v>
      </c>
      <c r="C1109" s="26"/>
      <c r="D1109" s="91"/>
      <c r="E1109" s="64"/>
      <c r="F1109" s="64"/>
      <c r="G1109" s="69"/>
      <c r="H1109" s="553"/>
    </row>
    <row r="1110" spans="1:8" s="59" customFormat="1" ht="30" customHeight="1" x14ac:dyDescent="0.25">
      <c r="A1110" s="82">
        <v>1</v>
      </c>
      <c r="B1110" s="61" t="s">
        <v>239</v>
      </c>
      <c r="C1110" s="26"/>
      <c r="D1110" s="3">
        <f>SUM(D1111,D1112,D1114)</f>
        <v>0</v>
      </c>
      <c r="E1110" s="64"/>
      <c r="F1110" s="64"/>
      <c r="G1110" s="69"/>
      <c r="H1110" s="553"/>
    </row>
    <row r="1111" spans="1:8" s="59" customFormat="1" ht="30" x14ac:dyDescent="0.25">
      <c r="A1111" s="82">
        <v>1</v>
      </c>
      <c r="B1111" s="65" t="s">
        <v>240</v>
      </c>
      <c r="C1111" s="26"/>
      <c r="D1111" s="3"/>
      <c r="E1111" s="64"/>
      <c r="F1111" s="64"/>
      <c r="G1111" s="69"/>
      <c r="H1111" s="553"/>
    </row>
    <row r="1112" spans="1:8" s="59" customFormat="1" ht="45" x14ac:dyDescent="0.25">
      <c r="A1112" s="82">
        <v>1</v>
      </c>
      <c r="B1112" s="65" t="s">
        <v>241</v>
      </c>
      <c r="C1112" s="26"/>
      <c r="D1112" s="406"/>
      <c r="E1112" s="64"/>
      <c r="F1112" s="64"/>
      <c r="G1112" s="69"/>
      <c r="H1112" s="553"/>
    </row>
    <row r="1113" spans="1:8" s="59" customFormat="1" x14ac:dyDescent="0.25">
      <c r="A1113" s="82">
        <v>1</v>
      </c>
      <c r="B1113" s="65" t="s">
        <v>237</v>
      </c>
      <c r="C1113" s="26"/>
      <c r="D1113" s="406"/>
      <c r="E1113" s="64"/>
      <c r="F1113" s="64"/>
      <c r="G1113" s="69"/>
      <c r="H1113" s="553"/>
    </row>
    <row r="1114" spans="1:8" s="59" customFormat="1" ht="45" x14ac:dyDescent="0.25">
      <c r="A1114" s="82">
        <v>1</v>
      </c>
      <c r="B1114" s="65" t="s">
        <v>242</v>
      </c>
      <c r="C1114" s="26"/>
      <c r="D1114" s="406"/>
      <c r="E1114" s="64"/>
      <c r="F1114" s="64"/>
      <c r="G1114" s="69"/>
      <c r="H1114" s="553"/>
    </row>
    <row r="1115" spans="1:8" s="59" customFormat="1" x14ac:dyDescent="0.25">
      <c r="A1115" s="82">
        <v>1</v>
      </c>
      <c r="B1115" s="65" t="s">
        <v>237</v>
      </c>
      <c r="C1115" s="26"/>
      <c r="D1115" s="406"/>
      <c r="E1115" s="64"/>
      <c r="F1115" s="64"/>
      <c r="G1115" s="69"/>
      <c r="H1115" s="553"/>
    </row>
    <row r="1116" spans="1:8" s="59" customFormat="1" ht="31.5" customHeight="1" x14ac:dyDescent="0.25">
      <c r="A1116" s="82">
        <v>1</v>
      </c>
      <c r="B1116" s="61" t="s">
        <v>243</v>
      </c>
      <c r="C1116" s="26"/>
      <c r="D1116" s="3"/>
      <c r="E1116" s="64"/>
      <c r="F1116" s="64"/>
      <c r="G1116" s="69"/>
      <c r="H1116" s="553"/>
    </row>
    <row r="1117" spans="1:8" s="59" customFormat="1" x14ac:dyDescent="0.25">
      <c r="A1117" s="82">
        <v>1</v>
      </c>
      <c r="B1117" s="27"/>
      <c r="C1117" s="26"/>
      <c r="D1117" s="3"/>
      <c r="E1117" s="64"/>
      <c r="F1117" s="64"/>
      <c r="G1117" s="69"/>
      <c r="H1117" s="553"/>
    </row>
    <row r="1118" spans="1:8" s="59" customFormat="1" ht="15.75" customHeight="1" x14ac:dyDescent="0.25">
      <c r="A1118" s="82">
        <v>1</v>
      </c>
      <c r="B1118" s="61" t="s">
        <v>244</v>
      </c>
      <c r="C1118" s="26"/>
      <c r="D1118" s="3"/>
      <c r="E1118" s="64"/>
      <c r="F1118" s="64"/>
      <c r="G1118" s="69"/>
      <c r="H1118" s="553"/>
    </row>
    <row r="1119" spans="1:8" s="59" customFormat="1" ht="15.75" customHeight="1" x14ac:dyDescent="0.25">
      <c r="A1119" s="82">
        <v>1</v>
      </c>
      <c r="B1119" s="27" t="s">
        <v>245</v>
      </c>
      <c r="C1119" s="26"/>
      <c r="D1119" s="3"/>
      <c r="E1119" s="64"/>
      <c r="F1119" s="64"/>
      <c r="G1119" s="69"/>
      <c r="H1119" s="553"/>
    </row>
    <row r="1120" spans="1:8" s="59" customFormat="1" x14ac:dyDescent="0.25">
      <c r="A1120" s="82">
        <v>1</v>
      </c>
      <c r="B1120" s="28" t="s">
        <v>121</v>
      </c>
      <c r="C1120" s="60"/>
      <c r="D1120" s="58"/>
      <c r="E1120" s="64"/>
      <c r="F1120" s="64"/>
      <c r="G1120" s="69"/>
      <c r="H1120" s="553"/>
    </row>
    <row r="1121" spans="1:8" s="59" customFormat="1" x14ac:dyDescent="0.25">
      <c r="A1121" s="82">
        <v>1</v>
      </c>
      <c r="B1121" s="56" t="s">
        <v>160</v>
      </c>
      <c r="C1121" s="60"/>
      <c r="D1121" s="91"/>
      <c r="E1121" s="64"/>
      <c r="F1121" s="64"/>
      <c r="G1121" s="69"/>
      <c r="H1121" s="553"/>
    </row>
    <row r="1122" spans="1:8" ht="30" x14ac:dyDescent="0.25">
      <c r="A1122" s="82">
        <v>1</v>
      </c>
      <c r="B1122" s="28" t="s">
        <v>122</v>
      </c>
      <c r="C1122" s="26"/>
      <c r="D1122" s="3"/>
      <c r="E1122" s="505"/>
      <c r="F1122" s="505"/>
      <c r="G1122" s="505"/>
    </row>
    <row r="1123" spans="1:8" s="59" customFormat="1" ht="15.75" customHeight="1" x14ac:dyDescent="0.25">
      <c r="A1123" s="82">
        <v>1</v>
      </c>
      <c r="B1123" s="28" t="s">
        <v>246</v>
      </c>
      <c r="C1123" s="26"/>
      <c r="D1123" s="3"/>
      <c r="E1123" s="64"/>
      <c r="F1123" s="64"/>
      <c r="G1123" s="69"/>
      <c r="H1123" s="553"/>
    </row>
    <row r="1124" spans="1:8" s="59" customFormat="1" x14ac:dyDescent="0.25">
      <c r="A1124" s="82">
        <v>1</v>
      </c>
      <c r="B1124" s="66"/>
      <c r="C1124" s="26"/>
      <c r="D1124" s="3"/>
      <c r="E1124" s="64"/>
      <c r="F1124" s="64"/>
      <c r="G1124" s="69"/>
      <c r="H1124" s="553"/>
    </row>
    <row r="1125" spans="1:8" s="59" customFormat="1" x14ac:dyDescent="0.25">
      <c r="A1125" s="82">
        <v>1</v>
      </c>
      <c r="B1125" s="67" t="s">
        <v>162</v>
      </c>
      <c r="C1125" s="26"/>
      <c r="D1125" s="22">
        <f>D1101+ROUND(D1120*3.2,0)+D1122</f>
        <v>0</v>
      </c>
      <c r="E1125" s="64"/>
      <c r="F1125" s="64"/>
      <c r="G1125" s="69"/>
      <c r="H1125" s="553"/>
    </row>
    <row r="1126" spans="1:8" s="59" customFormat="1" x14ac:dyDescent="0.25">
      <c r="A1126" s="82">
        <v>1</v>
      </c>
      <c r="B1126" s="68" t="s">
        <v>161</v>
      </c>
      <c r="C1126" s="26"/>
      <c r="D1126" s="22">
        <f>SUM(D1099,D1125)</f>
        <v>0</v>
      </c>
      <c r="E1126" s="64"/>
      <c r="F1126" s="64"/>
      <c r="G1126" s="69"/>
      <c r="H1126" s="553"/>
    </row>
    <row r="1127" spans="1:8" ht="15.75" customHeight="1" x14ac:dyDescent="0.25">
      <c r="A1127" s="82">
        <v>1</v>
      </c>
      <c r="B1127" s="31" t="s">
        <v>7</v>
      </c>
      <c r="C1127" s="61"/>
      <c r="D1127" s="61"/>
      <c r="E1127" s="61"/>
      <c r="F1127" s="61"/>
      <c r="G1127" s="22"/>
    </row>
    <row r="1128" spans="1:8" ht="15.75" customHeight="1" x14ac:dyDescent="0.25">
      <c r="A1128" s="82">
        <v>1</v>
      </c>
      <c r="B1128" s="45" t="s">
        <v>145</v>
      </c>
      <c r="C1128" s="61"/>
      <c r="D1128" s="490"/>
      <c r="E1128" s="61"/>
      <c r="F1128" s="490"/>
      <c r="G1128" s="22"/>
    </row>
    <row r="1129" spans="1:8" ht="15.75" customHeight="1" x14ac:dyDescent="0.25">
      <c r="A1129" s="82">
        <v>1</v>
      </c>
      <c r="B1129" s="34" t="s">
        <v>21</v>
      </c>
      <c r="C1129" s="61"/>
      <c r="D1129" s="3"/>
      <c r="E1129" s="71"/>
      <c r="F1129" s="3" t="e">
        <f>ROUND(G1129/C1129,0)</f>
        <v>#DIV/0!</v>
      </c>
      <c r="G1129" s="3">
        <f>ROUND(D1129*E1129,0)</f>
        <v>0</v>
      </c>
    </row>
    <row r="1130" spans="1:8" ht="15.75" customHeight="1" x14ac:dyDescent="0.25">
      <c r="A1130" s="82">
        <v>1</v>
      </c>
      <c r="B1130" s="34" t="s">
        <v>57</v>
      </c>
      <c r="C1130" s="61"/>
      <c r="D1130" s="3"/>
      <c r="E1130" s="71"/>
      <c r="F1130" s="3" t="e">
        <f>ROUND(G1130/C1130,0)</f>
        <v>#DIV/0!</v>
      </c>
      <c r="G1130" s="3">
        <f>ROUND(D1130*E1130,0)</f>
        <v>0</v>
      </c>
    </row>
    <row r="1131" spans="1:8" ht="15.75" customHeight="1" x14ac:dyDescent="0.25">
      <c r="A1131" s="82">
        <v>1</v>
      </c>
      <c r="B1131" s="36" t="s">
        <v>9</v>
      </c>
      <c r="C1131" s="61"/>
      <c r="D1131" s="46">
        <f>D1129+D1130</f>
        <v>0</v>
      </c>
      <c r="E1131" s="21" t="e">
        <f t="shared" ref="E1131" si="77">G1131/D1131</f>
        <v>#DIV/0!</v>
      </c>
      <c r="F1131" s="609" t="e">
        <f>F1129+F1130</f>
        <v>#DIV/0!</v>
      </c>
      <c r="G1131" s="22">
        <f>G1129+G1130</f>
        <v>0</v>
      </c>
    </row>
    <row r="1132" spans="1:8" ht="15.75" customHeight="1" x14ac:dyDescent="0.25">
      <c r="A1132" s="82">
        <v>1</v>
      </c>
      <c r="B1132" s="586" t="s">
        <v>118</v>
      </c>
      <c r="C1132" s="2"/>
      <c r="D1132" s="581">
        <f t="shared" ref="D1132" si="78">D1131</f>
        <v>0</v>
      </c>
      <c r="E1132" s="21" t="e">
        <f t="shared" ref="E1132:G1132" si="79">E1131</f>
        <v>#DIV/0!</v>
      </c>
      <c r="F1132" s="581" t="e">
        <f t="shared" si="79"/>
        <v>#DIV/0!</v>
      </c>
      <c r="G1132" s="581">
        <f t="shared" si="79"/>
        <v>0</v>
      </c>
    </row>
    <row r="1133" spans="1:8" ht="18.75" customHeight="1" thickBot="1" x14ac:dyDescent="0.3">
      <c r="A1133" s="82">
        <v>1</v>
      </c>
      <c r="B1133" s="546" t="s">
        <v>10</v>
      </c>
      <c r="C1133" s="624"/>
      <c r="D1133" s="547"/>
      <c r="E1133" s="625"/>
      <c r="F1133" s="547"/>
      <c r="G1133" s="547"/>
    </row>
    <row r="1134" spans="1:8" ht="29.25" x14ac:dyDescent="0.25">
      <c r="A1134" s="82">
        <v>1</v>
      </c>
      <c r="B1134" s="77" t="s">
        <v>303</v>
      </c>
      <c r="C1134" s="5"/>
      <c r="D1134" s="78">
        <f>D1135+D1137</f>
        <v>3272.727272727273</v>
      </c>
      <c r="E1134" s="3"/>
      <c r="F1134" s="3"/>
      <c r="G1134" s="3"/>
    </row>
    <row r="1135" spans="1:8" ht="19.5" customHeight="1" x14ac:dyDescent="0.25">
      <c r="A1135" s="82">
        <v>1</v>
      </c>
      <c r="B1135" s="53" t="s">
        <v>179</v>
      </c>
      <c r="C1135" s="505"/>
      <c r="D1135" s="78">
        <f>D1136</f>
        <v>3272.727272727273</v>
      </c>
      <c r="E1135" s="3"/>
      <c r="F1135" s="3"/>
      <c r="G1135" s="3"/>
    </row>
    <row r="1136" spans="1:8" ht="15.75" customHeight="1" x14ac:dyDescent="0.25">
      <c r="A1136" s="82">
        <v>1</v>
      </c>
      <c r="B1136" s="54" t="s">
        <v>180</v>
      </c>
      <c r="C1136" s="505"/>
      <c r="D1136" s="2">
        <v>3272.727272727273</v>
      </c>
      <c r="E1136" s="3"/>
      <c r="F1136" s="3"/>
      <c r="G1136" s="3"/>
    </row>
    <row r="1137" spans="1:8" ht="17.25" customHeight="1" x14ac:dyDescent="0.25">
      <c r="A1137" s="82">
        <v>1</v>
      </c>
      <c r="B1137" s="53" t="s">
        <v>181</v>
      </c>
      <c r="C1137" s="505"/>
      <c r="D1137" s="78">
        <f>D1138+D1139</f>
        <v>0</v>
      </c>
      <c r="E1137" s="565"/>
      <c r="F1137" s="565"/>
      <c r="G1137" s="565"/>
    </row>
    <row r="1138" spans="1:8" ht="33.75" customHeight="1" x14ac:dyDescent="0.25">
      <c r="A1138" s="82">
        <v>1</v>
      </c>
      <c r="B1138" s="54" t="s">
        <v>182</v>
      </c>
      <c r="C1138" s="505"/>
      <c r="D1138" s="314"/>
      <c r="E1138" s="3"/>
      <c r="F1138" s="3"/>
      <c r="G1138" s="3"/>
    </row>
    <row r="1139" spans="1:8" ht="19.5" customHeight="1" x14ac:dyDescent="0.25">
      <c r="A1139" s="82">
        <v>1</v>
      </c>
      <c r="B1139" s="626" t="s">
        <v>183</v>
      </c>
      <c r="C1139" s="505"/>
      <c r="D1139" s="314"/>
      <c r="E1139" s="3"/>
      <c r="F1139" s="3"/>
      <c r="G1139" s="3"/>
    </row>
    <row r="1140" spans="1:8" ht="15.75" thickBot="1" x14ac:dyDescent="0.3">
      <c r="A1140" s="82">
        <v>1</v>
      </c>
      <c r="B1140" s="561" t="s">
        <v>10</v>
      </c>
      <c r="C1140" s="627"/>
      <c r="D1140" s="627"/>
      <c r="E1140" s="627"/>
      <c r="F1140" s="627"/>
      <c r="G1140" s="627"/>
    </row>
    <row r="1141" spans="1:8" ht="21" customHeight="1" x14ac:dyDescent="0.25">
      <c r="A1141" s="82">
        <v>1</v>
      </c>
      <c r="B1141" s="497" t="s">
        <v>304</v>
      </c>
      <c r="C1141" s="628"/>
      <c r="D1141" s="628"/>
      <c r="E1141" s="628"/>
      <c r="F1141" s="628"/>
      <c r="G1141" s="628"/>
    </row>
    <row r="1142" spans="1:8" s="59" customFormat="1" ht="18.75" customHeight="1" x14ac:dyDescent="0.25">
      <c r="A1142" s="82">
        <v>1</v>
      </c>
      <c r="B1142" s="25" t="s">
        <v>227</v>
      </c>
      <c r="C1142" s="25"/>
      <c r="D1142" s="89"/>
      <c r="E1142" s="58"/>
      <c r="F1142" s="58"/>
      <c r="G1142" s="58"/>
      <c r="H1142" s="553"/>
    </row>
    <row r="1143" spans="1:8" s="59" customFormat="1" x14ac:dyDescent="0.25">
      <c r="A1143" s="82">
        <v>1</v>
      </c>
      <c r="B1143" s="27" t="s">
        <v>332</v>
      </c>
      <c r="C1143" s="60"/>
      <c r="D1143" s="58">
        <f>SUM(D1144,D1145,D1146,D1147)</f>
        <v>0</v>
      </c>
      <c r="E1143" s="58"/>
      <c r="F1143" s="58"/>
      <c r="G1143" s="58"/>
      <c r="H1143" s="553"/>
    </row>
    <row r="1144" spans="1:8" s="59" customFormat="1" x14ac:dyDescent="0.25">
      <c r="A1144" s="82">
        <v>1</v>
      </c>
      <c r="B1144" s="61" t="s">
        <v>228</v>
      </c>
      <c r="C1144" s="60"/>
      <c r="D1144" s="58"/>
      <c r="E1144" s="58"/>
      <c r="F1144" s="58"/>
      <c r="G1144" s="58"/>
      <c r="H1144" s="553"/>
    </row>
    <row r="1145" spans="1:8" s="59" customFormat="1" ht="17.25" customHeight="1" x14ac:dyDescent="0.25">
      <c r="A1145" s="82">
        <v>1</v>
      </c>
      <c r="B1145" s="61" t="s">
        <v>229</v>
      </c>
      <c r="C1145" s="60"/>
      <c r="D1145" s="3"/>
      <c r="E1145" s="58"/>
      <c r="F1145" s="58"/>
      <c r="G1145" s="58"/>
      <c r="H1145" s="553"/>
    </row>
    <row r="1146" spans="1:8" s="59" customFormat="1" ht="30" x14ac:dyDescent="0.25">
      <c r="A1146" s="82">
        <v>1</v>
      </c>
      <c r="B1146" s="61" t="s">
        <v>230</v>
      </c>
      <c r="C1146" s="60"/>
      <c r="D1146" s="3"/>
      <c r="E1146" s="58"/>
      <c r="F1146" s="58"/>
      <c r="G1146" s="58"/>
      <c r="H1146" s="553"/>
    </row>
    <row r="1147" spans="1:8" s="59" customFormat="1" x14ac:dyDescent="0.25">
      <c r="A1147" s="82">
        <v>1</v>
      </c>
      <c r="B1147" s="27" t="s">
        <v>231</v>
      </c>
      <c r="C1147" s="60"/>
      <c r="D1147" s="3"/>
      <c r="E1147" s="58"/>
      <c r="F1147" s="58"/>
      <c r="G1147" s="58"/>
      <c r="H1147" s="553"/>
    </row>
    <row r="1148" spans="1:8" s="59" customFormat="1" ht="45" x14ac:dyDescent="0.25">
      <c r="A1148" s="82">
        <v>1</v>
      </c>
      <c r="B1148" s="27" t="s">
        <v>326</v>
      </c>
      <c r="C1148" s="60"/>
      <c r="D1148" s="17"/>
      <c r="E1148" s="58"/>
      <c r="F1148" s="58"/>
      <c r="G1148" s="58"/>
      <c r="H1148" s="553"/>
    </row>
    <row r="1149" spans="1:8" x14ac:dyDescent="0.25">
      <c r="A1149" s="82">
        <v>1</v>
      </c>
      <c r="B1149" s="28" t="s">
        <v>121</v>
      </c>
      <c r="C1149" s="26"/>
      <c r="D1149" s="3"/>
      <c r="E1149" s="3"/>
      <c r="F1149" s="3"/>
      <c r="G1149" s="3"/>
    </row>
    <row r="1150" spans="1:8" s="59" customFormat="1" x14ac:dyDescent="0.25">
      <c r="A1150" s="82">
        <v>1</v>
      </c>
      <c r="B1150" s="56" t="s">
        <v>160</v>
      </c>
      <c r="C1150" s="467"/>
      <c r="D1150" s="3"/>
      <c r="E1150" s="58"/>
      <c r="F1150" s="58"/>
      <c r="G1150" s="58"/>
      <c r="H1150" s="553"/>
    </row>
    <row r="1151" spans="1:8" s="59" customFormat="1" ht="15.75" customHeight="1" x14ac:dyDescent="0.25">
      <c r="A1151" s="82">
        <v>1</v>
      </c>
      <c r="B1151" s="62" t="s">
        <v>232</v>
      </c>
      <c r="C1151" s="63"/>
      <c r="D1151" s="60">
        <f>D1143+ROUND(D1149*3.2,0)</f>
        <v>0</v>
      </c>
      <c r="E1151" s="64"/>
      <c r="F1151" s="64"/>
      <c r="G1151" s="69"/>
      <c r="H1151" s="553"/>
    </row>
    <row r="1152" spans="1:8" s="59" customFormat="1" ht="15.75" customHeight="1" x14ac:dyDescent="0.25">
      <c r="A1152" s="82">
        <v>1</v>
      </c>
      <c r="B1152" s="25" t="s">
        <v>163</v>
      </c>
      <c r="C1152" s="26"/>
      <c r="D1152" s="3"/>
      <c r="E1152" s="64"/>
      <c r="F1152" s="64"/>
      <c r="G1152" s="69"/>
      <c r="H1152" s="553"/>
    </row>
    <row r="1153" spans="1:8" s="59" customFormat="1" ht="15.75" customHeight="1" x14ac:dyDescent="0.25">
      <c r="A1153" s="82">
        <v>1</v>
      </c>
      <c r="B1153" s="27" t="s">
        <v>123</v>
      </c>
      <c r="C1153" s="26"/>
      <c r="D1153" s="3">
        <f>SUM(D1155,D1156,D1163,D1169,D1170,D1171,D1172)+D1154/2.7</f>
        <v>0</v>
      </c>
      <c r="E1153" s="64"/>
      <c r="F1153" s="64"/>
      <c r="G1153" s="69"/>
      <c r="H1153" s="553"/>
    </row>
    <row r="1154" spans="1:8" s="59" customFormat="1" ht="15.75" customHeight="1" x14ac:dyDescent="0.25">
      <c r="A1154" s="82">
        <v>1</v>
      </c>
      <c r="B1154" s="476" t="s">
        <v>327</v>
      </c>
      <c r="C1154" s="26"/>
      <c r="D1154" s="3"/>
      <c r="E1154" s="64"/>
      <c r="F1154" s="64"/>
      <c r="G1154" s="69"/>
      <c r="H1154" s="553"/>
    </row>
    <row r="1155" spans="1:8" s="59" customFormat="1" ht="15.75" customHeight="1" x14ac:dyDescent="0.25">
      <c r="A1155" s="82">
        <v>1</v>
      </c>
      <c r="B1155" s="27" t="s">
        <v>228</v>
      </c>
      <c r="C1155" s="26"/>
      <c r="D1155" s="3"/>
      <c r="E1155" s="64"/>
      <c r="F1155" s="64"/>
      <c r="G1155" s="69"/>
      <c r="H1155" s="553"/>
    </row>
    <row r="1156" spans="1:8" s="59" customFormat="1" ht="15.75" customHeight="1" x14ac:dyDescent="0.25">
      <c r="A1156" s="82">
        <v>1</v>
      </c>
      <c r="B1156" s="61" t="s">
        <v>233</v>
      </c>
      <c r="C1156" s="26"/>
      <c r="D1156" s="3">
        <f>D1157+D1158+D1159+D1161</f>
        <v>0</v>
      </c>
      <c r="E1156" s="64"/>
      <c r="F1156" s="64"/>
      <c r="G1156" s="69"/>
      <c r="H1156" s="553"/>
    </row>
    <row r="1157" spans="1:8" s="59" customFormat="1" ht="19.5" customHeight="1" x14ac:dyDescent="0.25">
      <c r="A1157" s="82">
        <v>1</v>
      </c>
      <c r="B1157" s="65" t="s">
        <v>234</v>
      </c>
      <c r="C1157" s="26"/>
      <c r="D1157" s="58"/>
      <c r="E1157" s="64"/>
      <c r="F1157" s="64"/>
      <c r="G1157" s="69"/>
      <c r="H1157" s="553"/>
    </row>
    <row r="1158" spans="1:8" s="59" customFormat="1" ht="15.75" customHeight="1" x14ac:dyDescent="0.25">
      <c r="A1158" s="82">
        <v>1</v>
      </c>
      <c r="B1158" s="65" t="s">
        <v>235</v>
      </c>
      <c r="C1158" s="26"/>
      <c r="D1158" s="58"/>
      <c r="E1158" s="64"/>
      <c r="F1158" s="64"/>
      <c r="G1158" s="69"/>
      <c r="H1158" s="553"/>
    </row>
    <row r="1159" spans="1:8" s="59" customFormat="1" ht="30.75" customHeight="1" x14ac:dyDescent="0.25">
      <c r="A1159" s="82">
        <v>1</v>
      </c>
      <c r="B1159" s="65" t="s">
        <v>236</v>
      </c>
      <c r="C1159" s="26"/>
      <c r="D1159" s="58"/>
      <c r="E1159" s="64"/>
      <c r="F1159" s="64"/>
      <c r="G1159" s="69"/>
      <c r="H1159" s="553"/>
    </row>
    <row r="1160" spans="1:8" s="59" customFormat="1" x14ac:dyDescent="0.25">
      <c r="A1160" s="82">
        <v>1</v>
      </c>
      <c r="B1160" s="65" t="s">
        <v>237</v>
      </c>
      <c r="C1160" s="26"/>
      <c r="D1160" s="58"/>
      <c r="E1160" s="64"/>
      <c r="F1160" s="64"/>
      <c r="G1160" s="69"/>
      <c r="H1160" s="553"/>
    </row>
    <row r="1161" spans="1:8" s="59" customFormat="1" ht="30" x14ac:dyDescent="0.25">
      <c r="A1161" s="82">
        <v>1</v>
      </c>
      <c r="B1161" s="65" t="s">
        <v>238</v>
      </c>
      <c r="C1161" s="26"/>
      <c r="D1161" s="58"/>
      <c r="E1161" s="64"/>
      <c r="F1161" s="64"/>
      <c r="G1161" s="69"/>
      <c r="H1161" s="553"/>
    </row>
    <row r="1162" spans="1:8" s="59" customFormat="1" x14ac:dyDescent="0.25">
      <c r="A1162" s="82">
        <v>1</v>
      </c>
      <c r="B1162" s="65" t="s">
        <v>237</v>
      </c>
      <c r="C1162" s="26"/>
      <c r="D1162" s="91"/>
      <c r="E1162" s="64"/>
      <c r="F1162" s="64"/>
      <c r="G1162" s="69"/>
      <c r="H1162" s="553"/>
    </row>
    <row r="1163" spans="1:8" s="59" customFormat="1" ht="30" customHeight="1" x14ac:dyDescent="0.25">
      <c r="A1163" s="82">
        <v>1</v>
      </c>
      <c r="B1163" s="61" t="s">
        <v>239</v>
      </c>
      <c r="C1163" s="26"/>
      <c r="D1163" s="3">
        <f>SUM(D1164,D1165,D1167)</f>
        <v>0</v>
      </c>
      <c r="E1163" s="64"/>
      <c r="F1163" s="64"/>
      <c r="G1163" s="69"/>
      <c r="H1163" s="553"/>
    </row>
    <row r="1164" spans="1:8" s="59" customFormat="1" ht="30" x14ac:dyDescent="0.25">
      <c r="A1164" s="82">
        <v>1</v>
      </c>
      <c r="B1164" s="65" t="s">
        <v>240</v>
      </c>
      <c r="C1164" s="26"/>
      <c r="D1164" s="3"/>
      <c r="E1164" s="64"/>
      <c r="F1164" s="64"/>
      <c r="G1164" s="69"/>
      <c r="H1164" s="553"/>
    </row>
    <row r="1165" spans="1:8" s="59" customFormat="1" ht="45" x14ac:dyDescent="0.25">
      <c r="A1165" s="82">
        <v>1</v>
      </c>
      <c r="B1165" s="65" t="s">
        <v>241</v>
      </c>
      <c r="C1165" s="26"/>
      <c r="D1165" s="406"/>
      <c r="E1165" s="64"/>
      <c r="F1165" s="64"/>
      <c r="G1165" s="69"/>
      <c r="H1165" s="553"/>
    </row>
    <row r="1166" spans="1:8" s="59" customFormat="1" x14ac:dyDescent="0.25">
      <c r="A1166" s="82">
        <v>1</v>
      </c>
      <c r="B1166" s="65" t="s">
        <v>237</v>
      </c>
      <c r="C1166" s="26"/>
      <c r="D1166" s="406"/>
      <c r="E1166" s="64"/>
      <c r="F1166" s="64"/>
      <c r="G1166" s="69"/>
      <c r="H1166" s="553"/>
    </row>
    <row r="1167" spans="1:8" s="59" customFormat="1" ht="45" x14ac:dyDescent="0.25">
      <c r="A1167" s="82">
        <v>1</v>
      </c>
      <c r="B1167" s="65" t="s">
        <v>242</v>
      </c>
      <c r="C1167" s="26"/>
      <c r="D1167" s="406"/>
      <c r="E1167" s="64"/>
      <c r="F1167" s="64"/>
      <c r="G1167" s="69"/>
      <c r="H1167" s="553"/>
    </row>
    <row r="1168" spans="1:8" s="59" customFormat="1" x14ac:dyDescent="0.25">
      <c r="A1168" s="82">
        <v>1</v>
      </c>
      <c r="B1168" s="65" t="s">
        <v>237</v>
      </c>
      <c r="C1168" s="26"/>
      <c r="D1168" s="406"/>
      <c r="E1168" s="64"/>
      <c r="F1168" s="64"/>
      <c r="G1168" s="69"/>
      <c r="H1168" s="553"/>
    </row>
    <row r="1169" spans="1:8" s="59" customFormat="1" ht="31.5" customHeight="1" x14ac:dyDescent="0.25">
      <c r="A1169" s="82">
        <v>1</v>
      </c>
      <c r="B1169" s="61" t="s">
        <v>243</v>
      </c>
      <c r="C1169" s="26"/>
      <c r="D1169" s="3"/>
      <c r="E1169" s="64"/>
      <c r="F1169" s="64"/>
      <c r="G1169" s="69"/>
      <c r="H1169" s="553"/>
    </row>
    <row r="1170" spans="1:8" s="59" customFormat="1" x14ac:dyDescent="0.25">
      <c r="A1170" s="82">
        <v>1</v>
      </c>
      <c r="B1170" s="27"/>
      <c r="C1170" s="26"/>
      <c r="D1170" s="3"/>
      <c r="E1170" s="64"/>
      <c r="F1170" s="64"/>
      <c r="G1170" s="69"/>
      <c r="H1170" s="553"/>
    </row>
    <row r="1171" spans="1:8" s="59" customFormat="1" ht="15.75" customHeight="1" x14ac:dyDescent="0.25">
      <c r="A1171" s="82">
        <v>1</v>
      </c>
      <c r="B1171" s="61" t="s">
        <v>244</v>
      </c>
      <c r="C1171" s="26"/>
      <c r="D1171" s="3"/>
      <c r="E1171" s="64"/>
      <c r="F1171" s="64"/>
      <c r="G1171" s="69"/>
      <c r="H1171" s="553"/>
    </row>
    <row r="1172" spans="1:8" s="59" customFormat="1" ht="15.75" customHeight="1" x14ac:dyDescent="0.25">
      <c r="A1172" s="82">
        <v>1</v>
      </c>
      <c r="B1172" s="27" t="s">
        <v>245</v>
      </c>
      <c r="C1172" s="26"/>
      <c r="D1172" s="3"/>
      <c r="E1172" s="64"/>
      <c r="F1172" s="64"/>
      <c r="G1172" s="69"/>
      <c r="H1172" s="553"/>
    </row>
    <row r="1173" spans="1:8" s="59" customFormat="1" x14ac:dyDescent="0.25">
      <c r="A1173" s="82">
        <v>1</v>
      </c>
      <c r="B1173" s="28" t="s">
        <v>121</v>
      </c>
      <c r="C1173" s="60"/>
      <c r="D1173" s="58">
        <f>D1174/8.5</f>
        <v>0</v>
      </c>
      <c r="E1173" s="64"/>
      <c r="F1173" s="64"/>
      <c r="G1173" s="69"/>
      <c r="H1173" s="553"/>
    </row>
    <row r="1174" spans="1:8" s="59" customFormat="1" x14ac:dyDescent="0.25">
      <c r="A1174" s="82">
        <v>1</v>
      </c>
      <c r="B1174" s="56" t="s">
        <v>160</v>
      </c>
      <c r="C1174" s="60"/>
      <c r="D1174" s="91"/>
      <c r="E1174" s="64"/>
      <c r="F1174" s="64"/>
      <c r="G1174" s="69"/>
      <c r="H1174" s="553"/>
    </row>
    <row r="1175" spans="1:8" ht="30" x14ac:dyDescent="0.25">
      <c r="A1175" s="82">
        <v>1</v>
      </c>
      <c r="B1175" s="28" t="s">
        <v>122</v>
      </c>
      <c r="C1175" s="26"/>
      <c r="D1175" s="3"/>
      <c r="E1175" s="3"/>
      <c r="F1175" s="3"/>
      <c r="G1175" s="3"/>
    </row>
    <row r="1176" spans="1:8" s="59" customFormat="1" ht="15.75" customHeight="1" x14ac:dyDescent="0.25">
      <c r="A1176" s="82">
        <v>1</v>
      </c>
      <c r="B1176" s="28" t="s">
        <v>246</v>
      </c>
      <c r="C1176" s="26"/>
      <c r="D1176" s="3"/>
      <c r="E1176" s="64"/>
      <c r="F1176" s="64"/>
      <c r="G1176" s="69"/>
      <c r="H1176" s="553"/>
    </row>
    <row r="1177" spans="1:8" s="59" customFormat="1" x14ac:dyDescent="0.25">
      <c r="A1177" s="82">
        <v>1</v>
      </c>
      <c r="B1177" s="66"/>
      <c r="C1177" s="26"/>
      <c r="D1177" s="3"/>
      <c r="E1177" s="64"/>
      <c r="F1177" s="64"/>
      <c r="G1177" s="69"/>
      <c r="H1177" s="553"/>
    </row>
    <row r="1178" spans="1:8" s="59" customFormat="1" x14ac:dyDescent="0.25">
      <c r="A1178" s="82">
        <v>1</v>
      </c>
      <c r="B1178" s="67" t="s">
        <v>162</v>
      </c>
      <c r="C1178" s="26"/>
      <c r="D1178" s="22">
        <f>D1153+ROUND(D1174/3.9,0)+D1175</f>
        <v>0</v>
      </c>
      <c r="E1178" s="64"/>
      <c r="F1178" s="64"/>
      <c r="G1178" s="69"/>
      <c r="H1178" s="553"/>
    </row>
    <row r="1179" spans="1:8" s="59" customFormat="1" x14ac:dyDescent="0.25">
      <c r="A1179" s="82">
        <v>1</v>
      </c>
      <c r="B1179" s="68" t="s">
        <v>161</v>
      </c>
      <c r="C1179" s="26"/>
      <c r="D1179" s="22">
        <f>SUM(D1151,D1178)</f>
        <v>0</v>
      </c>
      <c r="E1179" s="64"/>
      <c r="F1179" s="64"/>
      <c r="G1179" s="69"/>
      <c r="H1179" s="553"/>
    </row>
    <row r="1180" spans="1:8" ht="15.75" customHeight="1" x14ac:dyDescent="0.25">
      <c r="A1180" s="82">
        <v>1</v>
      </c>
      <c r="B1180" s="45" t="s">
        <v>7</v>
      </c>
      <c r="C1180" s="592"/>
      <c r="D1180" s="3"/>
      <c r="E1180" s="3"/>
      <c r="F1180" s="3"/>
      <c r="G1180" s="3"/>
    </row>
    <row r="1181" spans="1:8" ht="15.75" customHeight="1" x14ac:dyDescent="0.25">
      <c r="A1181" s="82">
        <v>1</v>
      </c>
      <c r="B1181" s="55" t="s">
        <v>77</v>
      </c>
      <c r="C1181" s="592"/>
      <c r="D1181" s="3"/>
      <c r="E1181" s="3"/>
      <c r="F1181" s="3"/>
      <c r="G1181" s="3"/>
    </row>
    <row r="1182" spans="1:8" ht="15.75" customHeight="1" x14ac:dyDescent="0.25">
      <c r="A1182" s="82">
        <v>1</v>
      </c>
      <c r="B1182" s="35" t="s">
        <v>21</v>
      </c>
      <c r="C1182" s="2"/>
      <c r="D1182" s="3"/>
      <c r="E1182" s="73"/>
      <c r="F1182" s="3" t="e">
        <f>ROUND(G1182/C1182,0)</f>
        <v>#DIV/0!</v>
      </c>
      <c r="G1182" s="3">
        <f>ROUND(D1182*E1182,0)</f>
        <v>0</v>
      </c>
    </row>
    <row r="1183" spans="1:8" ht="15.75" customHeight="1" x14ac:dyDescent="0.25">
      <c r="A1183" s="82">
        <v>1</v>
      </c>
      <c r="B1183" s="36" t="s">
        <v>147</v>
      </c>
      <c r="C1183" s="2"/>
      <c r="D1183" s="46">
        <f t="shared" ref="D1183" si="80">D1182</f>
        <v>0</v>
      </c>
      <c r="E1183" s="21" t="e">
        <f t="shared" ref="E1183" si="81">G1183/D1183</f>
        <v>#DIV/0!</v>
      </c>
      <c r="F1183" s="46" t="e">
        <f t="shared" ref="F1183:G1184" si="82">F1182</f>
        <v>#DIV/0!</v>
      </c>
      <c r="G1183" s="46">
        <f t="shared" si="82"/>
        <v>0</v>
      </c>
    </row>
    <row r="1184" spans="1:8" ht="15.75" customHeight="1" x14ac:dyDescent="0.25">
      <c r="A1184" s="82">
        <v>1</v>
      </c>
      <c r="B1184" s="586" t="s">
        <v>118</v>
      </c>
      <c r="C1184" s="2"/>
      <c r="D1184" s="581">
        <f t="shared" ref="D1184" si="83">D1183</f>
        <v>0</v>
      </c>
      <c r="E1184" s="106" t="e">
        <f>E1183</f>
        <v>#DIV/0!</v>
      </c>
      <c r="F1184" s="581" t="e">
        <f t="shared" si="82"/>
        <v>#DIV/0!</v>
      </c>
      <c r="G1184" s="581">
        <f t="shared" si="82"/>
        <v>0</v>
      </c>
    </row>
    <row r="1185" spans="1:7" ht="18.75" customHeight="1" thickBot="1" x14ac:dyDescent="0.3">
      <c r="A1185" s="82">
        <v>1</v>
      </c>
      <c r="B1185" s="561" t="s">
        <v>10</v>
      </c>
      <c r="C1185" s="561"/>
      <c r="D1185" s="562"/>
      <c r="E1185" s="562"/>
      <c r="F1185" s="562"/>
      <c r="G1185" s="562"/>
    </row>
    <row r="1186" spans="1:7" ht="43.5" x14ac:dyDescent="0.25">
      <c r="A1186" s="82">
        <v>1</v>
      </c>
      <c r="B1186" s="601" t="s">
        <v>305</v>
      </c>
      <c r="C1186" s="114"/>
      <c r="D1186" s="114"/>
      <c r="E1186" s="114"/>
      <c r="F1186" s="114"/>
      <c r="G1186" s="114"/>
    </row>
    <row r="1187" spans="1:7" ht="14.25" customHeight="1" x14ac:dyDescent="0.25">
      <c r="A1187" s="82">
        <v>1</v>
      </c>
      <c r="B1187" s="83" t="s">
        <v>4</v>
      </c>
      <c r="C1187" s="94"/>
      <c r="D1187" s="94"/>
      <c r="E1187" s="94"/>
      <c r="F1187" s="94"/>
      <c r="G1187" s="94"/>
    </row>
    <row r="1188" spans="1:7" x14ac:dyDescent="0.25">
      <c r="A1188" s="82">
        <v>1</v>
      </c>
      <c r="B1188" s="4" t="s">
        <v>143</v>
      </c>
      <c r="C1188" s="108">
        <v>320</v>
      </c>
      <c r="D1188" s="2">
        <v>41</v>
      </c>
      <c r="E1188" s="71">
        <v>13</v>
      </c>
      <c r="F1188" s="5">
        <f>ROUND(G1188/C1188,0)</f>
        <v>2</v>
      </c>
      <c r="G1188" s="3">
        <f>ROUND(D1188*E1188,0)</f>
        <v>533</v>
      </c>
    </row>
    <row r="1189" spans="1:7" x14ac:dyDescent="0.25">
      <c r="A1189" s="82">
        <v>1</v>
      </c>
      <c r="B1189" s="606" t="s">
        <v>5</v>
      </c>
      <c r="C1189" s="629"/>
      <c r="D1189" s="78">
        <f t="shared" ref="D1189" si="84">D1188</f>
        <v>41</v>
      </c>
      <c r="E1189" s="493">
        <f t="shared" ref="E1189:G1189" si="85">E1188</f>
        <v>13</v>
      </c>
      <c r="F1189" s="78">
        <f t="shared" si="85"/>
        <v>2</v>
      </c>
      <c r="G1189" s="78">
        <f t="shared" si="85"/>
        <v>533</v>
      </c>
    </row>
    <row r="1190" spans="1:7" ht="15.75" x14ac:dyDescent="0.25">
      <c r="A1190" s="82">
        <v>1</v>
      </c>
      <c r="B1190" s="31" t="s">
        <v>337</v>
      </c>
      <c r="C1190" s="61"/>
      <c r="D1190" s="61"/>
      <c r="E1190" s="61"/>
      <c r="F1190" s="61"/>
      <c r="G1190" s="22"/>
    </row>
    <row r="1191" spans="1:7" x14ac:dyDescent="0.25">
      <c r="A1191" s="82">
        <v>1</v>
      </c>
      <c r="B1191" s="45" t="s">
        <v>145</v>
      </c>
      <c r="C1191" s="61"/>
      <c r="D1191" s="490"/>
      <c r="E1191" s="61"/>
      <c r="F1191" s="490"/>
      <c r="G1191" s="22"/>
    </row>
    <row r="1192" spans="1:7" x14ac:dyDescent="0.25">
      <c r="A1192" s="82">
        <v>1</v>
      </c>
      <c r="B1192" s="35" t="s">
        <v>143</v>
      </c>
      <c r="C1192" s="61">
        <v>300</v>
      </c>
      <c r="D1192" s="3">
        <v>1</v>
      </c>
      <c r="E1192" s="71">
        <v>10</v>
      </c>
      <c r="F1192" s="3">
        <f>ROUND(G1192/C1192,0)</f>
        <v>0</v>
      </c>
      <c r="G1192" s="3">
        <f>ROUND(D1192*E1192,0)</f>
        <v>10</v>
      </c>
    </row>
    <row r="1193" spans="1:7" x14ac:dyDescent="0.25">
      <c r="A1193" s="82">
        <v>1</v>
      </c>
      <c r="B1193" s="555" t="s">
        <v>9</v>
      </c>
      <c r="C1193" s="61"/>
      <c r="D1193" s="3">
        <f t="shared" ref="D1193" si="86">D1192</f>
        <v>1</v>
      </c>
      <c r="E1193" s="71">
        <v>10</v>
      </c>
      <c r="F1193" s="3">
        <f t="shared" ref="F1193:G1194" si="87">F1192</f>
        <v>0</v>
      </c>
      <c r="G1193" s="3">
        <f t="shared" si="87"/>
        <v>10</v>
      </c>
    </row>
    <row r="1194" spans="1:7" ht="18.75" customHeight="1" x14ac:dyDescent="0.25">
      <c r="A1194" s="82">
        <v>1</v>
      </c>
      <c r="B1194" s="586" t="s">
        <v>118</v>
      </c>
      <c r="C1194" s="61"/>
      <c r="D1194" s="22">
        <f t="shared" ref="D1194" si="88">D1193</f>
        <v>1</v>
      </c>
      <c r="E1194" s="21">
        <f t="shared" ref="E1194" si="89">G1194/D1194</f>
        <v>10</v>
      </c>
      <c r="F1194" s="22">
        <f t="shared" si="87"/>
        <v>0</v>
      </c>
      <c r="G1194" s="22">
        <f t="shared" si="87"/>
        <v>10</v>
      </c>
    </row>
    <row r="1195" spans="1:7" ht="15.75" thickBot="1" x14ac:dyDescent="0.3">
      <c r="A1195" s="82">
        <v>1</v>
      </c>
      <c r="B1195" s="561" t="s">
        <v>10</v>
      </c>
      <c r="C1195" s="561"/>
      <c r="D1195" s="561"/>
      <c r="E1195" s="561"/>
      <c r="F1195" s="561"/>
      <c r="G1195" s="561"/>
    </row>
    <row r="1196" spans="1:7" ht="39" customHeight="1" x14ac:dyDescent="0.25">
      <c r="A1196" s="82">
        <v>1</v>
      </c>
      <c r="B1196" s="601"/>
      <c r="C1196" s="114"/>
      <c r="D1196" s="114"/>
      <c r="E1196" s="114"/>
      <c r="F1196" s="114"/>
      <c r="G1196" s="114"/>
    </row>
    <row r="1197" spans="1:7" ht="14.25" customHeight="1" x14ac:dyDescent="0.25">
      <c r="A1197" s="82">
        <v>1</v>
      </c>
      <c r="B1197" s="83"/>
      <c r="C1197" s="94"/>
      <c r="D1197" s="94"/>
      <c r="E1197" s="94"/>
      <c r="F1197" s="94"/>
      <c r="G1197" s="94"/>
    </row>
    <row r="1198" spans="1:7" x14ac:dyDescent="0.25">
      <c r="A1198" s="82">
        <v>1</v>
      </c>
      <c r="B1198" s="48"/>
      <c r="C1198" s="108"/>
      <c r="D1198" s="630"/>
      <c r="E1198" s="71"/>
      <c r="F1198" s="5"/>
      <c r="G1198" s="3"/>
    </row>
  </sheetData>
  <autoFilter ref="A7:H1198"/>
  <mergeCells count="6">
    <mergeCell ref="B2:G3"/>
    <mergeCell ref="C4:C6"/>
    <mergeCell ref="E4:E6"/>
    <mergeCell ref="F4:F6"/>
    <mergeCell ref="D4:D6"/>
    <mergeCell ref="G4:G6"/>
  </mergeCells>
  <pageMargins left="0.68" right="0" top="0.74" bottom="0.19685039370078741" header="0" footer="0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BT650"/>
  <sheetViews>
    <sheetView topLeftCell="B1" zoomScale="85" zoomScaleNormal="85" zoomScaleSheetLayoutView="100" workbookViewId="0">
      <pane ySplit="7" topLeftCell="A638" activePane="bottomLeft" state="frozen"/>
      <selection sqref="A1:XFD1048576"/>
      <selection pane="bottomLeft" activeCell="B651" sqref="A651:XFD709"/>
    </sheetView>
  </sheetViews>
  <sheetFormatPr defaultColWidth="15.7109375" defaultRowHeight="15" x14ac:dyDescent="0.25"/>
  <cols>
    <col min="1" max="1" width="3.85546875" style="6" customWidth="1"/>
    <col min="2" max="2" width="47.140625" style="6" customWidth="1"/>
    <col min="3" max="3" width="9.5703125" style="6" customWidth="1"/>
    <col min="4" max="4" width="12.85546875" style="6" customWidth="1"/>
    <col min="5" max="5" width="13.7109375" style="6" customWidth="1"/>
    <col min="6" max="6" width="10.140625" style="6" customWidth="1"/>
    <col min="7" max="7" width="11.5703125" style="6" customWidth="1"/>
    <col min="8" max="9" width="15.7109375" style="6"/>
    <col min="10" max="10" width="16.28515625" style="6" bestFit="1" customWidth="1"/>
    <col min="11" max="16384" width="15.7109375" style="6"/>
  </cols>
  <sheetData>
    <row r="1" spans="1:9" ht="9.75" customHeight="1" x14ac:dyDescent="0.25">
      <c r="F1" s="116"/>
    </row>
    <row r="2" spans="1:9" s="7" customFormat="1" ht="15" customHeight="1" x14ac:dyDescent="0.25">
      <c r="B2" s="889" t="s">
        <v>338</v>
      </c>
      <c r="C2" s="889"/>
      <c r="D2" s="889"/>
      <c r="E2" s="889"/>
      <c r="F2" s="889"/>
      <c r="G2" s="889"/>
    </row>
    <row r="3" spans="1:9" ht="15.75" thickBot="1" x14ac:dyDescent="0.3">
      <c r="B3" s="898"/>
      <c r="C3" s="898"/>
      <c r="D3" s="898"/>
      <c r="E3" s="898"/>
      <c r="F3" s="898"/>
      <c r="G3" s="898"/>
    </row>
    <row r="4" spans="1:9" ht="33.75" customHeight="1" x14ac:dyDescent="0.3">
      <c r="B4" s="8" t="s">
        <v>187</v>
      </c>
      <c r="C4" s="880" t="s">
        <v>1</v>
      </c>
      <c r="D4" s="892" t="s">
        <v>293</v>
      </c>
      <c r="E4" s="886" t="s">
        <v>0</v>
      </c>
      <c r="F4" s="880" t="s">
        <v>2</v>
      </c>
      <c r="G4" s="883" t="s">
        <v>226</v>
      </c>
    </row>
    <row r="5" spans="1:9" ht="19.5" customHeight="1" x14ac:dyDescent="0.3">
      <c r="B5" s="9"/>
      <c r="C5" s="881"/>
      <c r="D5" s="893"/>
      <c r="E5" s="887"/>
      <c r="F5" s="881"/>
      <c r="G5" s="884"/>
      <c r="H5" s="631"/>
    </row>
    <row r="6" spans="1:9" ht="21" customHeight="1" thickBot="1" x14ac:dyDescent="0.3">
      <c r="B6" s="10" t="s">
        <v>3</v>
      </c>
      <c r="C6" s="882"/>
      <c r="D6" s="894"/>
      <c r="E6" s="888"/>
      <c r="F6" s="882"/>
      <c r="G6" s="897"/>
      <c r="H6" s="895"/>
      <c r="I6" s="896"/>
    </row>
    <row r="7" spans="1:9" ht="15.75" thickBot="1" x14ac:dyDescent="0.3">
      <c r="B7" s="12">
        <v>1</v>
      </c>
      <c r="C7" s="13">
        <v>2</v>
      </c>
      <c r="D7" s="13">
        <v>3</v>
      </c>
      <c r="E7" s="321">
        <v>4</v>
      </c>
      <c r="F7" s="321">
        <v>5</v>
      </c>
      <c r="G7" s="321">
        <v>6</v>
      </c>
      <c r="H7" s="631"/>
    </row>
    <row r="8" spans="1:9" ht="23.25" customHeight="1" x14ac:dyDescent="0.25">
      <c r="A8" s="6">
        <v>1</v>
      </c>
      <c r="B8" s="497" t="s">
        <v>88</v>
      </c>
      <c r="C8" s="409"/>
      <c r="D8" s="409"/>
      <c r="E8" s="299"/>
      <c r="F8" s="299"/>
      <c r="G8" s="299"/>
    </row>
    <row r="9" spans="1:9" ht="20.25" customHeight="1" x14ac:dyDescent="0.25">
      <c r="A9" s="6">
        <v>1</v>
      </c>
      <c r="B9" s="325" t="s">
        <v>4</v>
      </c>
      <c r="C9" s="16"/>
      <c r="D9" s="409"/>
      <c r="E9" s="3"/>
      <c r="F9" s="3"/>
      <c r="G9" s="3"/>
    </row>
    <row r="10" spans="1:9" x14ac:dyDescent="0.25">
      <c r="A10" s="6">
        <v>1</v>
      </c>
      <c r="B10" s="4" t="s">
        <v>36</v>
      </c>
      <c r="C10" s="510">
        <v>340</v>
      </c>
      <c r="D10" s="3">
        <v>4.3636363636363633</v>
      </c>
      <c r="E10" s="511">
        <v>10.5</v>
      </c>
      <c r="F10" s="3">
        <f t="shared" ref="F10:F21" si="0">ROUND(G10/C10,0)</f>
        <v>0</v>
      </c>
      <c r="G10" s="3">
        <f t="shared" ref="G10:G21" si="1">ROUND(D10*E10,0)</f>
        <v>46</v>
      </c>
    </row>
    <row r="11" spans="1:9" x14ac:dyDescent="0.25">
      <c r="A11" s="6">
        <v>1</v>
      </c>
      <c r="B11" s="4" t="s">
        <v>37</v>
      </c>
      <c r="C11" s="510">
        <v>340</v>
      </c>
      <c r="D11" s="3">
        <v>1.0909090909090908</v>
      </c>
      <c r="E11" s="511">
        <v>11</v>
      </c>
      <c r="F11" s="3">
        <f t="shared" si="0"/>
        <v>0</v>
      </c>
      <c r="G11" s="3">
        <f t="shared" si="1"/>
        <v>12</v>
      </c>
    </row>
    <row r="12" spans="1:9" x14ac:dyDescent="0.25">
      <c r="A12" s="6">
        <v>1</v>
      </c>
      <c r="B12" s="4" t="s">
        <v>38</v>
      </c>
      <c r="C12" s="510">
        <v>340</v>
      </c>
      <c r="D12" s="3">
        <v>4.3636363636363633</v>
      </c>
      <c r="E12" s="511">
        <v>12.5</v>
      </c>
      <c r="F12" s="3">
        <f t="shared" si="0"/>
        <v>0</v>
      </c>
      <c r="G12" s="3">
        <f t="shared" si="1"/>
        <v>55</v>
      </c>
    </row>
    <row r="13" spans="1:9" x14ac:dyDescent="0.25">
      <c r="A13" s="6">
        <v>1</v>
      </c>
      <c r="B13" s="4" t="s">
        <v>34</v>
      </c>
      <c r="C13" s="510">
        <v>340</v>
      </c>
      <c r="D13" s="3">
        <v>1.0909090909090908</v>
      </c>
      <c r="E13" s="511">
        <v>11.8</v>
      </c>
      <c r="F13" s="3">
        <f t="shared" si="0"/>
        <v>0</v>
      </c>
      <c r="G13" s="3">
        <f t="shared" si="1"/>
        <v>13</v>
      </c>
    </row>
    <row r="14" spans="1:9" x14ac:dyDescent="0.25">
      <c r="A14" s="6">
        <v>1</v>
      </c>
      <c r="B14" s="4" t="s">
        <v>39</v>
      </c>
      <c r="C14" s="510">
        <v>340</v>
      </c>
      <c r="D14" s="3">
        <v>16.363636363636363</v>
      </c>
      <c r="E14" s="511">
        <v>10</v>
      </c>
      <c r="F14" s="3">
        <f t="shared" si="0"/>
        <v>0</v>
      </c>
      <c r="G14" s="3">
        <f t="shared" si="1"/>
        <v>164</v>
      </c>
    </row>
    <row r="15" spans="1:9" x14ac:dyDescent="0.25">
      <c r="A15" s="6">
        <v>1</v>
      </c>
      <c r="B15" s="4" t="s">
        <v>75</v>
      </c>
      <c r="C15" s="510">
        <v>340</v>
      </c>
      <c r="D15" s="3">
        <v>7.6363636363636367</v>
      </c>
      <c r="E15" s="511">
        <v>9</v>
      </c>
      <c r="F15" s="3">
        <f t="shared" si="0"/>
        <v>0</v>
      </c>
      <c r="G15" s="3">
        <f t="shared" si="1"/>
        <v>69</v>
      </c>
    </row>
    <row r="16" spans="1:9" x14ac:dyDescent="0.25">
      <c r="A16" s="6">
        <v>1</v>
      </c>
      <c r="B16" s="4" t="s">
        <v>58</v>
      </c>
      <c r="C16" s="510">
        <v>340</v>
      </c>
      <c r="D16" s="3">
        <v>5.4545454545454541</v>
      </c>
      <c r="E16" s="511">
        <v>12.4</v>
      </c>
      <c r="F16" s="3">
        <f t="shared" si="0"/>
        <v>0</v>
      </c>
      <c r="G16" s="3">
        <f t="shared" si="1"/>
        <v>68</v>
      </c>
    </row>
    <row r="17" spans="1:8" x14ac:dyDescent="0.25">
      <c r="A17" s="6">
        <v>1</v>
      </c>
      <c r="B17" s="4" t="s">
        <v>66</v>
      </c>
      <c r="C17" s="510">
        <v>340</v>
      </c>
      <c r="D17" s="3">
        <v>0</v>
      </c>
      <c r="E17" s="511">
        <v>20.100000000000001</v>
      </c>
      <c r="F17" s="3">
        <f t="shared" si="0"/>
        <v>0</v>
      </c>
      <c r="G17" s="3">
        <f t="shared" si="1"/>
        <v>0</v>
      </c>
    </row>
    <row r="18" spans="1:8" x14ac:dyDescent="0.25">
      <c r="A18" s="6">
        <v>1</v>
      </c>
      <c r="B18" s="4" t="s">
        <v>40</v>
      </c>
      <c r="C18" s="510">
        <v>340</v>
      </c>
      <c r="D18" s="3">
        <v>0</v>
      </c>
      <c r="E18" s="511">
        <v>12.1</v>
      </c>
      <c r="F18" s="3">
        <f t="shared" si="0"/>
        <v>0</v>
      </c>
      <c r="G18" s="3">
        <f t="shared" si="1"/>
        <v>0</v>
      </c>
    </row>
    <row r="19" spans="1:8" x14ac:dyDescent="0.25">
      <c r="A19" s="6">
        <v>1</v>
      </c>
      <c r="B19" s="4" t="s">
        <v>41</v>
      </c>
      <c r="C19" s="510">
        <v>340</v>
      </c>
      <c r="D19" s="3">
        <v>7.6363636363636367</v>
      </c>
      <c r="E19" s="511">
        <v>9.5</v>
      </c>
      <c r="F19" s="3">
        <f t="shared" si="0"/>
        <v>0</v>
      </c>
      <c r="G19" s="3">
        <f t="shared" si="1"/>
        <v>73</v>
      </c>
    </row>
    <row r="20" spans="1:8" x14ac:dyDescent="0.25">
      <c r="A20" s="6">
        <v>1</v>
      </c>
      <c r="B20" s="4" t="s">
        <v>42</v>
      </c>
      <c r="C20" s="510">
        <v>320</v>
      </c>
      <c r="D20" s="3">
        <v>0</v>
      </c>
      <c r="E20" s="511">
        <v>10</v>
      </c>
      <c r="F20" s="3">
        <f t="shared" si="0"/>
        <v>0</v>
      </c>
      <c r="G20" s="3">
        <f t="shared" si="1"/>
        <v>0</v>
      </c>
    </row>
    <row r="21" spans="1:8" x14ac:dyDescent="0.25">
      <c r="A21" s="6">
        <v>1</v>
      </c>
      <c r="B21" s="4" t="s">
        <v>27</v>
      </c>
      <c r="C21" s="510">
        <v>310</v>
      </c>
      <c r="D21" s="3">
        <v>40.363636363636367</v>
      </c>
      <c r="E21" s="632">
        <v>6.5</v>
      </c>
      <c r="F21" s="3">
        <f t="shared" si="0"/>
        <v>1</v>
      </c>
      <c r="G21" s="3">
        <f t="shared" si="1"/>
        <v>262</v>
      </c>
    </row>
    <row r="22" spans="1:8" x14ac:dyDescent="0.25">
      <c r="A22" s="6">
        <v>1</v>
      </c>
      <c r="B22" s="72"/>
      <c r="C22" s="2"/>
      <c r="D22" s="3"/>
      <c r="E22" s="632"/>
      <c r="F22" s="3"/>
      <c r="G22" s="3"/>
    </row>
    <row r="23" spans="1:8" s="24" customFormat="1" ht="15.75" customHeight="1" x14ac:dyDescent="0.25">
      <c r="A23" s="6">
        <v>1</v>
      </c>
      <c r="B23" s="606" t="s">
        <v>5</v>
      </c>
      <c r="C23" s="379"/>
      <c r="D23" s="22">
        <f>SUM(D10:D22)</f>
        <v>88.363636363636374</v>
      </c>
      <c r="E23" s="21">
        <v>8.5432098765432105</v>
      </c>
      <c r="F23" s="22">
        <f>SUM(F10:F22)</f>
        <v>1</v>
      </c>
      <c r="G23" s="22">
        <f>SUM(G10:G22)</f>
        <v>762</v>
      </c>
      <c r="H23" s="367"/>
    </row>
    <row r="24" spans="1:8" s="24" customFormat="1" ht="16.5" customHeight="1" x14ac:dyDescent="0.25">
      <c r="A24" s="6">
        <v>1</v>
      </c>
      <c r="B24" s="4"/>
      <c r="C24" s="5"/>
      <c r="D24" s="17"/>
      <c r="E24" s="18"/>
      <c r="F24" s="3"/>
      <c r="G24" s="3"/>
    </row>
    <row r="25" spans="1:8" s="59" customFormat="1" ht="18.75" customHeight="1" x14ac:dyDescent="0.25">
      <c r="A25" s="6">
        <v>1</v>
      </c>
      <c r="B25" s="25" t="s">
        <v>227</v>
      </c>
      <c r="C25" s="25"/>
      <c r="D25" s="89"/>
      <c r="E25" s="58"/>
      <c r="F25" s="58"/>
      <c r="G25" s="58"/>
    </row>
    <row r="26" spans="1:8" s="59" customFormat="1" x14ac:dyDescent="0.25">
      <c r="A26" s="6">
        <v>1</v>
      </c>
      <c r="B26" s="27" t="s">
        <v>123</v>
      </c>
      <c r="C26" s="60"/>
      <c r="D26" s="58">
        <f>SUM(D28,D29,D30,D31)+D27/2.7</f>
        <v>0</v>
      </c>
      <c r="E26" s="58"/>
      <c r="F26" s="58"/>
      <c r="G26" s="58"/>
    </row>
    <row r="27" spans="1:8" s="59" customFormat="1" x14ac:dyDescent="0.25">
      <c r="A27" s="6">
        <v>1</v>
      </c>
      <c r="B27" s="27" t="s">
        <v>327</v>
      </c>
      <c r="C27" s="32"/>
      <c r="D27" s="3"/>
      <c r="E27" s="32"/>
      <c r="F27" s="32"/>
      <c r="G27" s="32"/>
    </row>
    <row r="28" spans="1:8" s="59" customFormat="1" x14ac:dyDescent="0.25">
      <c r="A28" s="6">
        <v>1</v>
      </c>
      <c r="B28" s="61" t="s">
        <v>228</v>
      </c>
      <c r="C28" s="60"/>
      <c r="D28" s="58"/>
      <c r="E28" s="58"/>
      <c r="F28" s="58"/>
      <c r="G28" s="58"/>
    </row>
    <row r="29" spans="1:8" s="59" customFormat="1" ht="17.25" customHeight="1" x14ac:dyDescent="0.25">
      <c r="A29" s="6">
        <v>1</v>
      </c>
      <c r="B29" s="61" t="s">
        <v>229</v>
      </c>
      <c r="C29" s="60"/>
      <c r="D29" s="3"/>
      <c r="E29" s="58"/>
      <c r="F29" s="58"/>
      <c r="G29" s="58"/>
    </row>
    <row r="30" spans="1:8" s="59" customFormat="1" ht="30" x14ac:dyDescent="0.25">
      <c r="A30" s="6">
        <v>1</v>
      </c>
      <c r="B30" s="61" t="s">
        <v>230</v>
      </c>
      <c r="C30" s="60"/>
      <c r="D30" s="3"/>
      <c r="E30" s="58"/>
      <c r="F30" s="58"/>
      <c r="G30" s="58"/>
    </row>
    <row r="31" spans="1:8" s="59" customFormat="1" x14ac:dyDescent="0.25">
      <c r="A31" s="6">
        <v>1</v>
      </c>
      <c r="B31" s="27" t="s">
        <v>231</v>
      </c>
      <c r="C31" s="60"/>
      <c r="D31" s="3"/>
      <c r="E31" s="58"/>
      <c r="F31" s="58"/>
      <c r="G31" s="58"/>
    </row>
    <row r="32" spans="1:8" s="59" customFormat="1" ht="45" x14ac:dyDescent="0.25">
      <c r="A32" s="6">
        <v>1</v>
      </c>
      <c r="B32" s="27" t="s">
        <v>326</v>
      </c>
      <c r="C32" s="60"/>
      <c r="D32" s="17"/>
      <c r="E32" s="58"/>
      <c r="F32" s="58"/>
      <c r="G32" s="58"/>
      <c r="H32" s="90"/>
    </row>
    <row r="33" spans="1:7" s="24" customFormat="1" x14ac:dyDescent="0.25">
      <c r="A33" s="6">
        <v>1</v>
      </c>
      <c r="B33" s="28" t="s">
        <v>121</v>
      </c>
      <c r="C33" s="26"/>
      <c r="D33" s="3">
        <f>D34+D35</f>
        <v>2</v>
      </c>
      <c r="E33" s="3"/>
      <c r="F33" s="3"/>
      <c r="G33" s="3"/>
    </row>
    <row r="34" spans="1:7" s="24" customFormat="1" x14ac:dyDescent="0.25">
      <c r="A34" s="6">
        <v>1</v>
      </c>
      <c r="B34" s="28" t="s">
        <v>297</v>
      </c>
      <c r="C34" s="57"/>
      <c r="D34" s="3">
        <v>2</v>
      </c>
      <c r="E34" s="3"/>
      <c r="F34" s="3"/>
      <c r="G34" s="3"/>
    </row>
    <row r="35" spans="1:7" s="24" customFormat="1" x14ac:dyDescent="0.25">
      <c r="A35" s="6">
        <v>1</v>
      </c>
      <c r="B35" s="28" t="s">
        <v>299</v>
      </c>
      <c r="C35" s="57"/>
      <c r="D35" s="17">
        <f>D36/8.5</f>
        <v>0</v>
      </c>
      <c r="E35" s="3"/>
      <c r="F35" s="3"/>
      <c r="G35" s="3"/>
    </row>
    <row r="36" spans="1:7" s="59" customFormat="1" x14ac:dyDescent="0.25">
      <c r="A36" s="6">
        <v>1</v>
      </c>
      <c r="B36" s="56" t="s">
        <v>298</v>
      </c>
      <c r="C36" s="467"/>
      <c r="D36" s="3"/>
      <c r="E36" s="58"/>
      <c r="F36" s="58"/>
      <c r="G36" s="58"/>
    </row>
    <row r="37" spans="1:7" s="59" customFormat="1" ht="15.75" customHeight="1" x14ac:dyDescent="0.25">
      <c r="A37" s="6">
        <v>1</v>
      </c>
      <c r="B37" s="62" t="s">
        <v>232</v>
      </c>
      <c r="C37" s="63"/>
      <c r="D37" s="60">
        <f>D26+ROUND(D34*3.2,0)+D36/3.9</f>
        <v>6</v>
      </c>
      <c r="E37" s="64"/>
      <c r="F37" s="64"/>
      <c r="G37" s="64"/>
    </row>
    <row r="38" spans="1:7" s="59" customFormat="1" ht="15.75" customHeight="1" x14ac:dyDescent="0.25">
      <c r="A38" s="6">
        <v>1</v>
      </c>
      <c r="B38" s="25" t="s">
        <v>163</v>
      </c>
      <c r="C38" s="26"/>
      <c r="D38" s="3"/>
      <c r="E38" s="64"/>
      <c r="F38" s="64"/>
      <c r="G38" s="64"/>
    </row>
    <row r="39" spans="1:7" s="59" customFormat="1" ht="15.75" customHeight="1" x14ac:dyDescent="0.25">
      <c r="A39" s="6">
        <v>1</v>
      </c>
      <c r="B39" s="27" t="s">
        <v>123</v>
      </c>
      <c r="C39" s="26"/>
      <c r="D39" s="3">
        <f>SUM(D40,D41,D48,D54,D55,D56,D57)</f>
        <v>0</v>
      </c>
      <c r="E39" s="64"/>
      <c r="F39" s="64"/>
      <c r="G39" s="64"/>
    </row>
    <row r="40" spans="1:7" s="59" customFormat="1" ht="15.75" customHeight="1" x14ac:dyDescent="0.25">
      <c r="A40" s="6">
        <v>1</v>
      </c>
      <c r="B40" s="27" t="s">
        <v>228</v>
      </c>
      <c r="C40" s="26"/>
      <c r="D40" s="3"/>
      <c r="E40" s="64"/>
      <c r="F40" s="64"/>
      <c r="G40" s="64"/>
    </row>
    <row r="41" spans="1:7" s="59" customFormat="1" ht="15.75" customHeight="1" x14ac:dyDescent="0.25">
      <c r="A41" s="6">
        <v>1</v>
      </c>
      <c r="B41" s="61" t="s">
        <v>233</v>
      </c>
      <c r="C41" s="26"/>
      <c r="D41" s="3">
        <f>D42+D43+D44+D46</f>
        <v>0</v>
      </c>
      <c r="E41" s="64"/>
      <c r="F41" s="64"/>
      <c r="G41" s="64"/>
    </row>
    <row r="42" spans="1:7" s="59" customFormat="1" ht="19.5" customHeight="1" x14ac:dyDescent="0.25">
      <c r="A42" s="6">
        <v>1</v>
      </c>
      <c r="B42" s="65" t="s">
        <v>234</v>
      </c>
      <c r="C42" s="26"/>
      <c r="D42" s="58"/>
      <c r="E42" s="64"/>
      <c r="F42" s="64"/>
      <c r="G42" s="64"/>
    </row>
    <row r="43" spans="1:7" s="59" customFormat="1" ht="15.75" customHeight="1" x14ac:dyDescent="0.25">
      <c r="A43" s="6">
        <v>1</v>
      </c>
      <c r="B43" s="65" t="s">
        <v>235</v>
      </c>
      <c r="C43" s="26"/>
      <c r="D43" s="58"/>
      <c r="E43" s="64"/>
      <c r="F43" s="64"/>
      <c r="G43" s="64"/>
    </row>
    <row r="44" spans="1:7" s="59" customFormat="1" ht="30.75" customHeight="1" x14ac:dyDescent="0.25">
      <c r="A44" s="6">
        <v>1</v>
      </c>
      <c r="B44" s="65" t="s">
        <v>236</v>
      </c>
      <c r="C44" s="26"/>
      <c r="D44" s="58"/>
      <c r="E44" s="64"/>
      <c r="F44" s="64"/>
      <c r="G44" s="64"/>
    </row>
    <row r="45" spans="1:7" s="59" customFormat="1" x14ac:dyDescent="0.25">
      <c r="A45" s="6">
        <v>1</v>
      </c>
      <c r="B45" s="65" t="s">
        <v>237</v>
      </c>
      <c r="C45" s="26"/>
      <c r="D45" s="58"/>
      <c r="E45" s="64"/>
      <c r="F45" s="64"/>
      <c r="G45" s="64"/>
    </row>
    <row r="46" spans="1:7" s="59" customFormat="1" ht="30" x14ac:dyDescent="0.25">
      <c r="A46" s="6">
        <v>1</v>
      </c>
      <c r="B46" s="65" t="s">
        <v>238</v>
      </c>
      <c r="C46" s="26"/>
      <c r="D46" s="58"/>
      <c r="E46" s="64"/>
      <c r="F46" s="64"/>
      <c r="G46" s="64"/>
    </row>
    <row r="47" spans="1:7" s="59" customFormat="1" x14ac:dyDescent="0.25">
      <c r="A47" s="6">
        <v>1</v>
      </c>
      <c r="B47" s="65" t="s">
        <v>237</v>
      </c>
      <c r="C47" s="26"/>
      <c r="D47" s="91"/>
      <c r="E47" s="64"/>
      <c r="F47" s="64"/>
      <c r="G47" s="64"/>
    </row>
    <row r="48" spans="1:7" s="59" customFormat="1" ht="30" customHeight="1" x14ac:dyDescent="0.25">
      <c r="A48" s="6">
        <v>1</v>
      </c>
      <c r="B48" s="61" t="s">
        <v>239</v>
      </c>
      <c r="C48" s="26"/>
      <c r="D48" s="3">
        <f>SUM(D49,D50,D52)</f>
        <v>0</v>
      </c>
      <c r="E48" s="64"/>
      <c r="F48" s="64"/>
      <c r="G48" s="64"/>
    </row>
    <row r="49" spans="1:7" s="59" customFormat="1" ht="30" x14ac:dyDescent="0.25">
      <c r="A49" s="6">
        <v>1</v>
      </c>
      <c r="B49" s="65" t="s">
        <v>240</v>
      </c>
      <c r="C49" s="26"/>
      <c r="D49" s="3"/>
      <c r="E49" s="64"/>
      <c r="F49" s="64"/>
      <c r="G49" s="64"/>
    </row>
    <row r="50" spans="1:7" s="59" customFormat="1" ht="45" x14ac:dyDescent="0.25">
      <c r="A50" s="6">
        <v>1</v>
      </c>
      <c r="B50" s="65" t="s">
        <v>241</v>
      </c>
      <c r="C50" s="26"/>
      <c r="D50" s="406"/>
      <c r="E50" s="64"/>
      <c r="F50" s="64"/>
      <c r="G50" s="64"/>
    </row>
    <row r="51" spans="1:7" s="59" customFormat="1" x14ac:dyDescent="0.25">
      <c r="A51" s="6">
        <v>1</v>
      </c>
      <c r="B51" s="65" t="s">
        <v>237</v>
      </c>
      <c r="C51" s="26"/>
      <c r="D51" s="406"/>
      <c r="E51" s="64"/>
      <c r="F51" s="64"/>
      <c r="G51" s="64"/>
    </row>
    <row r="52" spans="1:7" s="59" customFormat="1" ht="45" x14ac:dyDescent="0.25">
      <c r="A52" s="6">
        <v>1</v>
      </c>
      <c r="B52" s="65" t="s">
        <v>242</v>
      </c>
      <c r="C52" s="26"/>
      <c r="D52" s="406"/>
      <c r="E52" s="64"/>
      <c r="F52" s="64"/>
      <c r="G52" s="64"/>
    </row>
    <row r="53" spans="1:7" s="59" customFormat="1" x14ac:dyDescent="0.25">
      <c r="A53" s="6">
        <v>1</v>
      </c>
      <c r="B53" s="65" t="s">
        <v>237</v>
      </c>
      <c r="C53" s="26"/>
      <c r="D53" s="406"/>
      <c r="E53" s="64"/>
      <c r="F53" s="64"/>
      <c r="G53" s="64"/>
    </row>
    <row r="54" spans="1:7" s="59" customFormat="1" ht="31.5" customHeight="1" x14ac:dyDescent="0.25">
      <c r="A54" s="6">
        <v>1</v>
      </c>
      <c r="B54" s="61" t="s">
        <v>243</v>
      </c>
      <c r="C54" s="26"/>
      <c r="D54" s="3"/>
      <c r="E54" s="64"/>
      <c r="F54" s="64"/>
      <c r="G54" s="64"/>
    </row>
    <row r="55" spans="1:7" s="59" customFormat="1" x14ac:dyDescent="0.25">
      <c r="A55" s="6">
        <v>1</v>
      </c>
      <c r="B55" s="27"/>
      <c r="C55" s="26"/>
      <c r="D55" s="3"/>
      <c r="E55" s="64"/>
      <c r="F55" s="64"/>
      <c r="G55" s="64"/>
    </row>
    <row r="56" spans="1:7" s="59" customFormat="1" ht="15.75" customHeight="1" x14ac:dyDescent="0.25">
      <c r="A56" s="6">
        <v>1</v>
      </c>
      <c r="B56" s="61" t="s">
        <v>244</v>
      </c>
      <c r="C56" s="26"/>
      <c r="D56" s="3"/>
      <c r="E56" s="64"/>
      <c r="F56" s="64"/>
      <c r="G56" s="64"/>
    </row>
    <row r="57" spans="1:7" s="59" customFormat="1" ht="15.75" customHeight="1" x14ac:dyDescent="0.25">
      <c r="A57" s="6">
        <v>1</v>
      </c>
      <c r="B57" s="27" t="s">
        <v>245</v>
      </c>
      <c r="C57" s="26"/>
      <c r="D57" s="3"/>
      <c r="E57" s="64"/>
      <c r="F57" s="64"/>
      <c r="G57" s="64"/>
    </row>
    <row r="58" spans="1:7" s="59" customFormat="1" x14ac:dyDescent="0.25">
      <c r="A58" s="6">
        <v>1</v>
      </c>
      <c r="B58" s="28" t="s">
        <v>121</v>
      </c>
      <c r="C58" s="60"/>
      <c r="D58" s="58"/>
      <c r="E58" s="64"/>
      <c r="F58" s="64"/>
      <c r="G58" s="64"/>
    </row>
    <row r="59" spans="1:7" s="59" customFormat="1" x14ac:dyDescent="0.25">
      <c r="A59" s="6">
        <v>1</v>
      </c>
      <c r="B59" s="56" t="s">
        <v>160</v>
      </c>
      <c r="C59" s="60"/>
      <c r="D59" s="91"/>
      <c r="E59" s="64"/>
      <c r="F59" s="64"/>
      <c r="G59" s="64"/>
    </row>
    <row r="60" spans="1:7" s="24" customFormat="1" ht="30" x14ac:dyDescent="0.25">
      <c r="A60" s="6">
        <v>1</v>
      </c>
      <c r="B60" s="28" t="s">
        <v>122</v>
      </c>
      <c r="C60" s="57"/>
      <c r="D60" s="3">
        <v>2</v>
      </c>
      <c r="E60" s="3"/>
      <c r="F60" s="3"/>
      <c r="G60" s="3"/>
    </row>
    <row r="61" spans="1:7" s="59" customFormat="1" ht="15.75" customHeight="1" x14ac:dyDescent="0.25">
      <c r="A61" s="6">
        <v>1</v>
      </c>
      <c r="B61" s="28" t="s">
        <v>246</v>
      </c>
      <c r="C61" s="26"/>
      <c r="D61" s="3"/>
      <c r="E61" s="64"/>
      <c r="F61" s="64"/>
      <c r="G61" s="64"/>
    </row>
    <row r="62" spans="1:7" s="59" customFormat="1" ht="45" x14ac:dyDescent="0.25">
      <c r="A62" s="6">
        <v>1</v>
      </c>
      <c r="B62" s="28" t="s">
        <v>341</v>
      </c>
      <c r="C62" s="26"/>
      <c r="D62" s="3"/>
      <c r="E62" s="64"/>
      <c r="F62" s="64"/>
      <c r="G62" s="64"/>
    </row>
    <row r="63" spans="1:7" s="59" customFormat="1" x14ac:dyDescent="0.25">
      <c r="A63" s="6">
        <v>1</v>
      </c>
      <c r="B63" s="67" t="s">
        <v>162</v>
      </c>
      <c r="C63" s="26"/>
      <c r="D63" s="22">
        <f>D39+ROUND(D58*3.2,0)+D60+D62</f>
        <v>2</v>
      </c>
      <c r="E63" s="64"/>
      <c r="F63" s="64"/>
      <c r="G63" s="64"/>
    </row>
    <row r="64" spans="1:7" s="59" customFormat="1" x14ac:dyDescent="0.25">
      <c r="A64" s="6">
        <v>1</v>
      </c>
      <c r="B64" s="68" t="s">
        <v>161</v>
      </c>
      <c r="C64" s="26"/>
      <c r="D64" s="22">
        <f>SUM(D37,D63)</f>
        <v>8</v>
      </c>
      <c r="E64" s="64"/>
      <c r="F64" s="64"/>
      <c r="G64" s="64"/>
    </row>
    <row r="65" spans="1:7" s="59" customFormat="1" hidden="1" x14ac:dyDescent="0.25">
      <c r="A65" s="6">
        <v>1</v>
      </c>
      <c r="B65" s="430" t="s">
        <v>124</v>
      </c>
      <c r="C65" s="26"/>
      <c r="D65" s="539">
        <f>SUM(D66:D68)</f>
        <v>0</v>
      </c>
      <c r="E65" s="570"/>
      <c r="F65" s="570"/>
      <c r="G65" s="570"/>
    </row>
    <row r="66" spans="1:7" s="59" customFormat="1" hidden="1" x14ac:dyDescent="0.25">
      <c r="A66" s="6">
        <v>1</v>
      </c>
      <c r="B66" s="95" t="s">
        <v>250</v>
      </c>
      <c r="C66" s="26"/>
      <c r="D66" s="3"/>
      <c r="E66" s="570"/>
      <c r="F66" s="570"/>
      <c r="G66" s="570"/>
    </row>
    <row r="67" spans="1:7" s="59" customFormat="1" hidden="1" x14ac:dyDescent="0.25">
      <c r="A67" s="6">
        <v>1</v>
      </c>
      <c r="B67" s="27" t="s">
        <v>19</v>
      </c>
      <c r="C67" s="26"/>
      <c r="D67" s="3"/>
      <c r="E67" s="570"/>
      <c r="F67" s="570"/>
      <c r="G67" s="570"/>
    </row>
    <row r="68" spans="1:7" s="59" customFormat="1" ht="30" hidden="1" x14ac:dyDescent="0.25">
      <c r="A68" s="6">
        <v>1</v>
      </c>
      <c r="B68" s="95" t="s">
        <v>273</v>
      </c>
      <c r="C68" s="26"/>
      <c r="D68" s="3"/>
      <c r="E68" s="570"/>
      <c r="F68" s="570"/>
      <c r="G68" s="570"/>
    </row>
    <row r="69" spans="1:7" s="24" customFormat="1" ht="18" customHeight="1" x14ac:dyDescent="0.25">
      <c r="A69" s="6">
        <v>1</v>
      </c>
      <c r="B69" s="45" t="s">
        <v>7</v>
      </c>
      <c r="C69" s="379"/>
      <c r="D69" s="3"/>
      <c r="E69" s="3"/>
      <c r="F69" s="3"/>
      <c r="G69" s="3"/>
    </row>
    <row r="70" spans="1:7" s="24" customFormat="1" ht="18" customHeight="1" x14ac:dyDescent="0.25">
      <c r="A70" s="6">
        <v>1</v>
      </c>
      <c r="B70" s="55" t="s">
        <v>145</v>
      </c>
      <c r="C70" s="379"/>
      <c r="D70" s="3"/>
      <c r="E70" s="3"/>
      <c r="F70" s="3"/>
      <c r="G70" s="3"/>
    </row>
    <row r="71" spans="1:7" s="24" customFormat="1" ht="18" customHeight="1" x14ac:dyDescent="0.25">
      <c r="A71" s="6">
        <v>1</v>
      </c>
      <c r="B71" s="34" t="s">
        <v>37</v>
      </c>
      <c r="C71" s="510">
        <v>300</v>
      </c>
      <c r="D71" s="3"/>
      <c r="E71" s="511">
        <v>11</v>
      </c>
      <c r="F71" s="3">
        <f>ROUND(G71/C71,0)</f>
        <v>0</v>
      </c>
      <c r="G71" s="3">
        <f>ROUND(D71*E71,0)</f>
        <v>0</v>
      </c>
    </row>
    <row r="72" spans="1:7" s="24" customFormat="1" ht="18" customHeight="1" x14ac:dyDescent="0.25">
      <c r="A72" s="6">
        <v>1</v>
      </c>
      <c r="B72" s="34" t="s">
        <v>75</v>
      </c>
      <c r="C72" s="510">
        <v>300</v>
      </c>
      <c r="D72" s="3"/>
      <c r="E72" s="511">
        <v>9</v>
      </c>
      <c r="F72" s="3">
        <f>ROUND(G72/C72,0)</f>
        <v>0</v>
      </c>
      <c r="G72" s="3">
        <f>ROUND(D72*E72,0)</f>
        <v>0</v>
      </c>
    </row>
    <row r="73" spans="1:7" s="24" customFormat="1" ht="18" customHeight="1" x14ac:dyDescent="0.25">
      <c r="A73" s="6">
        <v>1</v>
      </c>
      <c r="B73" s="45" t="s">
        <v>9</v>
      </c>
      <c r="C73" s="510"/>
      <c r="D73" s="22">
        <f>D71+D72</f>
        <v>0</v>
      </c>
      <c r="E73" s="647">
        <v>9</v>
      </c>
      <c r="F73" s="22">
        <f>F71+F72</f>
        <v>0</v>
      </c>
      <c r="G73" s="22">
        <f>G71+G72</f>
        <v>0</v>
      </c>
    </row>
    <row r="74" spans="1:7" s="24" customFormat="1" ht="18" customHeight="1" x14ac:dyDescent="0.25">
      <c r="A74" s="6">
        <v>1</v>
      </c>
      <c r="B74" s="55" t="s">
        <v>77</v>
      </c>
      <c r="C74" s="510"/>
      <c r="D74" s="46"/>
      <c r="E74" s="52"/>
      <c r="F74" s="46"/>
      <c r="G74" s="46"/>
    </row>
    <row r="75" spans="1:7" s="24" customFormat="1" ht="16.5" customHeight="1" x14ac:dyDescent="0.25">
      <c r="A75" s="6">
        <v>1</v>
      </c>
      <c r="B75" s="35" t="s">
        <v>37</v>
      </c>
      <c r="C75" s="510">
        <v>240</v>
      </c>
      <c r="D75" s="3">
        <v>2</v>
      </c>
      <c r="E75" s="511">
        <v>8</v>
      </c>
      <c r="F75" s="3">
        <f>ROUND(G75/C75,0)</f>
        <v>0</v>
      </c>
      <c r="G75" s="3">
        <f>ROUND(D75*E75,0)</f>
        <v>16</v>
      </c>
    </row>
    <row r="76" spans="1:7" s="24" customFormat="1" ht="16.5" customHeight="1" x14ac:dyDescent="0.25">
      <c r="A76" s="6">
        <v>1</v>
      </c>
      <c r="B76" s="35" t="s">
        <v>22</v>
      </c>
      <c r="C76" s="510">
        <v>240</v>
      </c>
      <c r="D76" s="3"/>
      <c r="E76" s="511">
        <v>8</v>
      </c>
      <c r="F76" s="3">
        <f t="shared" ref="F76:F78" si="2">ROUND(G76/C76,0)</f>
        <v>0</v>
      </c>
      <c r="G76" s="3">
        <f t="shared" ref="G76:G78" si="3">ROUND(D76*E76,0)</f>
        <v>0</v>
      </c>
    </row>
    <row r="77" spans="1:7" s="24" customFormat="1" ht="16.5" customHeight="1" x14ac:dyDescent="0.25">
      <c r="A77" s="6">
        <v>1</v>
      </c>
      <c r="B77" s="35" t="s">
        <v>14</v>
      </c>
      <c r="C77" s="510">
        <v>240</v>
      </c>
      <c r="D77" s="3"/>
      <c r="E77" s="511">
        <v>8</v>
      </c>
      <c r="F77" s="3">
        <f t="shared" si="2"/>
        <v>0</v>
      </c>
      <c r="G77" s="3">
        <f t="shared" si="3"/>
        <v>0</v>
      </c>
    </row>
    <row r="78" spans="1:7" s="24" customFormat="1" ht="16.5" customHeight="1" x14ac:dyDescent="0.25">
      <c r="A78" s="6">
        <v>1</v>
      </c>
      <c r="B78" s="35" t="s">
        <v>39</v>
      </c>
      <c r="C78" s="510">
        <v>240</v>
      </c>
      <c r="D78" s="3"/>
      <c r="E78" s="511">
        <v>8</v>
      </c>
      <c r="F78" s="3">
        <f t="shared" si="2"/>
        <v>0</v>
      </c>
      <c r="G78" s="3">
        <f t="shared" si="3"/>
        <v>0</v>
      </c>
    </row>
    <row r="79" spans="1:7" s="24" customFormat="1" ht="16.5" customHeight="1" x14ac:dyDescent="0.25">
      <c r="A79" s="6">
        <v>1</v>
      </c>
      <c r="B79" s="117" t="s">
        <v>147</v>
      </c>
      <c r="C79" s="633"/>
      <c r="D79" s="46">
        <f>SUM(D75:D78)</f>
        <v>2</v>
      </c>
      <c r="E79" s="634">
        <f t="shared" ref="E79" si="4">E75</f>
        <v>8</v>
      </c>
      <c r="F79" s="46">
        <f t="shared" ref="F79:G79" si="5">SUM(F75:F78)</f>
        <v>0</v>
      </c>
      <c r="G79" s="46">
        <f t="shared" si="5"/>
        <v>16</v>
      </c>
    </row>
    <row r="80" spans="1:7" ht="18.75" customHeight="1" x14ac:dyDescent="0.25">
      <c r="A80" s="6">
        <v>1</v>
      </c>
      <c r="B80" s="586" t="s">
        <v>118</v>
      </c>
      <c r="C80" s="39"/>
      <c r="D80" s="22">
        <f>D73+D79</f>
        <v>2</v>
      </c>
      <c r="E80" s="21">
        <f>G80/D80</f>
        <v>8</v>
      </c>
      <c r="F80" s="22">
        <f>F73+F79</f>
        <v>0</v>
      </c>
      <c r="G80" s="22">
        <f>G73+G79</f>
        <v>16</v>
      </c>
    </row>
    <row r="81" spans="1:72" s="638" customFormat="1" ht="16.5" customHeight="1" thickBot="1" x14ac:dyDescent="0.3">
      <c r="A81" s="6">
        <v>1</v>
      </c>
      <c r="B81" s="561" t="s">
        <v>10</v>
      </c>
      <c r="C81" s="635"/>
      <c r="D81" s="636"/>
      <c r="E81" s="635"/>
      <c r="F81" s="635"/>
      <c r="G81" s="635"/>
      <c r="H81" s="637"/>
      <c r="I81" s="637"/>
      <c r="J81" s="637"/>
      <c r="K81" s="637"/>
      <c r="L81" s="637"/>
      <c r="M81" s="637"/>
      <c r="N81" s="637"/>
      <c r="O81" s="637"/>
      <c r="P81" s="637"/>
      <c r="Q81" s="637"/>
      <c r="R81" s="637"/>
      <c r="S81" s="637"/>
      <c r="T81" s="637"/>
      <c r="U81" s="637"/>
      <c r="V81" s="637"/>
      <c r="W81" s="637"/>
      <c r="X81" s="637"/>
      <c r="Y81" s="637"/>
      <c r="Z81" s="637"/>
      <c r="AA81" s="637"/>
      <c r="AB81" s="637"/>
      <c r="AC81" s="637"/>
      <c r="AD81" s="637"/>
      <c r="AE81" s="637"/>
      <c r="AF81" s="637"/>
      <c r="AG81" s="637"/>
      <c r="AH81" s="637"/>
      <c r="AI81" s="637"/>
      <c r="AJ81" s="637"/>
      <c r="AK81" s="637"/>
      <c r="AL81" s="637"/>
      <c r="AM81" s="637"/>
      <c r="AN81" s="637"/>
      <c r="AO81" s="637"/>
      <c r="AP81" s="637"/>
      <c r="AQ81" s="637"/>
      <c r="AR81" s="637"/>
      <c r="AS81" s="637"/>
      <c r="AT81" s="637"/>
      <c r="AU81" s="637"/>
      <c r="AV81" s="637"/>
      <c r="AW81" s="637"/>
      <c r="AX81" s="637"/>
      <c r="AY81" s="637"/>
      <c r="AZ81" s="637"/>
      <c r="BA81" s="637"/>
      <c r="BB81" s="637"/>
      <c r="BC81" s="637"/>
      <c r="BD81" s="637"/>
      <c r="BE81" s="637"/>
      <c r="BF81" s="637"/>
      <c r="BG81" s="637"/>
      <c r="BH81" s="637"/>
      <c r="BI81" s="637"/>
      <c r="BJ81" s="637"/>
      <c r="BK81" s="637"/>
      <c r="BL81" s="637"/>
      <c r="BM81" s="637"/>
      <c r="BN81" s="637"/>
      <c r="BO81" s="637"/>
      <c r="BP81" s="637"/>
      <c r="BQ81" s="637"/>
      <c r="BR81" s="637"/>
      <c r="BS81" s="637"/>
      <c r="BT81" s="637"/>
    </row>
    <row r="82" spans="1:72" ht="21" customHeight="1" x14ac:dyDescent="0.25">
      <c r="A82" s="6">
        <v>1</v>
      </c>
      <c r="B82" s="639" t="s">
        <v>89</v>
      </c>
      <c r="C82" s="640"/>
      <c r="D82" s="550"/>
      <c r="E82" s="3"/>
      <c r="F82" s="3"/>
      <c r="G82" s="3"/>
    </row>
    <row r="83" spans="1:72" x14ac:dyDescent="0.25">
      <c r="A83" s="6">
        <v>1</v>
      </c>
      <c r="B83" s="325" t="s">
        <v>4</v>
      </c>
      <c r="C83" s="641"/>
      <c r="D83" s="3"/>
      <c r="E83" s="3"/>
      <c r="F83" s="3"/>
      <c r="G83" s="3"/>
    </row>
    <row r="84" spans="1:72" x14ac:dyDescent="0.25">
      <c r="A84" s="6">
        <v>1</v>
      </c>
      <c r="B84" s="4" t="s">
        <v>37</v>
      </c>
      <c r="C84" s="510">
        <v>340</v>
      </c>
      <c r="D84" s="642">
        <v>4.3636363636363633</v>
      </c>
      <c r="E84" s="511">
        <v>10.5</v>
      </c>
      <c r="F84" s="3">
        <f>ROUND(G84/C84,0)</f>
        <v>0</v>
      </c>
      <c r="G84" s="3">
        <f>ROUND(D84*E84,0)</f>
        <v>46</v>
      </c>
    </row>
    <row r="85" spans="1:72" x14ac:dyDescent="0.25">
      <c r="A85" s="6">
        <v>1</v>
      </c>
      <c r="B85" s="4" t="s">
        <v>43</v>
      </c>
      <c r="C85" s="510">
        <v>340</v>
      </c>
      <c r="D85" s="642">
        <v>2.1818181818181817</v>
      </c>
      <c r="E85" s="511">
        <v>10.5</v>
      </c>
      <c r="F85" s="3">
        <f>ROUND(G85/C85,0)</f>
        <v>0</v>
      </c>
      <c r="G85" s="3">
        <f>ROUND(D85*E85,0)</f>
        <v>23</v>
      </c>
    </row>
    <row r="86" spans="1:72" x14ac:dyDescent="0.25">
      <c r="A86" s="6">
        <v>1</v>
      </c>
      <c r="B86" s="4" t="s">
        <v>39</v>
      </c>
      <c r="C86" s="510">
        <v>340</v>
      </c>
      <c r="D86" s="642">
        <v>1.0909090909090908</v>
      </c>
      <c r="E86" s="511">
        <v>12</v>
      </c>
      <c r="F86" s="3">
        <f>ROUND(G86/C86,0)</f>
        <v>0</v>
      </c>
      <c r="G86" s="3">
        <f>ROUND(D86*E86,0)</f>
        <v>13</v>
      </c>
    </row>
    <row r="87" spans="1:72" s="24" customFormat="1" x14ac:dyDescent="0.25">
      <c r="A87" s="6">
        <v>1</v>
      </c>
      <c r="B87" s="606" t="s">
        <v>5</v>
      </c>
      <c r="C87" s="379"/>
      <c r="D87" s="22">
        <f>D84+D85+D86</f>
        <v>7.6363636363636358</v>
      </c>
      <c r="E87" s="21">
        <f>G87/D87</f>
        <v>10.738095238095239</v>
      </c>
      <c r="F87" s="22">
        <f>F84+F85+F86</f>
        <v>0</v>
      </c>
      <c r="G87" s="22">
        <f>G84+G85+G86</f>
        <v>82</v>
      </c>
    </row>
    <row r="88" spans="1:72" s="24" customFormat="1" ht="16.5" customHeight="1" x14ac:dyDescent="0.25">
      <c r="A88" s="6">
        <v>1</v>
      </c>
      <c r="B88" s="4"/>
      <c r="C88" s="5"/>
      <c r="D88" s="17"/>
      <c r="E88" s="18"/>
      <c r="F88" s="3"/>
      <c r="G88" s="3"/>
    </row>
    <row r="89" spans="1:72" s="59" customFormat="1" ht="18.75" customHeight="1" x14ac:dyDescent="0.25">
      <c r="A89" s="6">
        <v>1</v>
      </c>
      <c r="B89" s="25" t="s">
        <v>227</v>
      </c>
      <c r="C89" s="25"/>
      <c r="D89" s="89"/>
      <c r="E89" s="58"/>
      <c r="F89" s="58"/>
      <c r="G89" s="58"/>
    </row>
    <row r="90" spans="1:72" s="59" customFormat="1" x14ac:dyDescent="0.25">
      <c r="A90" s="6">
        <v>1</v>
      </c>
      <c r="B90" s="27" t="s">
        <v>123</v>
      </c>
      <c r="C90" s="60"/>
      <c r="D90" s="58">
        <f>SUM(D92,D93,D94,D95)+D91/2.7</f>
        <v>6</v>
      </c>
      <c r="E90" s="58"/>
      <c r="F90" s="58"/>
      <c r="G90" s="58"/>
    </row>
    <row r="91" spans="1:72" s="59" customFormat="1" x14ac:dyDescent="0.25">
      <c r="A91" s="6">
        <v>1</v>
      </c>
      <c r="B91" s="27" t="s">
        <v>327</v>
      </c>
      <c r="C91" s="32"/>
      <c r="D91" s="3"/>
      <c r="E91" s="32"/>
      <c r="F91" s="32"/>
      <c r="G91" s="32"/>
    </row>
    <row r="92" spans="1:72" s="59" customFormat="1" x14ac:dyDescent="0.25">
      <c r="A92" s="6">
        <v>1</v>
      </c>
      <c r="B92" s="61" t="s">
        <v>228</v>
      </c>
      <c r="C92" s="60"/>
      <c r="D92" s="58"/>
      <c r="E92" s="58"/>
      <c r="F92" s="58"/>
      <c r="G92" s="58"/>
    </row>
    <row r="93" spans="1:72" s="59" customFormat="1" ht="17.25" customHeight="1" x14ac:dyDescent="0.25">
      <c r="A93" s="6">
        <v>1</v>
      </c>
      <c r="B93" s="61" t="s">
        <v>229</v>
      </c>
      <c r="C93" s="60"/>
      <c r="D93" s="3">
        <v>2</v>
      </c>
      <c r="E93" s="58"/>
      <c r="F93" s="58"/>
      <c r="G93" s="58"/>
    </row>
    <row r="94" spans="1:72" s="59" customFormat="1" ht="30" x14ac:dyDescent="0.25">
      <c r="A94" s="6">
        <v>1</v>
      </c>
      <c r="B94" s="61" t="s">
        <v>230</v>
      </c>
      <c r="C94" s="60"/>
      <c r="D94" s="3"/>
      <c r="E94" s="58"/>
      <c r="F94" s="58"/>
      <c r="G94" s="58"/>
    </row>
    <row r="95" spans="1:72" s="59" customFormat="1" x14ac:dyDescent="0.25">
      <c r="A95" s="6">
        <v>1</v>
      </c>
      <c r="B95" s="27" t="s">
        <v>231</v>
      </c>
      <c r="C95" s="60"/>
      <c r="D95" s="3">
        <v>4</v>
      </c>
      <c r="E95" s="58"/>
      <c r="F95" s="58"/>
      <c r="G95" s="58"/>
    </row>
    <row r="96" spans="1:72" s="59" customFormat="1" ht="45" x14ac:dyDescent="0.25">
      <c r="A96" s="6">
        <v>1</v>
      </c>
      <c r="B96" s="27" t="s">
        <v>326</v>
      </c>
      <c r="C96" s="60"/>
      <c r="D96" s="17"/>
      <c r="E96" s="58"/>
      <c r="F96" s="58"/>
      <c r="G96" s="58"/>
      <c r="H96" s="90"/>
    </row>
    <row r="97" spans="1:8" s="24" customFormat="1" x14ac:dyDescent="0.25">
      <c r="A97" s="6">
        <v>1</v>
      </c>
      <c r="B97" s="28" t="s">
        <v>121</v>
      </c>
      <c r="C97" s="26"/>
      <c r="D97" s="3">
        <f>D98+D99</f>
        <v>23.058823529411764</v>
      </c>
      <c r="E97" s="3"/>
      <c r="F97" s="3"/>
      <c r="G97" s="3"/>
      <c r="H97" s="643"/>
    </row>
    <row r="98" spans="1:8" s="24" customFormat="1" x14ac:dyDescent="0.25">
      <c r="A98" s="6">
        <v>1</v>
      </c>
      <c r="B98" s="28" t="s">
        <v>297</v>
      </c>
      <c r="C98" s="57"/>
      <c r="D98" s="3">
        <v>16</v>
      </c>
      <c r="E98" s="3"/>
      <c r="F98" s="3"/>
      <c r="G98" s="3"/>
    </row>
    <row r="99" spans="1:8" s="24" customFormat="1" x14ac:dyDescent="0.25">
      <c r="A99" s="6">
        <v>1</v>
      </c>
      <c r="B99" s="28" t="s">
        <v>299</v>
      </c>
      <c r="C99" s="57"/>
      <c r="D99" s="17">
        <f>D100/8.5</f>
        <v>7.0588235294117645</v>
      </c>
      <c r="E99" s="3"/>
      <c r="F99" s="3"/>
      <c r="G99" s="3"/>
    </row>
    <row r="100" spans="1:8" s="59" customFormat="1" x14ac:dyDescent="0.25">
      <c r="A100" s="6">
        <v>1</v>
      </c>
      <c r="B100" s="56" t="s">
        <v>298</v>
      </c>
      <c r="C100" s="467"/>
      <c r="D100" s="3">
        <v>60</v>
      </c>
      <c r="E100" s="58"/>
      <c r="F100" s="58"/>
      <c r="G100" s="58"/>
    </row>
    <row r="101" spans="1:8" s="59" customFormat="1" ht="15.75" customHeight="1" x14ac:dyDescent="0.25">
      <c r="A101" s="6">
        <v>1</v>
      </c>
      <c r="B101" s="62" t="s">
        <v>232</v>
      </c>
      <c r="C101" s="63"/>
      <c r="D101" s="60">
        <f>D90+ROUND(D98*3.2,0)+D100/3.9</f>
        <v>72.384615384615387</v>
      </c>
      <c r="E101" s="64"/>
      <c r="F101" s="64"/>
      <c r="G101" s="64"/>
    </row>
    <row r="102" spans="1:8" s="59" customFormat="1" ht="15.75" customHeight="1" x14ac:dyDescent="0.25">
      <c r="A102" s="6">
        <v>1</v>
      </c>
      <c r="B102" s="25" t="s">
        <v>163</v>
      </c>
      <c r="C102" s="26"/>
      <c r="D102" s="3"/>
      <c r="E102" s="64"/>
      <c r="F102" s="64"/>
      <c r="G102" s="64"/>
    </row>
    <row r="103" spans="1:8" s="59" customFormat="1" ht="15.75" customHeight="1" x14ac:dyDescent="0.25">
      <c r="A103" s="6">
        <v>1</v>
      </c>
      <c r="B103" s="27" t="s">
        <v>123</v>
      </c>
      <c r="C103" s="26"/>
      <c r="D103" s="3">
        <f>SUM(D104,D105,D112,D118,D119,D120,D121)</f>
        <v>1</v>
      </c>
      <c r="E103" s="64"/>
      <c r="F103" s="64"/>
      <c r="G103" s="64"/>
    </row>
    <row r="104" spans="1:8" s="59" customFormat="1" ht="15.75" customHeight="1" x14ac:dyDescent="0.25">
      <c r="A104" s="6">
        <v>1</v>
      </c>
      <c r="B104" s="27" t="s">
        <v>228</v>
      </c>
      <c r="C104" s="26"/>
      <c r="D104" s="3"/>
      <c r="E104" s="64"/>
      <c r="F104" s="64"/>
      <c r="G104" s="64"/>
    </row>
    <row r="105" spans="1:8" s="59" customFormat="1" ht="15.75" customHeight="1" x14ac:dyDescent="0.25">
      <c r="A105" s="6">
        <v>1</v>
      </c>
      <c r="B105" s="61" t="s">
        <v>233</v>
      </c>
      <c r="C105" s="26"/>
      <c r="D105" s="3">
        <f>D106+D107+D108+D110</f>
        <v>0</v>
      </c>
      <c r="E105" s="64"/>
      <c r="F105" s="64"/>
      <c r="G105" s="64"/>
    </row>
    <row r="106" spans="1:8" s="59" customFormat="1" ht="19.5" customHeight="1" x14ac:dyDescent="0.25">
      <c r="A106" s="6">
        <v>1</v>
      </c>
      <c r="B106" s="65" t="s">
        <v>234</v>
      </c>
      <c r="C106" s="26"/>
      <c r="D106" s="58"/>
      <c r="E106" s="64"/>
      <c r="F106" s="64"/>
      <c r="G106" s="64"/>
    </row>
    <row r="107" spans="1:8" s="59" customFormat="1" ht="15.75" customHeight="1" x14ac:dyDescent="0.25">
      <c r="A107" s="6">
        <v>1</v>
      </c>
      <c r="B107" s="65" t="s">
        <v>235</v>
      </c>
      <c r="C107" s="26"/>
      <c r="D107" s="58"/>
      <c r="E107" s="64"/>
      <c r="F107" s="64"/>
      <c r="G107" s="64"/>
    </row>
    <row r="108" spans="1:8" s="59" customFormat="1" ht="30.75" customHeight="1" x14ac:dyDescent="0.25">
      <c r="A108" s="6">
        <v>1</v>
      </c>
      <c r="B108" s="65" t="s">
        <v>236</v>
      </c>
      <c r="C108" s="26"/>
      <c r="D108" s="58"/>
      <c r="E108" s="64"/>
      <c r="F108" s="64"/>
      <c r="G108" s="64"/>
    </row>
    <row r="109" spans="1:8" s="59" customFormat="1" x14ac:dyDescent="0.25">
      <c r="A109" s="6">
        <v>1</v>
      </c>
      <c r="B109" s="65" t="s">
        <v>237</v>
      </c>
      <c r="C109" s="26"/>
      <c r="D109" s="58"/>
      <c r="E109" s="64"/>
      <c r="F109" s="64"/>
      <c r="G109" s="64"/>
    </row>
    <row r="110" spans="1:8" s="59" customFormat="1" ht="30" x14ac:dyDescent="0.25">
      <c r="A110" s="6">
        <v>1</v>
      </c>
      <c r="B110" s="65" t="s">
        <v>238</v>
      </c>
      <c r="C110" s="26"/>
      <c r="D110" s="58"/>
      <c r="E110" s="64"/>
      <c r="F110" s="64"/>
      <c r="G110" s="64"/>
    </row>
    <row r="111" spans="1:8" s="59" customFormat="1" x14ac:dyDescent="0.25">
      <c r="A111" s="6">
        <v>1</v>
      </c>
      <c r="B111" s="65" t="s">
        <v>237</v>
      </c>
      <c r="C111" s="26"/>
      <c r="D111" s="91"/>
      <c r="E111" s="64"/>
      <c r="F111" s="64"/>
      <c r="G111" s="64"/>
    </row>
    <row r="112" spans="1:8" s="59" customFormat="1" ht="30" customHeight="1" x14ac:dyDescent="0.25">
      <c r="A112" s="6">
        <v>1</v>
      </c>
      <c r="B112" s="61" t="s">
        <v>239</v>
      </c>
      <c r="C112" s="26"/>
      <c r="D112" s="3">
        <f>SUM(D113,D114,D116)</f>
        <v>1</v>
      </c>
      <c r="E112" s="64"/>
      <c r="F112" s="64"/>
      <c r="G112" s="64"/>
    </row>
    <row r="113" spans="1:7" s="59" customFormat="1" ht="30" x14ac:dyDescent="0.25">
      <c r="A113" s="6">
        <v>1</v>
      </c>
      <c r="B113" s="65" t="s">
        <v>240</v>
      </c>
      <c r="C113" s="26"/>
      <c r="D113" s="3">
        <v>1</v>
      </c>
      <c r="E113" s="64"/>
      <c r="F113" s="64"/>
      <c r="G113" s="64"/>
    </row>
    <row r="114" spans="1:7" s="59" customFormat="1" ht="45" x14ac:dyDescent="0.25">
      <c r="A114" s="6">
        <v>1</v>
      </c>
      <c r="B114" s="65" t="s">
        <v>241</v>
      </c>
      <c r="C114" s="26"/>
      <c r="D114" s="406"/>
      <c r="E114" s="64"/>
      <c r="F114" s="64"/>
      <c r="G114" s="64"/>
    </row>
    <row r="115" spans="1:7" s="59" customFormat="1" x14ac:dyDescent="0.25">
      <c r="A115" s="6">
        <v>1</v>
      </c>
      <c r="B115" s="65" t="s">
        <v>237</v>
      </c>
      <c r="C115" s="26"/>
      <c r="D115" s="406"/>
      <c r="E115" s="64"/>
      <c r="F115" s="64"/>
      <c r="G115" s="64"/>
    </row>
    <row r="116" spans="1:7" s="59" customFormat="1" ht="45" x14ac:dyDescent="0.25">
      <c r="A116" s="6">
        <v>1</v>
      </c>
      <c r="B116" s="65" t="s">
        <v>242</v>
      </c>
      <c r="C116" s="26"/>
      <c r="D116" s="406"/>
      <c r="E116" s="64"/>
      <c r="F116" s="64"/>
      <c r="G116" s="64"/>
    </row>
    <row r="117" spans="1:7" s="59" customFormat="1" x14ac:dyDescent="0.25">
      <c r="A117" s="6">
        <v>1</v>
      </c>
      <c r="B117" s="65" t="s">
        <v>237</v>
      </c>
      <c r="C117" s="26"/>
      <c r="D117" s="406"/>
      <c r="E117" s="64"/>
      <c r="F117" s="64"/>
      <c r="G117" s="64"/>
    </row>
    <row r="118" spans="1:7" s="59" customFormat="1" ht="31.5" customHeight="1" x14ac:dyDescent="0.25">
      <c r="A118" s="6">
        <v>1</v>
      </c>
      <c r="B118" s="61" t="s">
        <v>243</v>
      </c>
      <c r="C118" s="26"/>
      <c r="D118" s="3"/>
      <c r="E118" s="64"/>
      <c r="F118" s="64"/>
      <c r="G118" s="64"/>
    </row>
    <row r="119" spans="1:7" s="59" customFormat="1" x14ac:dyDescent="0.25">
      <c r="A119" s="6">
        <v>1</v>
      </c>
      <c r="B119" s="27"/>
      <c r="C119" s="26"/>
      <c r="D119" s="3"/>
      <c r="E119" s="64"/>
      <c r="F119" s="64"/>
      <c r="G119" s="64"/>
    </row>
    <row r="120" spans="1:7" s="59" customFormat="1" ht="15.75" customHeight="1" x14ac:dyDescent="0.25">
      <c r="A120" s="6">
        <v>1</v>
      </c>
      <c r="B120" s="61" t="s">
        <v>244</v>
      </c>
      <c r="C120" s="26"/>
      <c r="D120" s="3"/>
      <c r="E120" s="64"/>
      <c r="F120" s="64"/>
      <c r="G120" s="64"/>
    </row>
    <row r="121" spans="1:7" s="59" customFormat="1" ht="15.75" customHeight="1" x14ac:dyDescent="0.25">
      <c r="A121" s="6">
        <v>1</v>
      </c>
      <c r="B121" s="27" t="s">
        <v>245</v>
      </c>
      <c r="C121" s="26"/>
      <c r="D121" s="3"/>
      <c r="E121" s="64"/>
      <c r="F121" s="64"/>
      <c r="G121" s="64"/>
    </row>
    <row r="122" spans="1:7" s="59" customFormat="1" x14ac:dyDescent="0.25">
      <c r="A122" s="6">
        <v>1</v>
      </c>
      <c r="B122" s="28" t="s">
        <v>121</v>
      </c>
      <c r="C122" s="60"/>
      <c r="D122" s="58"/>
      <c r="E122" s="64"/>
      <c r="F122" s="64"/>
      <c r="G122" s="64"/>
    </row>
    <row r="123" spans="1:7" s="59" customFormat="1" x14ac:dyDescent="0.25">
      <c r="A123" s="6">
        <v>1</v>
      </c>
      <c r="B123" s="56" t="s">
        <v>160</v>
      </c>
      <c r="C123" s="60"/>
      <c r="D123" s="91"/>
      <c r="E123" s="64"/>
      <c r="F123" s="64"/>
      <c r="G123" s="64"/>
    </row>
    <row r="124" spans="1:7" s="24" customFormat="1" ht="30" x14ac:dyDescent="0.25">
      <c r="A124" s="6">
        <v>1</v>
      </c>
      <c r="B124" s="28" t="s">
        <v>122</v>
      </c>
      <c r="C124" s="57"/>
      <c r="D124" s="3">
        <v>1</v>
      </c>
      <c r="E124" s="3"/>
      <c r="F124" s="3"/>
      <c r="G124" s="3"/>
    </row>
    <row r="125" spans="1:7" s="59" customFormat="1" ht="15.75" customHeight="1" x14ac:dyDescent="0.25">
      <c r="A125" s="6">
        <v>1</v>
      </c>
      <c r="B125" s="28" t="s">
        <v>246</v>
      </c>
      <c r="C125" s="26"/>
      <c r="D125" s="3"/>
      <c r="E125" s="64"/>
      <c r="F125" s="64"/>
      <c r="G125" s="64"/>
    </row>
    <row r="126" spans="1:7" s="59" customFormat="1" ht="45" x14ac:dyDescent="0.25">
      <c r="A126" s="6">
        <v>1</v>
      </c>
      <c r="B126" s="28" t="s">
        <v>341</v>
      </c>
      <c r="C126" s="26"/>
      <c r="D126" s="3"/>
      <c r="E126" s="64"/>
      <c r="F126" s="64"/>
      <c r="G126" s="64"/>
    </row>
    <row r="127" spans="1:7" s="59" customFormat="1" x14ac:dyDescent="0.25">
      <c r="A127" s="6">
        <v>1</v>
      </c>
      <c r="B127" s="67" t="s">
        <v>162</v>
      </c>
      <c r="C127" s="26"/>
      <c r="D127" s="22">
        <f>D103+ROUND(D122*3.2,0)+D124+D126</f>
        <v>2</v>
      </c>
      <c r="E127" s="64"/>
      <c r="F127" s="64"/>
      <c r="G127" s="64"/>
    </row>
    <row r="128" spans="1:7" s="59" customFormat="1" x14ac:dyDescent="0.25">
      <c r="A128" s="6">
        <v>1</v>
      </c>
      <c r="B128" s="68" t="s">
        <v>161</v>
      </c>
      <c r="C128" s="26"/>
      <c r="D128" s="22">
        <f>SUM(D101,D127)</f>
        <v>74.384615384615387</v>
      </c>
      <c r="E128" s="64"/>
      <c r="F128" s="64"/>
      <c r="G128" s="64"/>
    </row>
    <row r="129" spans="1:7" s="24" customFormat="1" x14ac:dyDescent="0.25">
      <c r="A129" s="6">
        <v>1</v>
      </c>
      <c r="B129" s="45" t="s">
        <v>7</v>
      </c>
      <c r="C129" s="644"/>
      <c r="D129" s="3"/>
      <c r="E129" s="3"/>
      <c r="F129" s="3"/>
      <c r="G129" s="3"/>
    </row>
    <row r="130" spans="1:7" s="24" customFormat="1" x14ac:dyDescent="0.25">
      <c r="A130" s="6">
        <v>1</v>
      </c>
      <c r="B130" s="55" t="s">
        <v>145</v>
      </c>
      <c r="C130" s="644"/>
      <c r="D130" s="3"/>
      <c r="E130" s="3"/>
      <c r="F130" s="3"/>
      <c r="G130" s="3"/>
    </row>
    <row r="131" spans="1:7" s="24" customFormat="1" hidden="1" x14ac:dyDescent="0.25">
      <c r="A131" s="6">
        <v>1</v>
      </c>
      <c r="B131" s="34" t="s">
        <v>57</v>
      </c>
      <c r="C131" s="645"/>
      <c r="D131" s="3"/>
      <c r="E131" s="3"/>
      <c r="F131" s="3" t="e">
        <f t="shared" ref="F131:F132" si="6">ROUND(G131/C131,0)</f>
        <v>#DIV/0!</v>
      </c>
      <c r="G131" s="3">
        <f t="shared" ref="G131:G132" si="7">ROUND(D131*E131,0)</f>
        <v>0</v>
      </c>
    </row>
    <row r="132" spans="1:7" s="24" customFormat="1" hidden="1" x14ac:dyDescent="0.25">
      <c r="A132" s="6">
        <v>1</v>
      </c>
      <c r="B132" s="34" t="s">
        <v>21</v>
      </c>
      <c r="C132" s="645"/>
      <c r="D132" s="3"/>
      <c r="E132" s="3"/>
      <c r="F132" s="3" t="e">
        <f t="shared" si="6"/>
        <v>#DIV/0!</v>
      </c>
      <c r="G132" s="3">
        <f t="shared" si="7"/>
        <v>0</v>
      </c>
    </row>
    <row r="133" spans="1:7" s="24" customFormat="1" x14ac:dyDescent="0.25">
      <c r="A133" s="6">
        <v>1</v>
      </c>
      <c r="B133" s="34" t="s">
        <v>43</v>
      </c>
      <c r="C133" s="645">
        <v>300</v>
      </c>
      <c r="D133" s="3"/>
      <c r="E133" s="511">
        <v>10</v>
      </c>
      <c r="F133" s="3">
        <f>ROUND(G133/C133,0)</f>
        <v>0</v>
      </c>
      <c r="G133" s="3">
        <f>ROUND(D133*E133,0)</f>
        <v>0</v>
      </c>
    </row>
    <row r="134" spans="1:7" s="24" customFormat="1" ht="16.5" customHeight="1" x14ac:dyDescent="0.25">
      <c r="A134" s="6">
        <v>1</v>
      </c>
      <c r="B134" s="36" t="s">
        <v>9</v>
      </c>
      <c r="C134" s="646"/>
      <c r="D134" s="46">
        <f>SUM(D131:D133)</f>
        <v>0</v>
      </c>
      <c r="E134" s="511">
        <v>10</v>
      </c>
      <c r="F134" s="46"/>
      <c r="G134" s="46">
        <f t="shared" ref="G134" si="8">SUM(G131:G133)</f>
        <v>0</v>
      </c>
    </row>
    <row r="135" spans="1:7" s="24" customFormat="1" ht="16.5" customHeight="1" x14ac:dyDescent="0.25">
      <c r="A135" s="6">
        <v>1</v>
      </c>
      <c r="B135" s="55" t="s">
        <v>77</v>
      </c>
      <c r="C135" s="646"/>
      <c r="D135" s="539"/>
      <c r="E135" s="648"/>
      <c r="F135" s="539"/>
      <c r="G135" s="539"/>
    </row>
    <row r="136" spans="1:7" s="24" customFormat="1" x14ac:dyDescent="0.25">
      <c r="A136" s="6">
        <v>1</v>
      </c>
      <c r="B136" s="35" t="s">
        <v>21</v>
      </c>
      <c r="C136" s="510">
        <v>240</v>
      </c>
      <c r="D136" s="3"/>
      <c r="E136" s="511">
        <v>8</v>
      </c>
      <c r="F136" s="3">
        <f>ROUND(G136/C136,0)</f>
        <v>0</v>
      </c>
      <c r="G136" s="3">
        <f>ROUND(D136*E136,0)</f>
        <v>0</v>
      </c>
    </row>
    <row r="137" spans="1:7" s="24" customFormat="1" x14ac:dyDescent="0.25">
      <c r="A137" s="6">
        <v>1</v>
      </c>
      <c r="B137" s="35" t="s">
        <v>27</v>
      </c>
      <c r="C137" s="510">
        <v>240</v>
      </c>
      <c r="D137" s="3"/>
      <c r="E137" s="511">
        <v>8</v>
      </c>
      <c r="F137" s="3">
        <f t="shared" ref="F137:F142" si="9">ROUND(G137/C137,0)</f>
        <v>0</v>
      </c>
      <c r="G137" s="3">
        <f t="shared" ref="G137:G142" si="10">ROUND(D137*E137,0)</f>
        <v>0</v>
      </c>
    </row>
    <row r="138" spans="1:7" s="24" customFormat="1" x14ac:dyDescent="0.25">
      <c r="A138" s="6">
        <v>1</v>
      </c>
      <c r="B138" s="35" t="s">
        <v>39</v>
      </c>
      <c r="C138" s="510">
        <v>240</v>
      </c>
      <c r="D138" s="3">
        <v>1</v>
      </c>
      <c r="E138" s="511">
        <v>8</v>
      </c>
      <c r="F138" s="3">
        <f t="shared" si="9"/>
        <v>0</v>
      </c>
      <c r="G138" s="3">
        <f t="shared" si="10"/>
        <v>8</v>
      </c>
    </row>
    <row r="139" spans="1:7" s="24" customFormat="1" x14ac:dyDescent="0.25">
      <c r="A139" s="6">
        <v>1</v>
      </c>
      <c r="B139" s="35" t="s">
        <v>45</v>
      </c>
      <c r="C139" s="510">
        <v>240</v>
      </c>
      <c r="D139" s="3"/>
      <c r="E139" s="511">
        <v>8</v>
      </c>
      <c r="F139" s="3">
        <f t="shared" si="9"/>
        <v>0</v>
      </c>
      <c r="G139" s="3">
        <f t="shared" si="10"/>
        <v>0</v>
      </c>
    </row>
    <row r="140" spans="1:7" s="24" customFormat="1" x14ac:dyDescent="0.25">
      <c r="A140" s="6">
        <v>1</v>
      </c>
      <c r="B140" s="35" t="s">
        <v>22</v>
      </c>
      <c r="C140" s="510">
        <v>240</v>
      </c>
      <c r="D140" s="3"/>
      <c r="E140" s="511">
        <v>8</v>
      </c>
      <c r="F140" s="3">
        <f t="shared" si="9"/>
        <v>0</v>
      </c>
      <c r="G140" s="3">
        <f t="shared" si="10"/>
        <v>0</v>
      </c>
    </row>
    <row r="141" spans="1:7" s="24" customFormat="1" x14ac:dyDescent="0.25">
      <c r="A141" s="6">
        <v>1</v>
      </c>
      <c r="B141" s="35" t="s">
        <v>8</v>
      </c>
      <c r="C141" s="510">
        <v>240</v>
      </c>
      <c r="D141" s="3"/>
      <c r="E141" s="511">
        <v>8</v>
      </c>
      <c r="F141" s="3">
        <f t="shared" si="9"/>
        <v>0</v>
      </c>
      <c r="G141" s="3">
        <f t="shared" si="10"/>
        <v>0</v>
      </c>
    </row>
    <row r="142" spans="1:7" s="24" customFormat="1" x14ac:dyDescent="0.25">
      <c r="A142" s="6">
        <v>1</v>
      </c>
      <c r="B142" s="35" t="s">
        <v>35</v>
      </c>
      <c r="C142" s="510">
        <v>240</v>
      </c>
      <c r="D142" s="3"/>
      <c r="E142" s="511">
        <v>8</v>
      </c>
      <c r="F142" s="3">
        <f t="shared" si="9"/>
        <v>0</v>
      </c>
      <c r="G142" s="3">
        <f t="shared" si="10"/>
        <v>0</v>
      </c>
    </row>
    <row r="143" spans="1:7" s="24" customFormat="1" x14ac:dyDescent="0.25">
      <c r="A143" s="6">
        <v>1</v>
      </c>
      <c r="B143" s="36" t="s">
        <v>147</v>
      </c>
      <c r="C143" s="649"/>
      <c r="D143" s="46">
        <f>SUM(D136:D142)</f>
        <v>1</v>
      </c>
      <c r="E143" s="634">
        <f>G143/D143</f>
        <v>8</v>
      </c>
      <c r="F143" s="46">
        <f>SUM(F136:F142)</f>
        <v>0</v>
      </c>
      <c r="G143" s="46">
        <f>SUM(G136:G142)</f>
        <v>8</v>
      </c>
    </row>
    <row r="144" spans="1:7" ht="21.75" customHeight="1" x14ac:dyDescent="0.25">
      <c r="A144" s="6">
        <v>1</v>
      </c>
      <c r="B144" s="38" t="s">
        <v>118</v>
      </c>
      <c r="C144" s="510"/>
      <c r="D144" s="22">
        <f>D134+D143</f>
        <v>1</v>
      </c>
      <c r="E144" s="21">
        <f>G144/D144</f>
        <v>8</v>
      </c>
      <c r="F144" s="22">
        <f>F134+F143</f>
        <v>0</v>
      </c>
      <c r="G144" s="22">
        <f>G134+G143</f>
        <v>8</v>
      </c>
    </row>
    <row r="145" spans="1:72" ht="31.5" customHeight="1" x14ac:dyDescent="0.25">
      <c r="A145" s="6">
        <v>1</v>
      </c>
      <c r="B145" s="40" t="s">
        <v>177</v>
      </c>
      <c r="C145" s="510"/>
      <c r="D145" s="539">
        <v>3</v>
      </c>
      <c r="E145" s="539"/>
      <c r="F145" s="539"/>
      <c r="G145" s="539"/>
    </row>
    <row r="146" spans="1:72" ht="31.5" customHeight="1" x14ac:dyDescent="0.25">
      <c r="A146" s="6">
        <v>1</v>
      </c>
      <c r="B146" s="40" t="s">
        <v>178</v>
      </c>
      <c r="C146" s="650"/>
      <c r="D146" s="651">
        <v>7</v>
      </c>
      <c r="E146" s="355"/>
      <c r="F146" s="581"/>
      <c r="G146" s="581"/>
    </row>
    <row r="147" spans="1:72" s="638" customFormat="1" x14ac:dyDescent="0.25">
      <c r="A147" s="6">
        <v>1</v>
      </c>
      <c r="B147" s="652" t="s">
        <v>10</v>
      </c>
      <c r="C147" s="653"/>
      <c r="D147" s="653"/>
      <c r="E147" s="653"/>
      <c r="F147" s="653"/>
      <c r="G147" s="653"/>
      <c r="H147" s="637"/>
      <c r="I147" s="637"/>
      <c r="J147" s="637"/>
      <c r="K147" s="637"/>
      <c r="L147" s="637"/>
      <c r="M147" s="637"/>
      <c r="N147" s="637"/>
      <c r="O147" s="637"/>
      <c r="P147" s="637"/>
      <c r="Q147" s="637"/>
      <c r="R147" s="637"/>
      <c r="S147" s="637"/>
      <c r="T147" s="637"/>
      <c r="U147" s="637"/>
      <c r="V147" s="637"/>
      <c r="W147" s="637"/>
      <c r="X147" s="637"/>
      <c r="Y147" s="637"/>
      <c r="Z147" s="637"/>
      <c r="AA147" s="637"/>
      <c r="AB147" s="637"/>
      <c r="AC147" s="637"/>
      <c r="AD147" s="637"/>
      <c r="AE147" s="637"/>
      <c r="AF147" s="637"/>
      <c r="AG147" s="637"/>
      <c r="AH147" s="637"/>
      <c r="AI147" s="637"/>
      <c r="AJ147" s="637"/>
      <c r="AK147" s="637"/>
      <c r="AL147" s="637"/>
      <c r="AM147" s="637"/>
      <c r="AN147" s="637"/>
      <c r="AO147" s="637"/>
      <c r="AP147" s="637"/>
      <c r="AQ147" s="637"/>
      <c r="AR147" s="637"/>
      <c r="AS147" s="637"/>
      <c r="AT147" s="637"/>
      <c r="AU147" s="637"/>
      <c r="AV147" s="637"/>
      <c r="AW147" s="637"/>
      <c r="AX147" s="637"/>
      <c r="AY147" s="637"/>
      <c r="AZ147" s="637"/>
      <c r="BA147" s="637"/>
      <c r="BB147" s="637"/>
      <c r="BC147" s="637"/>
      <c r="BD147" s="637"/>
      <c r="BE147" s="637"/>
      <c r="BF147" s="637"/>
      <c r="BG147" s="637"/>
      <c r="BH147" s="637"/>
      <c r="BI147" s="637"/>
      <c r="BJ147" s="637"/>
      <c r="BK147" s="637"/>
      <c r="BL147" s="637"/>
      <c r="BM147" s="637"/>
      <c r="BN147" s="637"/>
      <c r="BO147" s="637"/>
      <c r="BP147" s="637"/>
      <c r="BQ147" s="637"/>
      <c r="BR147" s="637"/>
      <c r="BS147" s="637"/>
      <c r="BT147" s="637"/>
    </row>
    <row r="148" spans="1:72" x14ac:dyDescent="0.25">
      <c r="A148" s="6">
        <v>1</v>
      </c>
      <c r="B148" s="654"/>
      <c r="C148" s="640"/>
      <c r="D148" s="3"/>
      <c r="E148" s="3"/>
      <c r="F148" s="3"/>
      <c r="G148" s="3"/>
    </row>
    <row r="149" spans="1:72" ht="18" customHeight="1" x14ac:dyDescent="0.25">
      <c r="A149" s="6">
        <v>1</v>
      </c>
      <c r="B149" s="655" t="s">
        <v>90</v>
      </c>
      <c r="C149" s="641"/>
      <c r="D149" s="3"/>
      <c r="E149" s="3"/>
      <c r="F149" s="3"/>
      <c r="G149" s="3"/>
    </row>
    <row r="150" spans="1:72" x14ac:dyDescent="0.25">
      <c r="A150" s="6">
        <v>1</v>
      </c>
      <c r="B150" s="325" t="s">
        <v>4</v>
      </c>
      <c r="C150" s="641"/>
      <c r="D150" s="3"/>
      <c r="E150" s="3"/>
      <c r="F150" s="3"/>
      <c r="G150" s="3"/>
    </row>
    <row r="151" spans="1:72" x14ac:dyDescent="0.25">
      <c r="A151" s="6">
        <v>1</v>
      </c>
      <c r="B151" s="4" t="s">
        <v>37</v>
      </c>
      <c r="C151" s="510">
        <v>340</v>
      </c>
      <c r="D151" s="3">
        <v>8.7272727272727266</v>
      </c>
      <c r="E151" s="511">
        <v>11</v>
      </c>
      <c r="F151" s="3">
        <f>ROUND(G151/C151,0)</f>
        <v>0</v>
      </c>
      <c r="G151" s="3">
        <f>ROUND(D151*E151,0)</f>
        <v>96</v>
      </c>
    </row>
    <row r="152" spans="1:72" x14ac:dyDescent="0.25">
      <c r="A152" s="6">
        <v>1</v>
      </c>
      <c r="B152" s="4" t="s">
        <v>44</v>
      </c>
      <c r="C152" s="510">
        <v>340</v>
      </c>
      <c r="D152" s="3">
        <v>3.2727272727272725</v>
      </c>
      <c r="E152" s="511">
        <v>9.6999999999999993</v>
      </c>
      <c r="F152" s="3">
        <f>ROUND(G152/C152,0)</f>
        <v>0</v>
      </c>
      <c r="G152" s="3">
        <f>ROUND(D152*E152,0)</f>
        <v>32</v>
      </c>
    </row>
    <row r="153" spans="1:72" x14ac:dyDescent="0.25">
      <c r="A153" s="6">
        <v>1</v>
      </c>
      <c r="B153" s="4" t="s">
        <v>8</v>
      </c>
      <c r="C153" s="510">
        <v>340</v>
      </c>
      <c r="D153" s="3">
        <v>16.363636363636363</v>
      </c>
      <c r="E153" s="511">
        <v>7.5</v>
      </c>
      <c r="F153" s="3">
        <f>ROUND(G153/C153,0)</f>
        <v>0</v>
      </c>
      <c r="G153" s="3">
        <f>ROUND(D153*E153,0)</f>
        <v>123</v>
      </c>
    </row>
    <row r="154" spans="1:72" x14ac:dyDescent="0.25">
      <c r="A154" s="6">
        <v>1</v>
      </c>
      <c r="B154" s="4" t="s">
        <v>103</v>
      </c>
      <c r="C154" s="510">
        <v>340</v>
      </c>
      <c r="D154" s="3">
        <v>5.4545454545454541</v>
      </c>
      <c r="E154" s="511">
        <v>9.6999999999999993</v>
      </c>
      <c r="F154" s="3">
        <f>ROUND(G154/C154,0)</f>
        <v>0</v>
      </c>
      <c r="G154" s="3">
        <f>ROUND(D154*E154,0)</f>
        <v>53</v>
      </c>
    </row>
    <row r="155" spans="1:72" s="24" customFormat="1" x14ac:dyDescent="0.25">
      <c r="A155" s="6">
        <v>1</v>
      </c>
      <c r="B155" s="606" t="s">
        <v>5</v>
      </c>
      <c r="C155" s="379"/>
      <c r="D155" s="22">
        <f>D151+D152+D153+D154</f>
        <v>33.81818181818182</v>
      </c>
      <c r="E155" s="21">
        <f>G155/D155</f>
        <v>8.9892473118279561</v>
      </c>
      <c r="F155" s="22">
        <f>F151+F152+F153+F154</f>
        <v>0</v>
      </c>
      <c r="G155" s="22">
        <f>G151+G152+G153+G154</f>
        <v>304</v>
      </c>
    </row>
    <row r="156" spans="1:72" s="59" customFormat="1" ht="18.75" customHeight="1" x14ac:dyDescent="0.25">
      <c r="A156" s="6">
        <v>1</v>
      </c>
      <c r="B156" s="25" t="s">
        <v>227</v>
      </c>
      <c r="C156" s="25"/>
      <c r="D156" s="89"/>
      <c r="E156" s="58"/>
      <c r="F156" s="58"/>
      <c r="G156" s="58"/>
    </row>
    <row r="157" spans="1:72" s="59" customFormat="1" ht="15" customHeight="1" x14ac:dyDescent="0.25">
      <c r="A157" s="6">
        <v>1</v>
      </c>
      <c r="B157" s="27" t="s">
        <v>123</v>
      </c>
      <c r="C157" s="60"/>
      <c r="D157" s="58">
        <f>SUM(D158,D159,D160,D161)</f>
        <v>5</v>
      </c>
      <c r="E157" s="58"/>
      <c r="F157" s="58"/>
      <c r="G157" s="58"/>
    </row>
    <row r="158" spans="1:72" s="59" customFormat="1" ht="15" customHeight="1" x14ac:dyDescent="0.25">
      <c r="A158" s="6">
        <v>1</v>
      </c>
      <c r="B158" s="61" t="s">
        <v>228</v>
      </c>
      <c r="C158" s="60"/>
      <c r="D158" s="58"/>
      <c r="E158" s="58"/>
      <c r="F158" s="58"/>
      <c r="G158" s="58"/>
    </row>
    <row r="159" spans="1:72" s="59" customFormat="1" ht="17.25" customHeight="1" x14ac:dyDescent="0.25">
      <c r="A159" s="6">
        <v>1</v>
      </c>
      <c r="B159" s="61" t="s">
        <v>229</v>
      </c>
      <c r="C159" s="60"/>
      <c r="D159" s="3"/>
      <c r="E159" s="58"/>
      <c r="F159" s="58"/>
      <c r="G159" s="58"/>
    </row>
    <row r="160" spans="1:72" s="59" customFormat="1" ht="30" customHeight="1" x14ac:dyDescent="0.25">
      <c r="A160" s="6">
        <v>1</v>
      </c>
      <c r="B160" s="61" t="s">
        <v>230</v>
      </c>
      <c r="C160" s="60"/>
      <c r="D160" s="3"/>
      <c r="E160" s="58"/>
      <c r="F160" s="58"/>
      <c r="G160" s="58"/>
    </row>
    <row r="161" spans="1:8" s="59" customFormat="1" ht="15" customHeight="1" x14ac:dyDescent="0.25">
      <c r="A161" s="6">
        <v>1</v>
      </c>
      <c r="B161" s="27" t="s">
        <v>231</v>
      </c>
      <c r="C161" s="60"/>
      <c r="D161" s="3">
        <v>5</v>
      </c>
      <c r="E161" s="58"/>
      <c r="F161" s="58"/>
      <c r="G161" s="58"/>
    </row>
    <row r="162" spans="1:8" s="59" customFormat="1" ht="45" customHeight="1" x14ac:dyDescent="0.25">
      <c r="A162" s="6">
        <v>1</v>
      </c>
      <c r="B162" s="27" t="s">
        <v>326</v>
      </c>
      <c r="C162" s="60"/>
      <c r="D162" s="17"/>
      <c r="E162" s="58"/>
      <c r="F162" s="58"/>
      <c r="G162" s="58"/>
      <c r="H162" s="90"/>
    </row>
    <row r="163" spans="1:8" s="24" customFormat="1" ht="15" customHeight="1" x14ac:dyDescent="0.25">
      <c r="A163" s="6">
        <v>1</v>
      </c>
      <c r="B163" s="28" t="s">
        <v>121</v>
      </c>
      <c r="C163" s="26"/>
      <c r="D163" s="3">
        <v>4</v>
      </c>
      <c r="E163" s="3"/>
      <c r="F163" s="3"/>
      <c r="G163" s="3"/>
    </row>
    <row r="164" spans="1:8" s="59" customFormat="1" ht="15" customHeight="1" x14ac:dyDescent="0.25">
      <c r="A164" s="6">
        <v>1</v>
      </c>
      <c r="B164" s="56" t="s">
        <v>160</v>
      </c>
      <c r="C164" s="467"/>
      <c r="D164" s="3"/>
      <c r="E164" s="58"/>
      <c r="F164" s="58"/>
      <c r="G164" s="58"/>
    </row>
    <row r="165" spans="1:8" s="59" customFormat="1" ht="15.75" customHeight="1" x14ac:dyDescent="0.25">
      <c r="A165" s="6">
        <v>1</v>
      </c>
      <c r="B165" s="62" t="s">
        <v>232</v>
      </c>
      <c r="C165" s="63"/>
      <c r="D165" s="60">
        <f>D157+ROUND(D163*3.2,0)</f>
        <v>18</v>
      </c>
      <c r="E165" s="64"/>
      <c r="F165" s="64"/>
      <c r="G165" s="64"/>
    </row>
    <row r="166" spans="1:8" s="59" customFormat="1" ht="15.75" customHeight="1" x14ac:dyDescent="0.25">
      <c r="A166" s="6">
        <v>1</v>
      </c>
      <c r="B166" s="25" t="s">
        <v>163</v>
      </c>
      <c r="C166" s="26"/>
      <c r="D166" s="3"/>
      <c r="E166" s="64"/>
      <c r="F166" s="64"/>
      <c r="G166" s="64"/>
    </row>
    <row r="167" spans="1:8" s="59" customFormat="1" ht="15.75" customHeight="1" x14ac:dyDescent="0.25">
      <c r="A167" s="6">
        <v>1</v>
      </c>
      <c r="B167" s="27" t="s">
        <v>123</v>
      </c>
      <c r="C167" s="26"/>
      <c r="D167" s="3">
        <f>SUM(D168,D169,D176,D182,D183,D184,D185)</f>
        <v>0</v>
      </c>
      <c r="E167" s="64"/>
      <c r="F167" s="64"/>
      <c r="G167" s="64"/>
    </row>
    <row r="168" spans="1:8" s="59" customFormat="1" ht="15.75" customHeight="1" x14ac:dyDescent="0.25">
      <c r="A168" s="6">
        <v>1</v>
      </c>
      <c r="B168" s="27" t="s">
        <v>228</v>
      </c>
      <c r="C168" s="26"/>
      <c r="D168" s="3"/>
      <c r="E168" s="64"/>
      <c r="F168" s="64"/>
      <c r="G168" s="64"/>
    </row>
    <row r="169" spans="1:8" s="59" customFormat="1" ht="15.75" customHeight="1" x14ac:dyDescent="0.25">
      <c r="A169" s="6">
        <v>1</v>
      </c>
      <c r="B169" s="61" t="s">
        <v>233</v>
      </c>
      <c r="C169" s="26"/>
      <c r="D169" s="3">
        <f>D170+D171+D172+D174</f>
        <v>0</v>
      </c>
      <c r="E169" s="64"/>
      <c r="F169" s="64"/>
      <c r="G169" s="64"/>
    </row>
    <row r="170" spans="1:8" s="59" customFormat="1" ht="19.5" customHeight="1" x14ac:dyDescent="0.25">
      <c r="A170" s="6">
        <v>1</v>
      </c>
      <c r="B170" s="65" t="s">
        <v>234</v>
      </c>
      <c r="C170" s="26"/>
      <c r="D170" s="58"/>
      <c r="E170" s="64"/>
      <c r="F170" s="64"/>
      <c r="G170" s="64"/>
    </row>
    <row r="171" spans="1:8" s="59" customFormat="1" ht="15.75" customHeight="1" x14ac:dyDescent="0.25">
      <c r="A171" s="6">
        <v>1</v>
      </c>
      <c r="B171" s="65" t="s">
        <v>235</v>
      </c>
      <c r="C171" s="26"/>
      <c r="D171" s="58"/>
      <c r="E171" s="64"/>
      <c r="F171" s="64"/>
      <c r="G171" s="64"/>
    </row>
    <row r="172" spans="1:8" s="59" customFormat="1" ht="30.75" customHeight="1" x14ac:dyDescent="0.25">
      <c r="A172" s="6">
        <v>1</v>
      </c>
      <c r="B172" s="65" t="s">
        <v>236</v>
      </c>
      <c r="C172" s="26"/>
      <c r="D172" s="58"/>
      <c r="E172" s="64"/>
      <c r="F172" s="64"/>
      <c r="G172" s="64"/>
    </row>
    <row r="173" spans="1:8" s="59" customFormat="1" ht="15" customHeight="1" x14ac:dyDescent="0.25">
      <c r="A173" s="6">
        <v>1</v>
      </c>
      <c r="B173" s="65" t="s">
        <v>237</v>
      </c>
      <c r="C173" s="26"/>
      <c r="D173" s="58"/>
      <c r="E173" s="64"/>
      <c r="F173" s="64"/>
      <c r="G173" s="64"/>
    </row>
    <row r="174" spans="1:8" s="59" customFormat="1" ht="30" customHeight="1" x14ac:dyDescent="0.25">
      <c r="A174" s="6">
        <v>1</v>
      </c>
      <c r="B174" s="65" t="s">
        <v>238</v>
      </c>
      <c r="C174" s="26"/>
      <c r="D174" s="58"/>
      <c r="E174" s="64"/>
      <c r="F174" s="64"/>
      <c r="G174" s="64"/>
    </row>
    <row r="175" spans="1:8" s="59" customFormat="1" ht="15" customHeight="1" x14ac:dyDescent="0.25">
      <c r="A175" s="6">
        <v>1</v>
      </c>
      <c r="B175" s="65" t="s">
        <v>237</v>
      </c>
      <c r="C175" s="26"/>
      <c r="D175" s="91"/>
      <c r="E175" s="64"/>
      <c r="F175" s="64"/>
      <c r="G175" s="64"/>
    </row>
    <row r="176" spans="1:8" s="59" customFormat="1" ht="30" customHeight="1" x14ac:dyDescent="0.25">
      <c r="A176" s="6">
        <v>1</v>
      </c>
      <c r="B176" s="61" t="s">
        <v>239</v>
      </c>
      <c r="C176" s="26"/>
      <c r="D176" s="3">
        <f>SUM(D177,D178,D180)</f>
        <v>0</v>
      </c>
      <c r="E176" s="64"/>
      <c r="F176" s="64"/>
      <c r="G176" s="64"/>
    </row>
    <row r="177" spans="1:7" s="59" customFormat="1" ht="30" customHeight="1" x14ac:dyDescent="0.25">
      <c r="A177" s="6">
        <v>1</v>
      </c>
      <c r="B177" s="65" t="s">
        <v>240</v>
      </c>
      <c r="C177" s="26"/>
      <c r="D177" s="3"/>
      <c r="E177" s="64"/>
      <c r="F177" s="64"/>
      <c r="G177" s="64"/>
    </row>
    <row r="178" spans="1:7" s="59" customFormat="1" ht="45" customHeight="1" x14ac:dyDescent="0.25">
      <c r="A178" s="6">
        <v>1</v>
      </c>
      <c r="B178" s="65" t="s">
        <v>241</v>
      </c>
      <c r="C178" s="26"/>
      <c r="D178" s="406"/>
      <c r="E178" s="64"/>
      <c r="F178" s="64"/>
      <c r="G178" s="64"/>
    </row>
    <row r="179" spans="1:7" s="59" customFormat="1" ht="15" customHeight="1" x14ac:dyDescent="0.25">
      <c r="A179" s="6">
        <v>1</v>
      </c>
      <c r="B179" s="65" t="s">
        <v>237</v>
      </c>
      <c r="C179" s="26"/>
      <c r="D179" s="406"/>
      <c r="E179" s="64"/>
      <c r="F179" s="64"/>
      <c r="G179" s="64"/>
    </row>
    <row r="180" spans="1:7" s="59" customFormat="1" ht="45" customHeight="1" x14ac:dyDescent="0.25">
      <c r="A180" s="6">
        <v>1</v>
      </c>
      <c r="B180" s="65" t="s">
        <v>242</v>
      </c>
      <c r="C180" s="26"/>
      <c r="D180" s="406"/>
      <c r="E180" s="64"/>
      <c r="F180" s="64"/>
      <c r="G180" s="64"/>
    </row>
    <row r="181" spans="1:7" s="59" customFormat="1" ht="15" customHeight="1" x14ac:dyDescent="0.25">
      <c r="A181" s="6">
        <v>1</v>
      </c>
      <c r="B181" s="65" t="s">
        <v>237</v>
      </c>
      <c r="C181" s="26"/>
      <c r="D181" s="406"/>
      <c r="E181" s="64"/>
      <c r="F181" s="64"/>
      <c r="G181" s="64"/>
    </row>
    <row r="182" spans="1:7" s="59" customFormat="1" ht="31.5" customHeight="1" x14ac:dyDescent="0.25">
      <c r="A182" s="6">
        <v>1</v>
      </c>
      <c r="B182" s="61" t="s">
        <v>243</v>
      </c>
      <c r="C182" s="26"/>
      <c r="D182" s="3"/>
      <c r="E182" s="64"/>
      <c r="F182" s="64"/>
      <c r="G182" s="64"/>
    </row>
    <row r="183" spans="1:7" s="59" customFormat="1" ht="30" customHeight="1" x14ac:dyDescent="0.25">
      <c r="A183" s="6">
        <v>1</v>
      </c>
      <c r="B183" s="27"/>
      <c r="C183" s="26"/>
      <c r="D183" s="3"/>
      <c r="E183" s="64"/>
      <c r="F183" s="64"/>
      <c r="G183" s="64"/>
    </row>
    <row r="184" spans="1:7" s="59" customFormat="1" ht="15.75" customHeight="1" x14ac:dyDescent="0.25">
      <c r="A184" s="6">
        <v>1</v>
      </c>
      <c r="B184" s="61" t="s">
        <v>244</v>
      </c>
      <c r="C184" s="26"/>
      <c r="D184" s="3"/>
      <c r="E184" s="64"/>
      <c r="F184" s="64"/>
      <c r="G184" s="64"/>
    </row>
    <row r="185" spans="1:7" s="59" customFormat="1" ht="15.75" customHeight="1" x14ac:dyDescent="0.25">
      <c r="A185" s="6">
        <v>1</v>
      </c>
      <c r="B185" s="27" t="s">
        <v>245</v>
      </c>
      <c r="C185" s="26"/>
      <c r="D185" s="3"/>
      <c r="E185" s="64"/>
      <c r="F185" s="64"/>
      <c r="G185" s="64"/>
    </row>
    <row r="186" spans="1:7" s="59" customFormat="1" ht="15" customHeight="1" x14ac:dyDescent="0.25">
      <c r="A186" s="6">
        <v>1</v>
      </c>
      <c r="B186" s="28" t="s">
        <v>121</v>
      </c>
      <c r="C186" s="60"/>
      <c r="D186" s="58"/>
      <c r="E186" s="64"/>
      <c r="F186" s="64"/>
      <c r="G186" s="64"/>
    </row>
    <row r="187" spans="1:7" s="59" customFormat="1" ht="15" customHeight="1" x14ac:dyDescent="0.25">
      <c r="A187" s="6">
        <v>1</v>
      </c>
      <c r="B187" s="56" t="s">
        <v>160</v>
      </c>
      <c r="C187" s="60"/>
      <c r="D187" s="91"/>
      <c r="E187" s="64"/>
      <c r="F187" s="64"/>
      <c r="G187" s="64"/>
    </row>
    <row r="188" spans="1:7" s="24" customFormat="1" ht="30" customHeight="1" x14ac:dyDescent="0.25">
      <c r="A188" s="6">
        <v>1</v>
      </c>
      <c r="B188" s="28" t="s">
        <v>122</v>
      </c>
      <c r="C188" s="57"/>
      <c r="D188" s="3">
        <v>43</v>
      </c>
      <c r="E188" s="3"/>
      <c r="F188" s="3"/>
      <c r="G188" s="3"/>
    </row>
    <row r="189" spans="1:7" s="59" customFormat="1" ht="15.75" customHeight="1" x14ac:dyDescent="0.25">
      <c r="A189" s="6">
        <v>1</v>
      </c>
      <c r="B189" s="28" t="s">
        <v>246</v>
      </c>
      <c r="C189" s="26"/>
      <c r="D189" s="3"/>
      <c r="E189" s="64"/>
      <c r="F189" s="64"/>
      <c r="G189" s="64"/>
    </row>
    <row r="190" spans="1:7" s="59" customFormat="1" ht="42" customHeight="1" x14ac:dyDescent="0.25">
      <c r="A190" s="6">
        <v>1</v>
      </c>
      <c r="B190" s="28" t="s">
        <v>341</v>
      </c>
      <c r="C190" s="26"/>
      <c r="D190" s="3">
        <v>25</v>
      </c>
      <c r="E190" s="64"/>
      <c r="F190" s="64"/>
      <c r="G190" s="64"/>
    </row>
    <row r="191" spans="1:7" s="59" customFormat="1" ht="15" customHeight="1" x14ac:dyDescent="0.25">
      <c r="A191" s="6">
        <v>1</v>
      </c>
      <c r="B191" s="67" t="s">
        <v>162</v>
      </c>
      <c r="C191" s="26"/>
      <c r="D191" s="22">
        <f>D167+ROUND(D186*3.2,0)+D188+D190</f>
        <v>68</v>
      </c>
      <c r="E191" s="64"/>
      <c r="F191" s="64"/>
      <c r="G191" s="64"/>
    </row>
    <row r="192" spans="1:7" s="59" customFormat="1" ht="15" customHeight="1" x14ac:dyDescent="0.25">
      <c r="A192" s="6">
        <v>1</v>
      </c>
      <c r="B192" s="68" t="s">
        <v>161</v>
      </c>
      <c r="C192" s="26"/>
      <c r="D192" s="22">
        <f>SUM(D165,D191)</f>
        <v>86</v>
      </c>
      <c r="E192" s="64"/>
      <c r="F192" s="64"/>
      <c r="G192" s="64"/>
    </row>
    <row r="193" spans="1:72" s="59" customFormat="1" ht="15" hidden="1" customHeight="1" x14ac:dyDescent="0.25">
      <c r="A193" s="6">
        <v>1</v>
      </c>
      <c r="B193" s="430" t="s">
        <v>124</v>
      </c>
      <c r="C193" s="26"/>
      <c r="D193" s="539">
        <f>D194</f>
        <v>0</v>
      </c>
      <c r="E193" s="570"/>
      <c r="F193" s="570"/>
      <c r="G193" s="570"/>
    </row>
    <row r="194" spans="1:72" s="59" customFormat="1" ht="15" hidden="1" customHeight="1" x14ac:dyDescent="0.25">
      <c r="A194" s="6">
        <v>1</v>
      </c>
      <c r="B194" s="28" t="s">
        <v>250</v>
      </c>
      <c r="C194" s="26"/>
      <c r="D194" s="3"/>
      <c r="E194" s="570"/>
      <c r="F194" s="570"/>
      <c r="G194" s="570"/>
    </row>
    <row r="195" spans="1:72" s="24" customFormat="1" ht="15.75" x14ac:dyDescent="0.25">
      <c r="A195" s="6">
        <v>1</v>
      </c>
      <c r="B195" s="31" t="s">
        <v>7</v>
      </c>
      <c r="C195" s="656"/>
      <c r="D195" s="3"/>
      <c r="E195" s="3"/>
      <c r="F195" s="3"/>
      <c r="G195" s="3"/>
    </row>
    <row r="196" spans="1:72" s="24" customFormat="1" ht="15.75" x14ac:dyDescent="0.25">
      <c r="A196" s="6">
        <v>1</v>
      </c>
      <c r="B196" s="33" t="s">
        <v>145</v>
      </c>
      <c r="C196" s="656"/>
      <c r="D196" s="3"/>
      <c r="E196" s="3"/>
      <c r="F196" s="3"/>
      <c r="G196" s="3"/>
    </row>
    <row r="197" spans="1:72" s="24" customFormat="1" x14ac:dyDescent="0.25">
      <c r="A197" s="6">
        <v>1</v>
      </c>
      <c r="B197" s="34" t="s">
        <v>8</v>
      </c>
      <c r="C197" s="656">
        <v>300</v>
      </c>
      <c r="D197" s="641">
        <v>8</v>
      </c>
      <c r="E197" s="657">
        <v>7.5</v>
      </c>
      <c r="F197" s="3">
        <f>ROUND(G197/C197,0)</f>
        <v>0</v>
      </c>
      <c r="G197" s="3">
        <f>ROUND(D197*E197,0)</f>
        <v>60</v>
      </c>
    </row>
    <row r="198" spans="1:72" s="24" customFormat="1" x14ac:dyDescent="0.25">
      <c r="A198" s="6">
        <v>1</v>
      </c>
      <c r="B198" s="34" t="s">
        <v>45</v>
      </c>
      <c r="C198" s="656">
        <v>300</v>
      </c>
      <c r="D198" s="641"/>
      <c r="E198" s="657">
        <v>10</v>
      </c>
      <c r="F198" s="3">
        <f>ROUND(G198/C198,0)</f>
        <v>0</v>
      </c>
      <c r="G198" s="3">
        <f>ROUND(D198*E198,0)</f>
        <v>0</v>
      </c>
    </row>
    <row r="199" spans="1:72" s="24" customFormat="1" x14ac:dyDescent="0.25">
      <c r="A199" s="6">
        <v>1</v>
      </c>
      <c r="B199" s="34" t="s">
        <v>44</v>
      </c>
      <c r="C199" s="656">
        <v>300</v>
      </c>
      <c r="D199" s="641"/>
      <c r="E199" s="658">
        <v>4</v>
      </c>
      <c r="F199" s="3">
        <f>ROUND(G199/C199,0)</f>
        <v>0</v>
      </c>
      <c r="G199" s="3">
        <f>ROUND(D199*E199,0)</f>
        <v>0</v>
      </c>
    </row>
    <row r="200" spans="1:72" s="24" customFormat="1" x14ac:dyDescent="0.25">
      <c r="A200" s="6">
        <v>1</v>
      </c>
      <c r="B200" s="36" t="s">
        <v>9</v>
      </c>
      <c r="C200" s="659"/>
      <c r="D200" s="659">
        <f>D197+D198+D199</f>
        <v>8</v>
      </c>
      <c r="E200" s="21">
        <f>G200/D200</f>
        <v>7.5</v>
      </c>
      <c r="F200" s="659">
        <f>F197+F198+F199</f>
        <v>0</v>
      </c>
      <c r="G200" s="659">
        <f>G197+G198+G199</f>
        <v>60</v>
      </c>
    </row>
    <row r="201" spans="1:72" s="24" customFormat="1" x14ac:dyDescent="0.25">
      <c r="A201" s="6">
        <v>1</v>
      </c>
      <c r="B201" s="55" t="s">
        <v>77</v>
      </c>
      <c r="C201" s="659"/>
      <c r="D201" s="660"/>
      <c r="E201" s="52"/>
      <c r="F201" s="660"/>
      <c r="G201" s="660"/>
    </row>
    <row r="202" spans="1:72" s="24" customFormat="1" x14ac:dyDescent="0.25">
      <c r="A202" s="6">
        <v>1</v>
      </c>
      <c r="B202" s="35" t="s">
        <v>57</v>
      </c>
      <c r="C202" s="32">
        <v>240</v>
      </c>
      <c r="D202" s="17"/>
      <c r="E202" s="342">
        <v>8</v>
      </c>
      <c r="F202" s="3">
        <f>ROUND(G202/C202,0)</f>
        <v>0</v>
      </c>
      <c r="G202" s="3">
        <f>ROUND(D202*E202,0)</f>
        <v>0</v>
      </c>
    </row>
    <row r="203" spans="1:72" s="24" customFormat="1" x14ac:dyDescent="0.25">
      <c r="A203" s="6">
        <v>1</v>
      </c>
      <c r="B203" s="35" t="s">
        <v>22</v>
      </c>
      <c r="C203" s="32">
        <v>240</v>
      </c>
      <c r="D203" s="17"/>
      <c r="E203" s="342">
        <v>8</v>
      </c>
      <c r="F203" s="3">
        <f t="shared" ref="F203" si="11">ROUND(G203/C203,0)</f>
        <v>0</v>
      </c>
      <c r="G203" s="3">
        <f t="shared" ref="G203" si="12">ROUND(D203*E203,0)</f>
        <v>0</v>
      </c>
    </row>
    <row r="204" spans="1:72" s="24" customFormat="1" x14ac:dyDescent="0.25">
      <c r="A204" s="6">
        <v>1</v>
      </c>
      <c r="B204" s="36" t="s">
        <v>147</v>
      </c>
      <c r="C204" s="661"/>
      <c r="D204" s="46">
        <f>SUM(D202:D203)</f>
        <v>0</v>
      </c>
      <c r="E204" s="662">
        <f>E202</f>
        <v>8</v>
      </c>
      <c r="F204" s="46">
        <f>SUM(F202:F203)</f>
        <v>0</v>
      </c>
      <c r="G204" s="46">
        <f>SUM(G202:G203)</f>
        <v>0</v>
      </c>
    </row>
    <row r="205" spans="1:72" ht="17.25" customHeight="1" x14ac:dyDescent="0.25">
      <c r="A205" s="6">
        <v>1</v>
      </c>
      <c r="B205" s="38" t="s">
        <v>118</v>
      </c>
      <c r="C205" s="39"/>
      <c r="D205" s="22">
        <f>D200+D204</f>
        <v>8</v>
      </c>
      <c r="E205" s="21">
        <f>G205/D205</f>
        <v>7.5</v>
      </c>
      <c r="F205" s="22">
        <f>F200+F204</f>
        <v>0</v>
      </c>
      <c r="G205" s="22">
        <f>G200+G204</f>
        <v>60</v>
      </c>
    </row>
    <row r="206" spans="1:72" s="638" customFormat="1" ht="18" customHeight="1" x14ac:dyDescent="0.25">
      <c r="A206" s="6">
        <v>1</v>
      </c>
      <c r="B206" s="652" t="s">
        <v>10</v>
      </c>
      <c r="C206" s="653"/>
      <c r="D206" s="653"/>
      <c r="E206" s="653"/>
      <c r="F206" s="653"/>
      <c r="G206" s="653"/>
      <c r="H206" s="637"/>
      <c r="I206" s="637"/>
      <c r="J206" s="637"/>
      <c r="K206" s="637"/>
      <c r="L206" s="637"/>
      <c r="M206" s="637"/>
      <c r="N206" s="637"/>
      <c r="O206" s="637"/>
      <c r="P206" s="637"/>
      <c r="Q206" s="637"/>
      <c r="R206" s="637"/>
      <c r="S206" s="637"/>
      <c r="T206" s="637"/>
      <c r="U206" s="637"/>
      <c r="V206" s="637"/>
      <c r="W206" s="637"/>
      <c r="X206" s="637"/>
      <c r="Y206" s="637"/>
      <c r="Z206" s="637"/>
      <c r="AA206" s="637"/>
      <c r="AB206" s="637"/>
      <c r="AC206" s="637"/>
      <c r="AD206" s="637"/>
      <c r="AE206" s="637"/>
      <c r="AF206" s="637"/>
      <c r="AG206" s="637"/>
      <c r="AH206" s="637"/>
      <c r="AI206" s="637"/>
      <c r="AJ206" s="637"/>
      <c r="AK206" s="637"/>
      <c r="AL206" s="637"/>
      <c r="AM206" s="637"/>
      <c r="AN206" s="637"/>
      <c r="AO206" s="637"/>
      <c r="AP206" s="637"/>
      <c r="AQ206" s="637"/>
      <c r="AR206" s="637"/>
      <c r="AS206" s="637"/>
      <c r="AT206" s="637"/>
      <c r="AU206" s="637"/>
      <c r="AV206" s="637"/>
      <c r="AW206" s="637"/>
      <c r="AX206" s="637"/>
      <c r="AY206" s="637"/>
      <c r="AZ206" s="637"/>
      <c r="BA206" s="637"/>
      <c r="BB206" s="637"/>
      <c r="BC206" s="637"/>
      <c r="BD206" s="637"/>
      <c r="BE206" s="637"/>
      <c r="BF206" s="637"/>
      <c r="BG206" s="637"/>
      <c r="BH206" s="637"/>
      <c r="BI206" s="637"/>
      <c r="BJ206" s="637"/>
      <c r="BK206" s="637"/>
      <c r="BL206" s="637"/>
      <c r="BM206" s="637"/>
      <c r="BN206" s="637"/>
      <c r="BO206" s="637"/>
      <c r="BP206" s="637"/>
      <c r="BQ206" s="637"/>
      <c r="BR206" s="637"/>
      <c r="BS206" s="637"/>
      <c r="BT206" s="637"/>
    </row>
    <row r="207" spans="1:72" x14ac:dyDescent="0.25">
      <c r="A207" s="6">
        <v>1</v>
      </c>
      <c r="B207" s="663"/>
      <c r="C207" s="636"/>
      <c r="D207" s="3"/>
      <c r="E207" s="3"/>
      <c r="F207" s="3"/>
      <c r="G207" s="3"/>
    </row>
    <row r="208" spans="1:72" ht="20.25" customHeight="1" x14ac:dyDescent="0.25">
      <c r="A208" s="6">
        <v>1</v>
      </c>
      <c r="B208" s="655" t="s">
        <v>91</v>
      </c>
      <c r="C208" s="641"/>
      <c r="D208" s="3"/>
      <c r="E208" s="3"/>
      <c r="F208" s="3"/>
      <c r="G208" s="3"/>
    </row>
    <row r="209" spans="1:7" x14ac:dyDescent="0.25">
      <c r="A209" s="6">
        <v>1</v>
      </c>
      <c r="B209" s="325" t="s">
        <v>4</v>
      </c>
      <c r="C209" s="641"/>
      <c r="D209" s="3"/>
      <c r="E209" s="3"/>
      <c r="F209" s="3"/>
      <c r="G209" s="3"/>
    </row>
    <row r="210" spans="1:7" x14ac:dyDescent="0.25">
      <c r="A210" s="6">
        <v>1</v>
      </c>
      <c r="B210" s="4" t="s">
        <v>11</v>
      </c>
      <c r="C210" s="510">
        <v>340</v>
      </c>
      <c r="D210" s="3">
        <v>15.272727272727273</v>
      </c>
      <c r="E210" s="511">
        <v>9</v>
      </c>
      <c r="F210" s="3">
        <f t="shared" ref="F210:F225" si="13">ROUND(G210/C210,0)</f>
        <v>0</v>
      </c>
      <c r="G210" s="3">
        <f t="shared" ref="G210:G225" si="14">ROUND(D210*E210,0)</f>
        <v>137</v>
      </c>
    </row>
    <row r="211" spans="1:7" x14ac:dyDescent="0.25">
      <c r="A211" s="6">
        <v>1</v>
      </c>
      <c r="B211" s="4" t="s">
        <v>46</v>
      </c>
      <c r="C211" s="510">
        <v>340</v>
      </c>
      <c r="D211" s="3">
        <v>5.4545454545454541</v>
      </c>
      <c r="E211" s="511">
        <v>11</v>
      </c>
      <c r="F211" s="3">
        <f t="shared" si="13"/>
        <v>0</v>
      </c>
      <c r="G211" s="3">
        <f t="shared" si="14"/>
        <v>60</v>
      </c>
    </row>
    <row r="212" spans="1:7" x14ac:dyDescent="0.25">
      <c r="A212" s="6">
        <v>1</v>
      </c>
      <c r="B212" s="4" t="s">
        <v>104</v>
      </c>
      <c r="C212" s="510">
        <v>340</v>
      </c>
      <c r="D212" s="3">
        <v>1.0909090909090908</v>
      </c>
      <c r="E212" s="511">
        <v>12</v>
      </c>
      <c r="F212" s="3">
        <f t="shared" si="13"/>
        <v>0</v>
      </c>
      <c r="G212" s="3">
        <f t="shared" si="14"/>
        <v>13</v>
      </c>
    </row>
    <row r="213" spans="1:7" x14ac:dyDescent="0.25">
      <c r="A213" s="6">
        <v>1</v>
      </c>
      <c r="B213" s="4" t="s">
        <v>37</v>
      </c>
      <c r="C213" s="510">
        <v>340</v>
      </c>
      <c r="D213" s="3">
        <v>5.4545454545454541</v>
      </c>
      <c r="E213" s="511">
        <v>10</v>
      </c>
      <c r="F213" s="3">
        <f t="shared" si="13"/>
        <v>0</v>
      </c>
      <c r="G213" s="3">
        <f t="shared" si="14"/>
        <v>55</v>
      </c>
    </row>
    <row r="214" spans="1:7" x14ac:dyDescent="0.25">
      <c r="A214" s="6">
        <v>1</v>
      </c>
      <c r="B214" s="4" t="s">
        <v>36</v>
      </c>
      <c r="C214" s="510">
        <v>340</v>
      </c>
      <c r="D214" s="3">
        <v>6.545454545454545</v>
      </c>
      <c r="E214" s="511">
        <v>9.8000000000000007</v>
      </c>
      <c r="F214" s="3">
        <f t="shared" si="13"/>
        <v>0</v>
      </c>
      <c r="G214" s="3">
        <f t="shared" si="14"/>
        <v>64</v>
      </c>
    </row>
    <row r="215" spans="1:7" x14ac:dyDescent="0.25">
      <c r="A215" s="6">
        <v>1</v>
      </c>
      <c r="B215" s="4" t="s">
        <v>59</v>
      </c>
      <c r="C215" s="510">
        <v>340</v>
      </c>
      <c r="D215" s="3">
        <v>0</v>
      </c>
      <c r="E215" s="511">
        <v>11.3</v>
      </c>
      <c r="F215" s="3">
        <f t="shared" si="13"/>
        <v>0</v>
      </c>
      <c r="G215" s="3">
        <f t="shared" si="14"/>
        <v>0</v>
      </c>
    </row>
    <row r="216" spans="1:7" x14ac:dyDescent="0.25">
      <c r="A216" s="6">
        <v>1</v>
      </c>
      <c r="B216" s="4" t="s">
        <v>47</v>
      </c>
      <c r="C216" s="510">
        <v>340</v>
      </c>
      <c r="D216" s="3">
        <v>2.1818181818181817</v>
      </c>
      <c r="E216" s="511">
        <v>11.2</v>
      </c>
      <c r="F216" s="3">
        <f t="shared" si="13"/>
        <v>0</v>
      </c>
      <c r="G216" s="3">
        <f t="shared" si="14"/>
        <v>24</v>
      </c>
    </row>
    <row r="217" spans="1:7" x14ac:dyDescent="0.25">
      <c r="A217" s="6">
        <v>1</v>
      </c>
      <c r="B217" s="4" t="s">
        <v>57</v>
      </c>
      <c r="C217" s="510">
        <v>340</v>
      </c>
      <c r="D217" s="3">
        <v>7.6363636363636367</v>
      </c>
      <c r="E217" s="511">
        <v>8.9</v>
      </c>
      <c r="F217" s="3">
        <f t="shared" si="13"/>
        <v>0</v>
      </c>
      <c r="G217" s="3">
        <f t="shared" si="14"/>
        <v>68</v>
      </c>
    </row>
    <row r="218" spans="1:7" x14ac:dyDescent="0.25">
      <c r="A218" s="6">
        <v>1</v>
      </c>
      <c r="B218" s="4" t="s">
        <v>105</v>
      </c>
      <c r="C218" s="510">
        <v>340</v>
      </c>
      <c r="D218" s="3">
        <v>2.1818181818181817</v>
      </c>
      <c r="E218" s="511">
        <v>7.5</v>
      </c>
      <c r="F218" s="3">
        <f t="shared" si="13"/>
        <v>0</v>
      </c>
      <c r="G218" s="3">
        <f t="shared" si="14"/>
        <v>16</v>
      </c>
    </row>
    <row r="219" spans="1:7" ht="15" customHeight="1" x14ac:dyDescent="0.25">
      <c r="A219" s="6">
        <v>1</v>
      </c>
      <c r="B219" s="4" t="s">
        <v>58</v>
      </c>
      <c r="C219" s="510">
        <v>340</v>
      </c>
      <c r="D219" s="3">
        <v>8.7272727272727266</v>
      </c>
      <c r="E219" s="511">
        <v>11.2</v>
      </c>
      <c r="F219" s="3">
        <f t="shared" si="13"/>
        <v>0</v>
      </c>
      <c r="G219" s="3">
        <f t="shared" si="14"/>
        <v>98</v>
      </c>
    </row>
    <row r="220" spans="1:7" x14ac:dyDescent="0.25">
      <c r="A220" s="6">
        <v>1</v>
      </c>
      <c r="B220" s="4" t="s">
        <v>40</v>
      </c>
      <c r="C220" s="510">
        <v>340</v>
      </c>
      <c r="D220" s="3">
        <v>2.1818181818181817</v>
      </c>
      <c r="E220" s="511">
        <v>12.5</v>
      </c>
      <c r="F220" s="3">
        <f t="shared" si="13"/>
        <v>0</v>
      </c>
      <c r="G220" s="3">
        <f t="shared" si="14"/>
        <v>27</v>
      </c>
    </row>
    <row r="221" spans="1:7" x14ac:dyDescent="0.25">
      <c r="A221" s="6">
        <v>1</v>
      </c>
      <c r="B221" s="4" t="s">
        <v>48</v>
      </c>
      <c r="C221" s="510">
        <v>340</v>
      </c>
      <c r="D221" s="3">
        <v>18.545454545454547</v>
      </c>
      <c r="E221" s="511">
        <v>10</v>
      </c>
      <c r="F221" s="3">
        <f t="shared" si="13"/>
        <v>1</v>
      </c>
      <c r="G221" s="3">
        <f t="shared" si="14"/>
        <v>185</v>
      </c>
    </row>
    <row r="222" spans="1:7" ht="18" customHeight="1" x14ac:dyDescent="0.25">
      <c r="A222" s="6">
        <v>1</v>
      </c>
      <c r="B222" s="48" t="s">
        <v>110</v>
      </c>
      <c r="C222" s="510">
        <v>320</v>
      </c>
      <c r="D222" s="3">
        <v>1.0909090909090908</v>
      </c>
      <c r="E222" s="664">
        <v>10</v>
      </c>
      <c r="F222" s="3">
        <f t="shared" si="13"/>
        <v>0</v>
      </c>
      <c r="G222" s="3">
        <f t="shared" si="14"/>
        <v>11</v>
      </c>
    </row>
    <row r="223" spans="1:7" x14ac:dyDescent="0.25">
      <c r="A223" s="6">
        <v>1</v>
      </c>
      <c r="B223" s="4" t="s">
        <v>49</v>
      </c>
      <c r="C223" s="510">
        <v>300</v>
      </c>
      <c r="D223" s="3">
        <v>2.1818181818181817</v>
      </c>
      <c r="E223" s="511">
        <v>6.3</v>
      </c>
      <c r="F223" s="3">
        <f t="shared" si="13"/>
        <v>0</v>
      </c>
      <c r="G223" s="3">
        <f t="shared" si="14"/>
        <v>14</v>
      </c>
    </row>
    <row r="224" spans="1:7" x14ac:dyDescent="0.25">
      <c r="A224" s="6">
        <v>1</v>
      </c>
      <c r="B224" s="4" t="s">
        <v>24</v>
      </c>
      <c r="C224" s="5">
        <v>300</v>
      </c>
      <c r="D224" s="3">
        <v>1.0909090909090908</v>
      </c>
      <c r="E224" s="665">
        <v>7.6</v>
      </c>
      <c r="F224" s="3">
        <f t="shared" si="13"/>
        <v>0</v>
      </c>
      <c r="G224" s="3">
        <f t="shared" si="14"/>
        <v>8</v>
      </c>
    </row>
    <row r="225" spans="1:8" x14ac:dyDescent="0.25">
      <c r="A225" s="6">
        <v>1</v>
      </c>
      <c r="B225" s="72" t="s">
        <v>199</v>
      </c>
      <c r="C225" s="2">
        <v>340</v>
      </c>
      <c r="D225" s="3">
        <v>2.1818181818181817</v>
      </c>
      <c r="E225" s="73">
        <v>10</v>
      </c>
      <c r="F225" s="3">
        <f t="shared" si="13"/>
        <v>0</v>
      </c>
      <c r="G225" s="3">
        <f t="shared" si="14"/>
        <v>22</v>
      </c>
    </row>
    <row r="226" spans="1:8" x14ac:dyDescent="0.25">
      <c r="A226" s="6">
        <v>1</v>
      </c>
      <c r="B226" s="72"/>
      <c r="C226" s="2"/>
      <c r="D226" s="3"/>
      <c r="E226" s="92"/>
      <c r="F226" s="3"/>
      <c r="G226" s="3"/>
    </row>
    <row r="227" spans="1:8" s="24" customFormat="1" x14ac:dyDescent="0.25">
      <c r="A227" s="6">
        <v>1</v>
      </c>
      <c r="B227" s="606" t="s">
        <v>5</v>
      </c>
      <c r="C227" s="379"/>
      <c r="D227" s="22">
        <f>SUM(D210:D225)</f>
        <v>81.818181818181813</v>
      </c>
      <c r="E227" s="21">
        <v>11.1</v>
      </c>
      <c r="F227" s="22">
        <f t="shared" ref="F227:G227" si="15">SUM(F210:F225)</f>
        <v>1</v>
      </c>
      <c r="G227" s="22">
        <f t="shared" si="15"/>
        <v>802</v>
      </c>
    </row>
    <row r="228" spans="1:8" s="24" customFormat="1" ht="16.5" customHeight="1" x14ac:dyDescent="0.25">
      <c r="A228" s="6">
        <v>1</v>
      </c>
      <c r="B228" s="19"/>
      <c r="C228" s="5"/>
      <c r="D228" s="23"/>
      <c r="E228" s="403"/>
      <c r="F228" s="23"/>
      <c r="G228" s="23"/>
    </row>
    <row r="229" spans="1:8" s="59" customFormat="1" ht="18.75" customHeight="1" x14ac:dyDescent="0.25">
      <c r="A229" s="6">
        <v>1</v>
      </c>
      <c r="B229" s="25" t="s">
        <v>227</v>
      </c>
      <c r="C229" s="25"/>
      <c r="D229" s="89"/>
      <c r="E229" s="58"/>
      <c r="F229" s="58"/>
      <c r="G229" s="58"/>
    </row>
    <row r="230" spans="1:8" s="59" customFormat="1" x14ac:dyDescent="0.25">
      <c r="A230" s="6">
        <v>1</v>
      </c>
      <c r="B230" s="27" t="s">
        <v>123</v>
      </c>
      <c r="C230" s="60"/>
      <c r="D230" s="58">
        <f>SUM(D231,D232,D233,D234)</f>
        <v>25</v>
      </c>
      <c r="E230" s="58"/>
      <c r="F230" s="58"/>
      <c r="G230" s="58"/>
    </row>
    <row r="231" spans="1:8" s="59" customFormat="1" x14ac:dyDescent="0.25">
      <c r="A231" s="6">
        <v>1</v>
      </c>
      <c r="B231" s="61" t="s">
        <v>228</v>
      </c>
      <c r="C231" s="60"/>
      <c r="D231" s="58"/>
      <c r="E231" s="58"/>
      <c r="F231" s="58"/>
      <c r="G231" s="58"/>
    </row>
    <row r="232" spans="1:8" s="59" customFormat="1" ht="17.25" customHeight="1" x14ac:dyDescent="0.25">
      <c r="A232" s="6">
        <v>1</v>
      </c>
      <c r="B232" s="61" t="s">
        <v>229</v>
      </c>
      <c r="C232" s="60"/>
      <c r="D232" s="3"/>
      <c r="E232" s="58"/>
      <c r="F232" s="58"/>
      <c r="G232" s="58"/>
    </row>
    <row r="233" spans="1:8" s="59" customFormat="1" ht="30" x14ac:dyDescent="0.25">
      <c r="A233" s="6">
        <v>1</v>
      </c>
      <c r="B233" s="61" t="s">
        <v>230</v>
      </c>
      <c r="C233" s="60"/>
      <c r="D233" s="3"/>
      <c r="E233" s="58"/>
      <c r="F233" s="58"/>
      <c r="G233" s="58"/>
    </row>
    <row r="234" spans="1:8" s="59" customFormat="1" x14ac:dyDescent="0.25">
      <c r="A234" s="6">
        <v>1</v>
      </c>
      <c r="B234" s="27" t="s">
        <v>231</v>
      </c>
      <c r="C234" s="60"/>
      <c r="D234" s="3">
        <v>25</v>
      </c>
      <c r="E234" s="58"/>
      <c r="F234" s="58"/>
      <c r="G234" s="58"/>
    </row>
    <row r="235" spans="1:8" s="59" customFormat="1" ht="45" x14ac:dyDescent="0.25">
      <c r="A235" s="6">
        <v>1</v>
      </c>
      <c r="B235" s="27" t="s">
        <v>326</v>
      </c>
      <c r="C235" s="60"/>
      <c r="D235" s="17"/>
      <c r="E235" s="58"/>
      <c r="F235" s="58"/>
      <c r="G235" s="58"/>
      <c r="H235" s="90"/>
    </row>
    <row r="236" spans="1:8" s="24" customFormat="1" x14ac:dyDescent="0.25">
      <c r="A236" s="6">
        <v>1</v>
      </c>
      <c r="B236" s="28" t="s">
        <v>121</v>
      </c>
      <c r="C236" s="26"/>
      <c r="D236" s="3">
        <v>83</v>
      </c>
      <c r="E236" s="3"/>
      <c r="F236" s="3"/>
      <c r="G236" s="3"/>
    </row>
    <row r="237" spans="1:8" s="59" customFormat="1" x14ac:dyDescent="0.25">
      <c r="A237" s="6">
        <v>1</v>
      </c>
      <c r="B237" s="56" t="s">
        <v>160</v>
      </c>
      <c r="C237" s="467"/>
      <c r="D237" s="3"/>
      <c r="E237" s="58"/>
      <c r="F237" s="58"/>
      <c r="G237" s="58"/>
    </row>
    <row r="238" spans="1:8" s="59" customFormat="1" ht="15.75" customHeight="1" x14ac:dyDescent="0.25">
      <c r="A238" s="6">
        <v>1</v>
      </c>
      <c r="B238" s="62" t="s">
        <v>232</v>
      </c>
      <c r="C238" s="63"/>
      <c r="D238" s="60">
        <f>D230+ROUND(D236*3.2,0)</f>
        <v>291</v>
      </c>
      <c r="E238" s="64"/>
      <c r="F238" s="64"/>
      <c r="G238" s="64"/>
    </row>
    <row r="239" spans="1:8" s="59" customFormat="1" ht="15.75" customHeight="1" x14ac:dyDescent="0.25">
      <c r="A239" s="6">
        <v>1</v>
      </c>
      <c r="B239" s="25" t="s">
        <v>163</v>
      </c>
      <c r="C239" s="26"/>
      <c r="D239" s="3"/>
      <c r="E239" s="64"/>
      <c r="F239" s="64"/>
      <c r="G239" s="64"/>
    </row>
    <row r="240" spans="1:8" s="59" customFormat="1" ht="15.75" customHeight="1" x14ac:dyDescent="0.25">
      <c r="A240" s="6">
        <v>1</v>
      </c>
      <c r="B240" s="27" t="s">
        <v>123</v>
      </c>
      <c r="C240" s="26"/>
      <c r="D240" s="3">
        <f>SUM(D241,D242,D249,D255,D256,D257,D258)</f>
        <v>0</v>
      </c>
      <c r="E240" s="64"/>
      <c r="F240" s="64"/>
      <c r="G240" s="64"/>
    </row>
    <row r="241" spans="1:7" s="59" customFormat="1" ht="15.75" customHeight="1" x14ac:dyDescent="0.25">
      <c r="A241" s="6">
        <v>1</v>
      </c>
      <c r="B241" s="27" t="s">
        <v>228</v>
      </c>
      <c r="C241" s="26"/>
      <c r="D241" s="3"/>
      <c r="E241" s="64"/>
      <c r="F241" s="64"/>
      <c r="G241" s="64"/>
    </row>
    <row r="242" spans="1:7" s="59" customFormat="1" ht="15.75" customHeight="1" x14ac:dyDescent="0.25">
      <c r="A242" s="6">
        <v>1</v>
      </c>
      <c r="B242" s="61" t="s">
        <v>233</v>
      </c>
      <c r="C242" s="26"/>
      <c r="D242" s="3">
        <f>D243+D244+D245+D247</f>
        <v>0</v>
      </c>
      <c r="E242" s="64"/>
      <c r="F242" s="64"/>
      <c r="G242" s="64"/>
    </row>
    <row r="243" spans="1:7" s="59" customFormat="1" ht="19.5" customHeight="1" x14ac:dyDescent="0.25">
      <c r="A243" s="6">
        <v>1</v>
      </c>
      <c r="B243" s="65" t="s">
        <v>234</v>
      </c>
      <c r="C243" s="26"/>
      <c r="D243" s="58"/>
      <c r="E243" s="64"/>
      <c r="F243" s="64"/>
      <c r="G243" s="64"/>
    </row>
    <row r="244" spans="1:7" s="59" customFormat="1" ht="15.75" customHeight="1" x14ac:dyDescent="0.25">
      <c r="A244" s="6">
        <v>1</v>
      </c>
      <c r="B244" s="65" t="s">
        <v>235</v>
      </c>
      <c r="C244" s="26"/>
      <c r="D244" s="58"/>
      <c r="E244" s="64"/>
      <c r="F244" s="64"/>
      <c r="G244" s="64"/>
    </row>
    <row r="245" spans="1:7" s="59" customFormat="1" ht="30.75" customHeight="1" x14ac:dyDescent="0.25">
      <c r="A245" s="6">
        <v>1</v>
      </c>
      <c r="B245" s="65" t="s">
        <v>236</v>
      </c>
      <c r="C245" s="26"/>
      <c r="D245" s="58"/>
      <c r="E245" s="64"/>
      <c r="F245" s="64"/>
      <c r="G245" s="64"/>
    </row>
    <row r="246" spans="1:7" s="59" customFormat="1" x14ac:dyDescent="0.25">
      <c r="A246" s="6">
        <v>1</v>
      </c>
      <c r="B246" s="65" t="s">
        <v>237</v>
      </c>
      <c r="C246" s="26"/>
      <c r="D246" s="58"/>
      <c r="E246" s="64"/>
      <c r="F246" s="64"/>
      <c r="G246" s="64"/>
    </row>
    <row r="247" spans="1:7" s="59" customFormat="1" ht="30" x14ac:dyDescent="0.25">
      <c r="A247" s="6">
        <v>1</v>
      </c>
      <c r="B247" s="65" t="s">
        <v>238</v>
      </c>
      <c r="C247" s="26"/>
      <c r="D247" s="58"/>
      <c r="E247" s="64"/>
      <c r="F247" s="64"/>
      <c r="G247" s="64"/>
    </row>
    <row r="248" spans="1:7" s="59" customFormat="1" x14ac:dyDescent="0.25">
      <c r="A248" s="6">
        <v>1</v>
      </c>
      <c r="B248" s="65" t="s">
        <v>237</v>
      </c>
      <c r="C248" s="26"/>
      <c r="D248" s="91"/>
      <c r="E248" s="64"/>
      <c r="F248" s="64"/>
      <c r="G248" s="64"/>
    </row>
    <row r="249" spans="1:7" s="59" customFormat="1" ht="30" customHeight="1" x14ac:dyDescent="0.25">
      <c r="A249" s="6">
        <v>1</v>
      </c>
      <c r="B249" s="61" t="s">
        <v>239</v>
      </c>
      <c r="C249" s="26"/>
      <c r="D249" s="3">
        <f>SUM(D250,D251,D253)</f>
        <v>0</v>
      </c>
      <c r="E249" s="64"/>
      <c r="F249" s="64"/>
      <c r="G249" s="64"/>
    </row>
    <row r="250" spans="1:7" s="59" customFormat="1" ht="30" x14ac:dyDescent="0.25">
      <c r="A250" s="6">
        <v>1</v>
      </c>
      <c r="B250" s="65" t="s">
        <v>240</v>
      </c>
      <c r="C250" s="26"/>
      <c r="D250" s="3"/>
      <c r="E250" s="64"/>
      <c r="F250" s="64"/>
      <c r="G250" s="64"/>
    </row>
    <row r="251" spans="1:7" s="59" customFormat="1" ht="45" x14ac:dyDescent="0.25">
      <c r="A251" s="6">
        <v>1</v>
      </c>
      <c r="B251" s="65" t="s">
        <v>241</v>
      </c>
      <c r="C251" s="26"/>
      <c r="D251" s="406"/>
      <c r="E251" s="64"/>
      <c r="F251" s="64"/>
      <c r="G251" s="64"/>
    </row>
    <row r="252" spans="1:7" s="59" customFormat="1" x14ac:dyDescent="0.25">
      <c r="A252" s="6">
        <v>1</v>
      </c>
      <c r="B252" s="65" t="s">
        <v>237</v>
      </c>
      <c r="C252" s="26"/>
      <c r="D252" s="406"/>
      <c r="E252" s="64"/>
      <c r="F252" s="64"/>
      <c r="G252" s="64"/>
    </row>
    <row r="253" spans="1:7" s="59" customFormat="1" ht="45" x14ac:dyDescent="0.25">
      <c r="A253" s="6">
        <v>1</v>
      </c>
      <c r="B253" s="65" t="s">
        <v>242</v>
      </c>
      <c r="C253" s="26"/>
      <c r="D253" s="406"/>
      <c r="E253" s="64"/>
      <c r="F253" s="64"/>
      <c r="G253" s="64"/>
    </row>
    <row r="254" spans="1:7" s="59" customFormat="1" x14ac:dyDescent="0.25">
      <c r="A254" s="6">
        <v>1</v>
      </c>
      <c r="B254" s="65" t="s">
        <v>237</v>
      </c>
      <c r="C254" s="26"/>
      <c r="D254" s="406"/>
      <c r="E254" s="64"/>
      <c r="F254" s="64"/>
      <c r="G254" s="64"/>
    </row>
    <row r="255" spans="1:7" s="59" customFormat="1" ht="31.5" customHeight="1" x14ac:dyDescent="0.25">
      <c r="A255" s="6">
        <v>1</v>
      </c>
      <c r="B255" s="61" t="s">
        <v>243</v>
      </c>
      <c r="C255" s="26"/>
      <c r="D255" s="3"/>
      <c r="E255" s="64"/>
      <c r="F255" s="64"/>
      <c r="G255" s="64"/>
    </row>
    <row r="256" spans="1:7" s="59" customFormat="1" x14ac:dyDescent="0.25">
      <c r="A256" s="6">
        <v>1</v>
      </c>
      <c r="B256" s="27"/>
      <c r="C256" s="26"/>
      <c r="D256" s="3"/>
      <c r="E256" s="64"/>
      <c r="F256" s="64"/>
      <c r="G256" s="64"/>
    </row>
    <row r="257" spans="1:7" s="59" customFormat="1" ht="15.75" customHeight="1" x14ac:dyDescent="0.25">
      <c r="A257" s="6">
        <v>1</v>
      </c>
      <c r="B257" s="61" t="s">
        <v>244</v>
      </c>
      <c r="C257" s="26"/>
      <c r="D257" s="3"/>
      <c r="E257" s="64"/>
      <c r="F257" s="64"/>
      <c r="G257" s="64"/>
    </row>
    <row r="258" spans="1:7" s="59" customFormat="1" ht="15.75" customHeight="1" x14ac:dyDescent="0.25">
      <c r="A258" s="6">
        <v>1</v>
      </c>
      <c r="B258" s="27" t="s">
        <v>245</v>
      </c>
      <c r="C258" s="26"/>
      <c r="D258" s="3"/>
      <c r="E258" s="64"/>
      <c r="F258" s="64"/>
      <c r="G258" s="64"/>
    </row>
    <row r="259" spans="1:7" s="59" customFormat="1" x14ac:dyDescent="0.25">
      <c r="A259" s="6">
        <v>1</v>
      </c>
      <c r="B259" s="28" t="s">
        <v>121</v>
      </c>
      <c r="C259" s="60"/>
      <c r="D259" s="58"/>
      <c r="E259" s="64"/>
      <c r="F259" s="64"/>
      <c r="G259" s="64"/>
    </row>
    <row r="260" spans="1:7" s="59" customFormat="1" x14ac:dyDescent="0.25">
      <c r="A260" s="6">
        <v>1</v>
      </c>
      <c r="B260" s="56" t="s">
        <v>160</v>
      </c>
      <c r="C260" s="60"/>
      <c r="D260" s="91"/>
      <c r="E260" s="64"/>
      <c r="F260" s="64"/>
      <c r="G260" s="64"/>
    </row>
    <row r="261" spans="1:7" s="24" customFormat="1" ht="30" x14ac:dyDescent="0.25">
      <c r="A261" s="6">
        <v>1</v>
      </c>
      <c r="B261" s="28" t="s">
        <v>122</v>
      </c>
      <c r="C261" s="57"/>
      <c r="D261" s="3">
        <v>128</v>
      </c>
      <c r="E261" s="3"/>
      <c r="F261" s="3"/>
      <c r="G261" s="3"/>
    </row>
    <row r="262" spans="1:7" s="59" customFormat="1" ht="15.75" customHeight="1" x14ac:dyDescent="0.25">
      <c r="A262" s="6">
        <v>1</v>
      </c>
      <c r="B262" s="28" t="s">
        <v>246</v>
      </c>
      <c r="C262" s="26"/>
      <c r="D262" s="3">
        <v>127</v>
      </c>
      <c r="E262" s="64"/>
      <c r="F262" s="64"/>
      <c r="G262" s="64"/>
    </row>
    <row r="263" spans="1:7" s="59" customFormat="1" ht="45" x14ac:dyDescent="0.25">
      <c r="A263" s="6">
        <v>1</v>
      </c>
      <c r="B263" s="28" t="s">
        <v>341</v>
      </c>
      <c r="C263" s="26"/>
      <c r="D263" s="3"/>
      <c r="E263" s="64"/>
      <c r="F263" s="64"/>
      <c r="G263" s="64"/>
    </row>
    <row r="264" spans="1:7" s="59" customFormat="1" x14ac:dyDescent="0.25">
      <c r="A264" s="6">
        <v>1</v>
      </c>
      <c r="B264" s="67" t="s">
        <v>162</v>
      </c>
      <c r="C264" s="26"/>
      <c r="D264" s="22">
        <f>D240+ROUND(D259*3.2,0)+D261+D263</f>
        <v>128</v>
      </c>
      <c r="E264" s="64"/>
      <c r="F264" s="64"/>
      <c r="G264" s="64"/>
    </row>
    <row r="265" spans="1:7" s="59" customFormat="1" x14ac:dyDescent="0.25">
      <c r="A265" s="6">
        <v>1</v>
      </c>
      <c r="B265" s="68" t="s">
        <v>161</v>
      </c>
      <c r="C265" s="26"/>
      <c r="D265" s="22">
        <f>SUM(D238,D264)</f>
        <v>419</v>
      </c>
      <c r="E265" s="64"/>
      <c r="F265" s="64"/>
      <c r="G265" s="64"/>
    </row>
    <row r="266" spans="1:7" s="59" customFormat="1" ht="15.75" hidden="1" x14ac:dyDescent="0.25">
      <c r="A266" s="6">
        <v>1</v>
      </c>
      <c r="B266" s="304" t="s">
        <v>124</v>
      </c>
      <c r="C266" s="26"/>
      <c r="D266" s="539">
        <f>SUM(D267:D270)</f>
        <v>0</v>
      </c>
      <c r="E266" s="570"/>
      <c r="F266" s="570"/>
      <c r="G266" s="570"/>
    </row>
    <row r="267" spans="1:7" s="59" customFormat="1" hidden="1" x14ac:dyDescent="0.25">
      <c r="A267" s="6">
        <v>1</v>
      </c>
      <c r="B267" s="666" t="s">
        <v>19</v>
      </c>
      <c r="C267" s="26"/>
      <c r="D267" s="3"/>
      <c r="E267" s="570"/>
      <c r="F267" s="570"/>
      <c r="G267" s="570"/>
    </row>
    <row r="268" spans="1:7" s="59" customFormat="1" ht="30" hidden="1" x14ac:dyDescent="0.25">
      <c r="A268" s="6">
        <v>1</v>
      </c>
      <c r="B268" s="459" t="s">
        <v>173</v>
      </c>
      <c r="C268" s="26"/>
      <c r="D268" s="3"/>
      <c r="E268" s="570"/>
      <c r="F268" s="570"/>
      <c r="G268" s="570"/>
    </row>
    <row r="269" spans="1:7" s="59" customFormat="1" hidden="1" x14ac:dyDescent="0.25">
      <c r="A269" s="6">
        <v>1</v>
      </c>
      <c r="B269" s="666" t="s">
        <v>32</v>
      </c>
      <c r="C269" s="26"/>
      <c r="D269" s="3"/>
      <c r="E269" s="570"/>
      <c r="F269" s="570"/>
      <c r="G269" s="570"/>
    </row>
    <row r="270" spans="1:7" s="59" customFormat="1" hidden="1" x14ac:dyDescent="0.25">
      <c r="A270" s="6">
        <v>1</v>
      </c>
      <c r="B270" s="666" t="s">
        <v>125</v>
      </c>
      <c r="C270" s="26"/>
      <c r="D270" s="3"/>
      <c r="E270" s="570"/>
      <c r="F270" s="570"/>
      <c r="G270" s="570"/>
    </row>
    <row r="271" spans="1:7" s="24" customFormat="1" ht="15.75" x14ac:dyDescent="0.25">
      <c r="A271" s="6">
        <v>1</v>
      </c>
      <c r="B271" s="31" t="s">
        <v>7</v>
      </c>
      <c r="C271" s="379"/>
      <c r="D271" s="3"/>
      <c r="E271" s="3"/>
      <c r="F271" s="3"/>
      <c r="G271" s="3"/>
    </row>
    <row r="272" spans="1:7" s="24" customFormat="1" x14ac:dyDescent="0.25">
      <c r="A272" s="6">
        <v>1</v>
      </c>
      <c r="B272" s="55" t="s">
        <v>145</v>
      </c>
      <c r="C272" s="379"/>
      <c r="D272" s="3"/>
      <c r="E272" s="3"/>
      <c r="F272" s="3"/>
      <c r="G272" s="3"/>
    </row>
    <row r="273" spans="1:72" s="24" customFormat="1" x14ac:dyDescent="0.25">
      <c r="A273" s="6">
        <v>1</v>
      </c>
      <c r="B273" s="34" t="s">
        <v>105</v>
      </c>
      <c r="C273" s="656">
        <v>300</v>
      </c>
      <c r="D273" s="3">
        <v>1.0909090909090908</v>
      </c>
      <c r="E273" s="665">
        <v>7.4</v>
      </c>
      <c r="F273" s="3">
        <f>ROUND(G273/C273,0)</f>
        <v>0</v>
      </c>
      <c r="G273" s="3">
        <f>ROUND(D273*E273,0)</f>
        <v>8</v>
      </c>
    </row>
    <row r="274" spans="1:72" s="24" customFormat="1" x14ac:dyDescent="0.25">
      <c r="A274" s="6">
        <v>1</v>
      </c>
      <c r="B274" s="34" t="s">
        <v>11</v>
      </c>
      <c r="C274" s="656">
        <v>300</v>
      </c>
      <c r="D274" s="3">
        <v>0</v>
      </c>
      <c r="E274" s="667">
        <v>6.7</v>
      </c>
      <c r="F274" s="3">
        <f>ROUND(G274/C274,0)</f>
        <v>0</v>
      </c>
      <c r="G274" s="3">
        <f>ROUND(D274*E274,0)</f>
        <v>0</v>
      </c>
    </row>
    <row r="275" spans="1:72" s="24" customFormat="1" x14ac:dyDescent="0.25">
      <c r="A275" s="6">
        <v>1</v>
      </c>
      <c r="B275" s="34" t="s">
        <v>21</v>
      </c>
      <c r="C275" s="656">
        <v>300</v>
      </c>
      <c r="D275" s="3">
        <v>0</v>
      </c>
      <c r="E275" s="667">
        <v>9.5</v>
      </c>
      <c r="F275" s="3">
        <f>ROUND(G275/C275,0)</f>
        <v>0</v>
      </c>
      <c r="G275" s="3">
        <f>ROUND(D275*E275,0)</f>
        <v>0</v>
      </c>
    </row>
    <row r="276" spans="1:72" s="24" customFormat="1" x14ac:dyDescent="0.25">
      <c r="A276" s="6">
        <v>1</v>
      </c>
      <c r="B276" s="34" t="s">
        <v>58</v>
      </c>
      <c r="C276" s="656">
        <v>300</v>
      </c>
      <c r="D276" s="3">
        <v>2.1818181818181817</v>
      </c>
      <c r="E276" s="667">
        <v>11</v>
      </c>
      <c r="F276" s="3">
        <f>ROUND(G276/C276,0)</f>
        <v>0</v>
      </c>
      <c r="G276" s="3">
        <f>ROUND(D276*E276,0)</f>
        <v>24</v>
      </c>
    </row>
    <row r="277" spans="1:72" s="24" customFormat="1" ht="16.5" customHeight="1" x14ac:dyDescent="0.25">
      <c r="A277" s="6">
        <v>1</v>
      </c>
      <c r="B277" s="36" t="s">
        <v>9</v>
      </c>
      <c r="C277" s="659"/>
      <c r="D277" s="46">
        <f>SUM(D273:D276)</f>
        <v>3.2727272727272725</v>
      </c>
      <c r="E277" s="21">
        <f>G277/D277</f>
        <v>9.7777777777777786</v>
      </c>
      <c r="F277" s="46">
        <f t="shared" ref="F277:G277" si="16">SUM(F273:F276)</f>
        <v>0</v>
      </c>
      <c r="G277" s="46">
        <f t="shared" si="16"/>
        <v>32</v>
      </c>
    </row>
    <row r="278" spans="1:72" s="24" customFormat="1" x14ac:dyDescent="0.25">
      <c r="A278" s="6">
        <v>1</v>
      </c>
      <c r="B278" s="55" t="s">
        <v>77</v>
      </c>
      <c r="C278" s="659"/>
      <c r="D278" s="46"/>
      <c r="E278" s="52"/>
      <c r="F278" s="46"/>
      <c r="G278" s="46"/>
    </row>
    <row r="279" spans="1:72" s="24" customFormat="1" x14ac:dyDescent="0.25">
      <c r="A279" s="6">
        <v>1</v>
      </c>
      <c r="B279" s="311" t="s">
        <v>323</v>
      </c>
      <c r="C279" s="510">
        <v>240</v>
      </c>
      <c r="D279" s="3"/>
      <c r="E279" s="511">
        <v>8</v>
      </c>
      <c r="F279" s="3">
        <f t="shared" ref="F279:F285" si="17">ROUND(G279/C279,0)</f>
        <v>0</v>
      </c>
      <c r="G279" s="3">
        <f t="shared" ref="G279:G285" si="18">ROUND(D279*E279,0)</f>
        <v>0</v>
      </c>
    </row>
    <row r="280" spans="1:72" s="24" customFormat="1" x14ac:dyDescent="0.25">
      <c r="A280" s="6">
        <v>1</v>
      </c>
      <c r="B280" s="311" t="s">
        <v>360</v>
      </c>
      <c r="C280" s="510">
        <v>240</v>
      </c>
      <c r="D280" s="3"/>
      <c r="E280" s="511">
        <v>8</v>
      </c>
      <c r="F280" s="3">
        <f t="shared" si="17"/>
        <v>0</v>
      </c>
      <c r="G280" s="3">
        <f t="shared" si="18"/>
        <v>0</v>
      </c>
    </row>
    <row r="281" spans="1:72" s="24" customFormat="1" x14ac:dyDescent="0.25">
      <c r="A281" s="6">
        <v>1</v>
      </c>
      <c r="B281" s="311" t="s">
        <v>361</v>
      </c>
      <c r="C281" s="510">
        <v>240</v>
      </c>
      <c r="D281" s="3"/>
      <c r="E281" s="511">
        <v>8</v>
      </c>
      <c r="F281" s="3">
        <f t="shared" si="17"/>
        <v>0</v>
      </c>
      <c r="G281" s="3">
        <f t="shared" si="18"/>
        <v>0</v>
      </c>
    </row>
    <row r="282" spans="1:72" s="24" customFormat="1" x14ac:dyDescent="0.25">
      <c r="A282" s="6">
        <v>1</v>
      </c>
      <c r="B282" s="311" t="s">
        <v>362</v>
      </c>
      <c r="C282" s="510">
        <v>240</v>
      </c>
      <c r="D282" s="3"/>
      <c r="E282" s="511">
        <v>8</v>
      </c>
      <c r="F282" s="3">
        <f t="shared" si="17"/>
        <v>0</v>
      </c>
      <c r="G282" s="3">
        <f t="shared" si="18"/>
        <v>0</v>
      </c>
    </row>
    <row r="283" spans="1:72" s="24" customFormat="1" x14ac:dyDescent="0.25">
      <c r="A283" s="6">
        <v>1</v>
      </c>
      <c r="B283" s="311" t="s">
        <v>363</v>
      </c>
      <c r="C283" s="510">
        <v>240</v>
      </c>
      <c r="D283" s="3"/>
      <c r="E283" s="511">
        <v>8</v>
      </c>
      <c r="F283" s="3">
        <f t="shared" si="17"/>
        <v>0</v>
      </c>
      <c r="G283" s="3">
        <f t="shared" si="18"/>
        <v>0</v>
      </c>
    </row>
    <row r="284" spans="1:72" s="24" customFormat="1" x14ac:dyDescent="0.25">
      <c r="A284" s="6">
        <v>1</v>
      </c>
      <c r="B284" s="311" t="s">
        <v>364</v>
      </c>
      <c r="C284" s="510">
        <v>240</v>
      </c>
      <c r="D284" s="3"/>
      <c r="E284" s="511">
        <v>8</v>
      </c>
      <c r="F284" s="3">
        <f t="shared" si="17"/>
        <v>0</v>
      </c>
      <c r="G284" s="3">
        <f t="shared" si="18"/>
        <v>0</v>
      </c>
    </row>
    <row r="285" spans="1:72" s="24" customFormat="1" x14ac:dyDescent="0.25">
      <c r="A285" s="6">
        <v>1</v>
      </c>
      <c r="B285" s="311" t="s">
        <v>365</v>
      </c>
      <c r="C285" s="510">
        <v>240</v>
      </c>
      <c r="D285" s="3"/>
      <c r="E285" s="511">
        <v>8</v>
      </c>
      <c r="F285" s="3">
        <f t="shared" si="17"/>
        <v>0</v>
      </c>
      <c r="G285" s="3">
        <f t="shared" si="18"/>
        <v>0</v>
      </c>
    </row>
    <row r="286" spans="1:72" s="24" customFormat="1" ht="15.75" customHeight="1" x14ac:dyDescent="0.25">
      <c r="A286" s="6">
        <v>1</v>
      </c>
      <c r="B286" s="36" t="s">
        <v>147</v>
      </c>
      <c r="C286" s="510"/>
      <c r="D286" s="46">
        <f>SUM(D279:D285)</f>
        <v>0</v>
      </c>
      <c r="E286" s="634">
        <f>E279</f>
        <v>8</v>
      </c>
      <c r="F286" s="46">
        <f>SUM(F279:F285)</f>
        <v>0</v>
      </c>
      <c r="G286" s="46">
        <f>SUM(G279:G285)</f>
        <v>0</v>
      </c>
    </row>
    <row r="287" spans="1:72" s="24" customFormat="1" ht="17.25" customHeight="1" x14ac:dyDescent="0.25">
      <c r="A287" s="6">
        <v>1</v>
      </c>
      <c r="B287" s="38" t="s">
        <v>118</v>
      </c>
      <c r="C287" s="379"/>
      <c r="D287" s="22">
        <f>D277+D286</f>
        <v>3.2727272727272725</v>
      </c>
      <c r="E287" s="21">
        <f>G287/D287</f>
        <v>9.7777777777777786</v>
      </c>
      <c r="F287" s="22">
        <f>F277+F286</f>
        <v>0</v>
      </c>
      <c r="G287" s="22">
        <f>G277+G286</f>
        <v>32</v>
      </c>
    </row>
    <row r="288" spans="1:72" s="668" customFormat="1" x14ac:dyDescent="0.25">
      <c r="A288" s="6">
        <v>1</v>
      </c>
      <c r="B288" s="652" t="s">
        <v>10</v>
      </c>
      <c r="C288" s="653"/>
      <c r="D288" s="653"/>
      <c r="E288" s="653"/>
      <c r="F288" s="653"/>
      <c r="G288" s="653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</row>
    <row r="289" spans="1:72" x14ac:dyDescent="0.25">
      <c r="A289" s="6">
        <v>1</v>
      </c>
      <c r="B289" s="669"/>
      <c r="C289" s="640"/>
      <c r="D289" s="3"/>
      <c r="E289" s="3"/>
      <c r="F289" s="3"/>
      <c r="G289" s="3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</row>
    <row r="290" spans="1:72" ht="15.75" x14ac:dyDescent="0.25">
      <c r="A290" s="6">
        <v>1</v>
      </c>
      <c r="B290" s="655" t="s">
        <v>98</v>
      </c>
      <c r="C290" s="641"/>
      <c r="D290" s="3"/>
      <c r="E290" s="3"/>
      <c r="F290" s="3"/>
      <c r="G290" s="3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</row>
    <row r="291" spans="1:72" x14ac:dyDescent="0.25">
      <c r="A291" s="6">
        <v>1</v>
      </c>
      <c r="B291" s="325" t="s">
        <v>4</v>
      </c>
      <c r="C291" s="641"/>
      <c r="D291" s="3"/>
      <c r="E291" s="3"/>
      <c r="F291" s="3"/>
      <c r="G291" s="3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</row>
    <row r="292" spans="1:72" x14ac:dyDescent="0.25">
      <c r="A292" s="6">
        <v>1</v>
      </c>
      <c r="B292" s="4" t="s">
        <v>49</v>
      </c>
      <c r="C292" s="510">
        <v>300</v>
      </c>
      <c r="D292" s="3">
        <v>1.0909090909090908</v>
      </c>
      <c r="E292" s="511">
        <v>5.7</v>
      </c>
      <c r="F292" s="3">
        <f>ROUND(G292/C292,0)</f>
        <v>0</v>
      </c>
      <c r="G292" s="3">
        <f>ROUND(D292*E292,0)</f>
        <v>6</v>
      </c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24"/>
    </row>
    <row r="293" spans="1:72" x14ac:dyDescent="0.25">
      <c r="A293" s="6">
        <v>1</v>
      </c>
      <c r="B293" s="4" t="s">
        <v>50</v>
      </c>
      <c r="C293" s="510">
        <v>340</v>
      </c>
      <c r="D293" s="3">
        <v>0</v>
      </c>
      <c r="E293" s="511">
        <v>8</v>
      </c>
      <c r="F293" s="3">
        <f>ROUND(G293/C293,0)</f>
        <v>0</v>
      </c>
      <c r="G293" s="3">
        <f>ROUND(D293*E293,0)</f>
        <v>0</v>
      </c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24"/>
    </row>
    <row r="294" spans="1:72" x14ac:dyDescent="0.25">
      <c r="A294" s="6">
        <v>1</v>
      </c>
      <c r="B294" s="4" t="s">
        <v>51</v>
      </c>
      <c r="C294" s="510">
        <v>340</v>
      </c>
      <c r="D294" s="3">
        <v>14.181818181818183</v>
      </c>
      <c r="E294" s="511">
        <v>6.1</v>
      </c>
      <c r="F294" s="3">
        <f>ROUND(G294/C294,0)</f>
        <v>0</v>
      </c>
      <c r="G294" s="3">
        <f>ROUND(D294*E294,0)</f>
        <v>87</v>
      </c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24"/>
    </row>
    <row r="295" spans="1:72" s="24" customFormat="1" x14ac:dyDescent="0.25">
      <c r="A295" s="6">
        <v>1</v>
      </c>
      <c r="B295" s="606" t="s">
        <v>5</v>
      </c>
      <c r="C295" s="379"/>
      <c r="D295" s="22">
        <f>D292+D293+D294</f>
        <v>15.272727272727273</v>
      </c>
      <c r="E295" s="21">
        <f>G295/D295</f>
        <v>6.0892857142857144</v>
      </c>
      <c r="F295" s="22">
        <f>F292+F293+F294</f>
        <v>0</v>
      </c>
      <c r="G295" s="22">
        <f>G292+G293+G294</f>
        <v>93</v>
      </c>
      <c r="K295" s="643"/>
    </row>
    <row r="296" spans="1:72" s="24" customFormat="1" x14ac:dyDescent="0.25">
      <c r="A296" s="6">
        <v>1</v>
      </c>
      <c r="B296" s="25" t="s">
        <v>203</v>
      </c>
      <c r="C296" s="57"/>
      <c r="D296" s="22"/>
      <c r="E296" s="3"/>
      <c r="F296" s="3"/>
      <c r="G296" s="3"/>
    </row>
    <row r="297" spans="1:72" s="24" customFormat="1" x14ac:dyDescent="0.25">
      <c r="A297" s="6">
        <v>1</v>
      </c>
      <c r="B297" s="27" t="s">
        <v>123</v>
      </c>
      <c r="C297" s="57"/>
      <c r="D297" s="3">
        <f>D298</f>
        <v>10</v>
      </c>
      <c r="E297" s="3"/>
      <c r="F297" s="3"/>
      <c r="G297" s="3"/>
    </row>
    <row r="298" spans="1:72" s="24" customFormat="1" x14ac:dyDescent="0.25">
      <c r="A298" s="6">
        <v>1</v>
      </c>
      <c r="B298" s="27" t="s">
        <v>245</v>
      </c>
      <c r="C298" s="57"/>
      <c r="D298" s="3">
        <v>10</v>
      </c>
      <c r="E298" s="3"/>
      <c r="F298" s="3"/>
      <c r="G298" s="3"/>
    </row>
    <row r="299" spans="1:72" s="24" customFormat="1" x14ac:dyDescent="0.25">
      <c r="A299" s="6">
        <v>1</v>
      </c>
      <c r="B299" s="28" t="s">
        <v>121</v>
      </c>
      <c r="C299" s="57"/>
      <c r="D299" s="3">
        <v>3</v>
      </c>
      <c r="E299" s="3"/>
      <c r="F299" s="3"/>
      <c r="G299" s="3"/>
    </row>
    <row r="300" spans="1:72" s="24" customFormat="1" ht="30" x14ac:dyDescent="0.25">
      <c r="A300" s="6">
        <v>1</v>
      </c>
      <c r="B300" s="28" t="s">
        <v>122</v>
      </c>
      <c r="C300" s="26"/>
      <c r="D300" s="3"/>
      <c r="E300" s="3"/>
      <c r="F300" s="3"/>
      <c r="G300" s="3"/>
    </row>
    <row r="301" spans="1:72" s="24" customFormat="1" x14ac:dyDescent="0.25">
      <c r="A301" s="6">
        <v>1</v>
      </c>
      <c r="B301" s="381" t="s">
        <v>161</v>
      </c>
      <c r="C301" s="26"/>
      <c r="D301" s="22">
        <f>D297+ROUND(D299*3.2,0)+D300</f>
        <v>20</v>
      </c>
      <c r="E301" s="3"/>
      <c r="F301" s="3"/>
      <c r="G301" s="3"/>
      <c r="I301" s="643"/>
    </row>
    <row r="302" spans="1:72" s="24" customFormat="1" hidden="1" x14ac:dyDescent="0.25">
      <c r="A302" s="6">
        <v>1</v>
      </c>
      <c r="B302" s="430" t="s">
        <v>124</v>
      </c>
      <c r="C302" s="26"/>
      <c r="D302" s="539">
        <f>SUM(D303:D305)</f>
        <v>0</v>
      </c>
      <c r="E302" s="3"/>
      <c r="F302" s="3"/>
      <c r="G302" s="3"/>
      <c r="H302" s="670"/>
      <c r="J302" s="671"/>
      <c r="K302" s="671"/>
    </row>
    <row r="303" spans="1:72" s="24" customFormat="1" hidden="1" x14ac:dyDescent="0.25">
      <c r="A303" s="6">
        <v>1</v>
      </c>
      <c r="B303" s="672" t="s">
        <v>258</v>
      </c>
      <c r="C303" s="26"/>
      <c r="D303" s="3"/>
      <c r="E303" s="3"/>
      <c r="F303" s="3"/>
      <c r="G303" s="3"/>
      <c r="K303" s="670"/>
    </row>
    <row r="304" spans="1:72" s="24" customFormat="1" ht="60" hidden="1" x14ac:dyDescent="0.25">
      <c r="A304" s="6">
        <v>1</v>
      </c>
      <c r="B304" s="672" t="s">
        <v>329</v>
      </c>
      <c r="C304" s="26"/>
      <c r="D304" s="3"/>
      <c r="E304" s="3"/>
      <c r="F304" s="3"/>
      <c r="G304" s="3"/>
    </row>
    <row r="305" spans="1:72" s="24" customFormat="1" ht="60" hidden="1" x14ac:dyDescent="0.25">
      <c r="A305" s="6">
        <v>1</v>
      </c>
      <c r="B305" s="672" t="s">
        <v>335</v>
      </c>
      <c r="C305" s="26"/>
      <c r="D305" s="3"/>
      <c r="E305" s="3"/>
      <c r="F305" s="3"/>
      <c r="G305" s="3"/>
    </row>
    <row r="306" spans="1:72" s="24" customFormat="1" ht="15.75" customHeight="1" x14ac:dyDescent="0.25">
      <c r="A306" s="6">
        <v>1</v>
      </c>
      <c r="B306" s="45" t="s">
        <v>7</v>
      </c>
      <c r="C306" s="20"/>
      <c r="D306" s="17"/>
      <c r="E306" s="3"/>
      <c r="F306" s="3"/>
      <c r="G306" s="3"/>
    </row>
    <row r="307" spans="1:72" s="24" customFormat="1" x14ac:dyDescent="0.25">
      <c r="A307" s="6">
        <v>1</v>
      </c>
      <c r="B307" s="55" t="s">
        <v>77</v>
      </c>
      <c r="C307" s="379"/>
      <c r="D307" s="3"/>
      <c r="E307" s="3"/>
      <c r="F307" s="3"/>
      <c r="G307" s="3"/>
    </row>
    <row r="308" spans="1:72" s="24" customFormat="1" x14ac:dyDescent="0.25">
      <c r="A308" s="6">
        <v>1</v>
      </c>
      <c r="B308" s="4" t="s">
        <v>50</v>
      </c>
      <c r="C308" s="510">
        <v>240</v>
      </c>
      <c r="D308" s="3"/>
      <c r="E308" s="511">
        <v>9.5</v>
      </c>
      <c r="F308" s="3">
        <f>ROUND(G308/C308,0)</f>
        <v>0</v>
      </c>
      <c r="G308" s="3">
        <f>ROUND(D308*E308,0)</f>
        <v>0</v>
      </c>
    </row>
    <row r="309" spans="1:72" s="24" customFormat="1" x14ac:dyDescent="0.25">
      <c r="A309" s="6">
        <v>1</v>
      </c>
      <c r="B309" s="4" t="s">
        <v>51</v>
      </c>
      <c r="C309" s="510">
        <v>240</v>
      </c>
      <c r="D309" s="3"/>
      <c r="E309" s="511">
        <v>4</v>
      </c>
      <c r="F309" s="3">
        <f>ROUND(G309/C309,0)</f>
        <v>0</v>
      </c>
      <c r="G309" s="3">
        <f>ROUND(D309*E309,0)</f>
        <v>0</v>
      </c>
    </row>
    <row r="310" spans="1:72" s="24" customFormat="1" x14ac:dyDescent="0.25">
      <c r="A310" s="6">
        <v>1</v>
      </c>
      <c r="B310" s="36" t="s">
        <v>147</v>
      </c>
      <c r="C310" s="510"/>
      <c r="D310" s="46">
        <f>D308+D309</f>
        <v>0</v>
      </c>
      <c r="E310" s="634">
        <f>E308</f>
        <v>9.5</v>
      </c>
      <c r="F310" s="46">
        <f t="shared" ref="F310:G310" si="19">F308+F309</f>
        <v>0</v>
      </c>
      <c r="G310" s="46">
        <f t="shared" si="19"/>
        <v>0</v>
      </c>
    </row>
    <row r="311" spans="1:72" ht="19.5" customHeight="1" x14ac:dyDescent="0.25">
      <c r="A311" s="6">
        <v>1</v>
      </c>
      <c r="B311" s="38" t="s">
        <v>118</v>
      </c>
      <c r="C311" s="379"/>
      <c r="D311" s="22">
        <f t="shared" ref="D311" si="20">D310</f>
        <v>0</v>
      </c>
      <c r="E311" s="647">
        <f t="shared" ref="E311:G311" si="21">E310</f>
        <v>9.5</v>
      </c>
      <c r="F311" s="22">
        <f t="shared" si="21"/>
        <v>0</v>
      </c>
      <c r="G311" s="22">
        <f t="shared" si="21"/>
        <v>0</v>
      </c>
    </row>
    <row r="312" spans="1:72" s="638" customFormat="1" ht="17.25" customHeight="1" x14ac:dyDescent="0.25">
      <c r="A312" s="6">
        <v>1</v>
      </c>
      <c r="B312" s="652" t="s">
        <v>10</v>
      </c>
      <c r="C312" s="673"/>
      <c r="D312" s="673"/>
      <c r="E312" s="673"/>
      <c r="F312" s="673"/>
      <c r="G312" s="673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24"/>
    </row>
    <row r="313" spans="1:72" ht="14.25" customHeight="1" x14ac:dyDescent="0.25">
      <c r="A313" s="6">
        <v>1</v>
      </c>
      <c r="B313" s="654"/>
      <c r="C313" s="640"/>
      <c r="D313" s="3"/>
      <c r="E313" s="3"/>
      <c r="F313" s="3"/>
      <c r="G313" s="3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24"/>
    </row>
    <row r="314" spans="1:72" ht="20.25" customHeight="1" x14ac:dyDescent="0.25">
      <c r="A314" s="6">
        <v>1</v>
      </c>
      <c r="B314" s="655" t="s">
        <v>106</v>
      </c>
      <c r="C314" s="379"/>
      <c r="D314" s="3"/>
      <c r="E314" s="3"/>
      <c r="F314" s="3"/>
      <c r="G314" s="3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24"/>
    </row>
    <row r="315" spans="1:72" x14ac:dyDescent="0.25">
      <c r="A315" s="6">
        <v>1</v>
      </c>
      <c r="B315" s="325" t="s">
        <v>4</v>
      </c>
      <c r="C315" s="379"/>
      <c r="D315" s="3"/>
      <c r="E315" s="3"/>
      <c r="F315" s="3"/>
      <c r="G315" s="3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24"/>
    </row>
    <row r="316" spans="1:72" x14ac:dyDescent="0.25">
      <c r="A316" s="6">
        <v>1</v>
      </c>
      <c r="B316" s="4" t="s">
        <v>108</v>
      </c>
      <c r="C316" s="510">
        <v>340</v>
      </c>
      <c r="D316" s="3">
        <v>2</v>
      </c>
      <c r="E316" s="511">
        <v>13.5</v>
      </c>
      <c r="F316" s="3">
        <f>ROUND(G316/C316,0)</f>
        <v>0</v>
      </c>
      <c r="G316" s="3">
        <f>ROUND(D316*E316,0)</f>
        <v>27</v>
      </c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  <c r="AR316" s="24"/>
      <c r="AS316" s="24"/>
      <c r="AT316" s="24"/>
      <c r="AU316" s="24"/>
      <c r="AV316" s="24"/>
      <c r="AW316" s="24"/>
      <c r="AX316" s="24"/>
      <c r="AY316" s="24"/>
      <c r="AZ316" s="24"/>
      <c r="BA316" s="24"/>
      <c r="BB316" s="24"/>
      <c r="BC316" s="24"/>
      <c r="BD316" s="24"/>
      <c r="BE316" s="24"/>
      <c r="BF316" s="24"/>
      <c r="BG316" s="24"/>
      <c r="BH316" s="24"/>
      <c r="BI316" s="24"/>
      <c r="BJ316" s="24"/>
      <c r="BK316" s="24"/>
      <c r="BL316" s="24"/>
      <c r="BM316" s="24"/>
      <c r="BN316" s="24"/>
      <c r="BO316" s="24"/>
      <c r="BP316" s="24"/>
      <c r="BQ316" s="24"/>
      <c r="BR316" s="24"/>
      <c r="BS316" s="24"/>
      <c r="BT316" s="24"/>
    </row>
    <row r="317" spans="1:72" x14ac:dyDescent="0.25">
      <c r="A317" s="6">
        <v>1</v>
      </c>
      <c r="B317" s="4" t="s">
        <v>115</v>
      </c>
      <c r="C317" s="510">
        <v>340</v>
      </c>
      <c r="D317" s="3"/>
      <c r="E317" s="511">
        <v>7.9</v>
      </c>
      <c r="F317" s="3">
        <f>ROUND(G317/C317,0)</f>
        <v>0</v>
      </c>
      <c r="G317" s="3">
        <f>ROUND(D317*E317,0)</f>
        <v>0</v>
      </c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  <c r="AE317" s="24"/>
      <c r="AF317" s="24"/>
      <c r="AG317" s="24"/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  <c r="AR317" s="24"/>
      <c r="AS317" s="24"/>
      <c r="AT317" s="24"/>
      <c r="AU317" s="24"/>
      <c r="AV317" s="24"/>
      <c r="AW317" s="24"/>
      <c r="AX317" s="24"/>
      <c r="AY317" s="24"/>
      <c r="AZ317" s="24"/>
      <c r="BA317" s="24"/>
      <c r="BB317" s="24"/>
      <c r="BC317" s="24"/>
      <c r="BD317" s="24"/>
      <c r="BE317" s="24"/>
      <c r="BF317" s="24"/>
      <c r="BG317" s="24"/>
      <c r="BH317" s="24"/>
      <c r="BI317" s="24"/>
      <c r="BJ317" s="24"/>
      <c r="BK317" s="24"/>
      <c r="BL317" s="24"/>
      <c r="BM317" s="24"/>
      <c r="BN317" s="24"/>
      <c r="BO317" s="24"/>
      <c r="BP317" s="24"/>
      <c r="BQ317" s="24"/>
      <c r="BR317" s="24"/>
      <c r="BS317" s="24"/>
      <c r="BT317" s="24"/>
    </row>
    <row r="318" spans="1:72" s="24" customFormat="1" ht="17.25" customHeight="1" x14ac:dyDescent="0.25">
      <c r="A318" s="6">
        <v>1</v>
      </c>
      <c r="B318" s="606" t="s">
        <v>5</v>
      </c>
      <c r="C318" s="379"/>
      <c r="D318" s="22">
        <f>D316+D317</f>
        <v>2</v>
      </c>
      <c r="E318" s="21">
        <f>G318/D318</f>
        <v>13.5</v>
      </c>
      <c r="F318" s="22">
        <f>F316+F317</f>
        <v>0</v>
      </c>
      <c r="G318" s="22">
        <f>G316+G317</f>
        <v>27</v>
      </c>
    </row>
    <row r="319" spans="1:72" s="24" customFormat="1" ht="17.25" customHeight="1" x14ac:dyDescent="0.25">
      <c r="A319" s="6">
        <v>1</v>
      </c>
      <c r="B319" s="606"/>
      <c r="C319" s="467"/>
      <c r="D319" s="22"/>
      <c r="E319" s="21"/>
      <c r="F319" s="22"/>
      <c r="G319" s="22"/>
    </row>
    <row r="320" spans="1:72" s="24" customFormat="1" x14ac:dyDescent="0.25">
      <c r="A320" s="6">
        <v>1</v>
      </c>
      <c r="B320" s="25" t="s">
        <v>203</v>
      </c>
      <c r="C320" s="57"/>
      <c r="D320" s="22"/>
      <c r="E320" s="3"/>
      <c r="F320" s="3"/>
      <c r="G320" s="3"/>
    </row>
    <row r="321" spans="1:7" s="24" customFormat="1" x14ac:dyDescent="0.25">
      <c r="A321" s="6">
        <v>1</v>
      </c>
      <c r="B321" s="27" t="s">
        <v>123</v>
      </c>
      <c r="C321" s="57"/>
      <c r="D321" s="3">
        <f>D322</f>
        <v>15</v>
      </c>
      <c r="E321" s="3"/>
      <c r="F321" s="3"/>
      <c r="G321" s="3"/>
    </row>
    <row r="322" spans="1:7" s="24" customFormat="1" x14ac:dyDescent="0.25">
      <c r="A322" s="6">
        <v>1</v>
      </c>
      <c r="B322" s="27" t="s">
        <v>349</v>
      </c>
      <c r="C322" s="57"/>
      <c r="D322" s="3">
        <v>15</v>
      </c>
      <c r="E322" s="3"/>
      <c r="F322" s="3"/>
      <c r="G322" s="3"/>
    </row>
    <row r="323" spans="1:7" s="24" customFormat="1" x14ac:dyDescent="0.25">
      <c r="A323" s="6">
        <v>1</v>
      </c>
      <c r="B323" s="28" t="s">
        <v>121</v>
      </c>
      <c r="C323" s="57"/>
      <c r="D323" s="3"/>
      <c r="E323" s="3"/>
      <c r="F323" s="3"/>
      <c r="G323" s="3"/>
    </row>
    <row r="324" spans="1:7" s="24" customFormat="1" ht="30" x14ac:dyDescent="0.25">
      <c r="A324" s="6">
        <v>1</v>
      </c>
      <c r="B324" s="28" t="s">
        <v>122</v>
      </c>
      <c r="C324" s="26"/>
      <c r="D324" s="3"/>
      <c r="E324" s="3"/>
      <c r="F324" s="3"/>
      <c r="G324" s="3"/>
    </row>
    <row r="325" spans="1:7" s="24" customFormat="1" x14ac:dyDescent="0.25">
      <c r="A325" s="6">
        <v>1</v>
      </c>
      <c r="B325" s="62" t="s">
        <v>161</v>
      </c>
      <c r="C325" s="26"/>
      <c r="D325" s="22">
        <f>D321+ROUND(D323*3.2,0)+D324</f>
        <v>15</v>
      </c>
      <c r="E325" s="3"/>
      <c r="F325" s="3"/>
      <c r="G325" s="3"/>
    </row>
    <row r="326" spans="1:7" s="24" customFormat="1" hidden="1" x14ac:dyDescent="0.25">
      <c r="A326" s="6">
        <v>1</v>
      </c>
      <c r="B326" s="430" t="s">
        <v>124</v>
      </c>
      <c r="C326" s="26"/>
      <c r="D326" s="539">
        <f>SUM(D327:D332)</f>
        <v>0</v>
      </c>
      <c r="E326" s="3"/>
      <c r="F326" s="3"/>
      <c r="G326" s="3"/>
    </row>
    <row r="327" spans="1:7" s="24" customFormat="1" hidden="1" x14ac:dyDescent="0.25">
      <c r="A327" s="6">
        <v>1</v>
      </c>
      <c r="B327" s="48" t="s">
        <v>275</v>
      </c>
      <c r="C327" s="26"/>
      <c r="D327" s="3"/>
      <c r="E327" s="3"/>
      <c r="F327" s="3"/>
      <c r="G327" s="3"/>
    </row>
    <row r="328" spans="1:7" s="24" customFormat="1" hidden="1" x14ac:dyDescent="0.25">
      <c r="A328" s="6">
        <v>1</v>
      </c>
      <c r="B328" s="48" t="s">
        <v>19</v>
      </c>
      <c r="C328" s="26"/>
      <c r="D328" s="3"/>
      <c r="E328" s="3"/>
      <c r="F328" s="3"/>
      <c r="G328" s="3"/>
    </row>
    <row r="329" spans="1:7" s="24" customFormat="1" ht="30" hidden="1" x14ac:dyDescent="0.25">
      <c r="A329" s="6">
        <v>1</v>
      </c>
      <c r="B329" s="48" t="s">
        <v>173</v>
      </c>
      <c r="C329" s="26"/>
      <c r="D329" s="3"/>
      <c r="E329" s="3"/>
      <c r="F329" s="3"/>
      <c r="G329" s="3"/>
    </row>
    <row r="330" spans="1:7" s="24" customFormat="1" ht="30" hidden="1" x14ac:dyDescent="0.25">
      <c r="A330" s="6">
        <v>1</v>
      </c>
      <c r="B330" s="48" t="s">
        <v>269</v>
      </c>
      <c r="C330" s="26"/>
      <c r="D330" s="3"/>
      <c r="E330" s="3"/>
      <c r="F330" s="3"/>
      <c r="G330" s="3"/>
    </row>
    <row r="331" spans="1:7" s="24" customFormat="1" hidden="1" x14ac:dyDescent="0.25">
      <c r="A331" s="6">
        <v>1</v>
      </c>
      <c r="B331" s="48" t="s">
        <v>52</v>
      </c>
      <c r="C331" s="26"/>
      <c r="D331" s="3"/>
      <c r="E331" s="3"/>
      <c r="F331" s="3"/>
      <c r="G331" s="3"/>
    </row>
    <row r="332" spans="1:7" s="24" customFormat="1" hidden="1" x14ac:dyDescent="0.25">
      <c r="A332" s="6">
        <v>1</v>
      </c>
      <c r="B332" s="48" t="s">
        <v>29</v>
      </c>
      <c r="C332" s="26"/>
      <c r="D332" s="3"/>
      <c r="E332" s="3"/>
      <c r="F332" s="3"/>
      <c r="G332" s="3"/>
    </row>
    <row r="333" spans="1:7" s="24" customFormat="1" x14ac:dyDescent="0.25">
      <c r="A333" s="6">
        <v>1</v>
      </c>
      <c r="B333" s="45" t="s">
        <v>7</v>
      </c>
      <c r="C333" s="510"/>
      <c r="D333" s="22"/>
      <c r="E333" s="22"/>
      <c r="F333" s="22"/>
      <c r="G333" s="22"/>
    </row>
    <row r="334" spans="1:7" s="24" customFormat="1" x14ac:dyDescent="0.25">
      <c r="A334" s="6">
        <v>1</v>
      </c>
      <c r="B334" s="55" t="s">
        <v>145</v>
      </c>
      <c r="C334" s="510"/>
      <c r="D334" s="22"/>
      <c r="E334" s="22"/>
      <c r="F334" s="22"/>
      <c r="G334" s="22"/>
    </row>
    <row r="335" spans="1:7" s="24" customFormat="1" x14ac:dyDescent="0.25">
      <c r="A335" s="6">
        <v>1</v>
      </c>
      <c r="B335" s="34" t="s">
        <v>108</v>
      </c>
      <c r="C335" s="510">
        <v>330</v>
      </c>
      <c r="D335" s="3">
        <v>4</v>
      </c>
      <c r="E335" s="511">
        <v>5.7</v>
      </c>
      <c r="F335" s="3">
        <f>ROUND(G335/C335,0)</f>
        <v>0</v>
      </c>
      <c r="G335" s="3">
        <f>ROUND(D335*E335,0)</f>
        <v>23</v>
      </c>
    </row>
    <row r="336" spans="1:7" s="24" customFormat="1" x14ac:dyDescent="0.25">
      <c r="A336" s="6">
        <v>1</v>
      </c>
      <c r="B336" s="36" t="s">
        <v>9</v>
      </c>
      <c r="C336" s="379"/>
      <c r="D336" s="46">
        <f>D335</f>
        <v>4</v>
      </c>
      <c r="E336" s="21">
        <f>G336/D336</f>
        <v>5.75</v>
      </c>
      <c r="F336" s="46">
        <f>F335</f>
        <v>0</v>
      </c>
      <c r="G336" s="46">
        <f>G335</f>
        <v>23</v>
      </c>
    </row>
    <row r="337" spans="1:72" s="24" customFormat="1" x14ac:dyDescent="0.25">
      <c r="A337" s="6">
        <v>1</v>
      </c>
      <c r="B337" s="55" t="s">
        <v>20</v>
      </c>
      <c r="C337" s="510"/>
      <c r="D337" s="46"/>
      <c r="E337" s="674"/>
      <c r="F337" s="46"/>
      <c r="G337" s="46"/>
    </row>
    <row r="338" spans="1:72" s="24" customFormat="1" x14ac:dyDescent="0.25">
      <c r="A338" s="6">
        <v>1</v>
      </c>
      <c r="B338" s="4" t="s">
        <v>108</v>
      </c>
      <c r="C338" s="510">
        <v>240</v>
      </c>
      <c r="D338" s="3">
        <v>1</v>
      </c>
      <c r="E338" s="511">
        <v>8</v>
      </c>
      <c r="F338" s="3">
        <f>ROUND(G338/C338,0)</f>
        <v>0</v>
      </c>
      <c r="G338" s="3">
        <f>ROUND(D338*E338,0)</f>
        <v>8</v>
      </c>
    </row>
    <row r="339" spans="1:72" s="24" customFormat="1" x14ac:dyDescent="0.25">
      <c r="A339" s="6">
        <v>1</v>
      </c>
      <c r="B339" s="675" t="s">
        <v>147</v>
      </c>
      <c r="C339" s="649"/>
      <c r="D339" s="46">
        <f t="shared" ref="D339" si="22">D338</f>
        <v>1</v>
      </c>
      <c r="E339" s="674">
        <f t="shared" ref="E339:G339" si="23">E338</f>
        <v>8</v>
      </c>
      <c r="F339" s="46">
        <f t="shared" si="23"/>
        <v>0</v>
      </c>
      <c r="G339" s="46">
        <f t="shared" si="23"/>
        <v>8</v>
      </c>
    </row>
    <row r="340" spans="1:72" s="24" customFormat="1" ht="14.25" customHeight="1" x14ac:dyDescent="0.25">
      <c r="A340" s="6">
        <v>1</v>
      </c>
      <c r="B340" s="38" t="s">
        <v>118</v>
      </c>
      <c r="C340" s="379"/>
      <c r="D340" s="22">
        <f>D336+D339</f>
        <v>5</v>
      </c>
      <c r="E340" s="21">
        <f>G340/D340</f>
        <v>6.2</v>
      </c>
      <c r="F340" s="22">
        <f>F336+F338</f>
        <v>0</v>
      </c>
      <c r="G340" s="22">
        <f>G336+G338</f>
        <v>31</v>
      </c>
    </row>
    <row r="341" spans="1:72" s="638" customFormat="1" ht="15.75" customHeight="1" thickBot="1" x14ac:dyDescent="0.3">
      <c r="A341" s="6">
        <v>1</v>
      </c>
      <c r="B341" s="676" t="s">
        <v>10</v>
      </c>
      <c r="C341" s="636"/>
      <c r="D341" s="636"/>
      <c r="E341" s="636"/>
      <c r="F341" s="636"/>
      <c r="G341" s="636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  <c r="AR341" s="24"/>
      <c r="AS341" s="24"/>
      <c r="AT341" s="24"/>
      <c r="AU341" s="24"/>
      <c r="AV341" s="24"/>
      <c r="AW341" s="24"/>
      <c r="AX341" s="24"/>
      <c r="AY341" s="24"/>
      <c r="AZ341" s="24"/>
      <c r="BA341" s="24"/>
      <c r="BB341" s="24"/>
      <c r="BC341" s="24"/>
      <c r="BD341" s="24"/>
      <c r="BE341" s="24"/>
      <c r="BF341" s="24"/>
      <c r="BG341" s="24"/>
      <c r="BH341" s="24"/>
      <c r="BI341" s="24"/>
      <c r="BJ341" s="24"/>
      <c r="BK341" s="24"/>
      <c r="BL341" s="24"/>
      <c r="BM341" s="24"/>
      <c r="BN341" s="24"/>
      <c r="BO341" s="24"/>
      <c r="BP341" s="24"/>
      <c r="BQ341" s="24"/>
      <c r="BR341" s="24"/>
      <c r="BS341" s="24"/>
      <c r="BT341" s="24"/>
    </row>
    <row r="342" spans="1:72" ht="20.25" customHeight="1" x14ac:dyDescent="0.25">
      <c r="A342" s="6">
        <v>1</v>
      </c>
      <c r="B342" s="677" t="s">
        <v>92</v>
      </c>
      <c r="C342" s="678"/>
      <c r="D342" s="550"/>
      <c r="E342" s="550"/>
      <c r="F342" s="550"/>
      <c r="G342" s="550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  <c r="AE342" s="24"/>
      <c r="AF342" s="24"/>
      <c r="AG342" s="24"/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  <c r="AR342" s="24"/>
      <c r="AS342" s="24"/>
      <c r="AT342" s="24"/>
      <c r="AU342" s="24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 s="24"/>
      <c r="BI342" s="24"/>
      <c r="BJ342" s="24"/>
      <c r="BK342" s="24"/>
      <c r="BL342" s="24"/>
      <c r="BM342" s="24"/>
      <c r="BN342" s="24"/>
      <c r="BO342" s="24"/>
      <c r="BP342" s="24"/>
      <c r="BQ342" s="24"/>
      <c r="BR342" s="24"/>
      <c r="BS342" s="24"/>
      <c r="BT342" s="24"/>
    </row>
    <row r="343" spans="1:72" ht="18.75" customHeight="1" x14ac:dyDescent="0.25">
      <c r="A343" s="6">
        <v>1</v>
      </c>
      <c r="B343" s="325" t="s">
        <v>4</v>
      </c>
      <c r="C343" s="379"/>
      <c r="D343" s="3"/>
      <c r="E343" s="3"/>
      <c r="F343" s="3"/>
      <c r="G343" s="3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  <c r="AR343" s="24"/>
      <c r="AS343" s="24"/>
      <c r="AT343" s="24"/>
      <c r="AU343" s="24"/>
      <c r="AV343" s="24"/>
      <c r="AW343" s="24"/>
      <c r="AX343" s="24"/>
      <c r="AY343" s="24"/>
      <c r="AZ343" s="24"/>
      <c r="BA343" s="24"/>
      <c r="BB343" s="24"/>
      <c r="BC343" s="24"/>
      <c r="BD343" s="24"/>
      <c r="BE343" s="24"/>
      <c r="BF343" s="24"/>
      <c r="BG343" s="24"/>
      <c r="BH343" s="24"/>
      <c r="BI343" s="24"/>
      <c r="BJ343" s="24"/>
      <c r="BK343" s="24"/>
      <c r="BL343" s="24"/>
      <c r="BM343" s="24"/>
      <c r="BN343" s="24"/>
      <c r="BO343" s="24"/>
      <c r="BP343" s="24"/>
      <c r="BQ343" s="24"/>
      <c r="BR343" s="24"/>
      <c r="BS343" s="24"/>
      <c r="BT343" s="24"/>
    </row>
    <row r="344" spans="1:72" x14ac:dyDescent="0.25">
      <c r="A344" s="6">
        <v>1</v>
      </c>
      <c r="B344" s="4" t="s">
        <v>42</v>
      </c>
      <c r="C344" s="510">
        <v>320</v>
      </c>
      <c r="D344" s="3">
        <v>5</v>
      </c>
      <c r="E344" s="511">
        <v>9.6</v>
      </c>
      <c r="F344" s="3">
        <f t="shared" ref="F344:F349" si="24">ROUND(G344/C344,0)</f>
        <v>0</v>
      </c>
      <c r="G344" s="3">
        <f t="shared" ref="G344:G349" si="25">ROUND(D344*E344,0)</f>
        <v>48</v>
      </c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  <c r="AR344" s="24"/>
      <c r="AS344" s="24"/>
      <c r="AT344" s="24"/>
      <c r="AU344" s="24"/>
      <c r="AV344" s="24"/>
      <c r="AW344" s="24"/>
      <c r="AX344" s="24"/>
      <c r="AY344" s="24"/>
      <c r="AZ344" s="24"/>
      <c r="BA344" s="24"/>
      <c r="BB344" s="24"/>
      <c r="BC344" s="24"/>
      <c r="BD344" s="24"/>
      <c r="BE344" s="24"/>
      <c r="BF344" s="24"/>
      <c r="BG344" s="24"/>
      <c r="BH344" s="24"/>
      <c r="BI344" s="24"/>
      <c r="BJ344" s="24"/>
      <c r="BK344" s="24"/>
      <c r="BL344" s="24"/>
      <c r="BM344" s="24"/>
      <c r="BN344" s="24"/>
      <c r="BO344" s="24"/>
      <c r="BP344" s="24"/>
      <c r="BQ344" s="24"/>
      <c r="BR344" s="24"/>
      <c r="BS344" s="24"/>
      <c r="BT344" s="24"/>
    </row>
    <row r="345" spans="1:72" x14ac:dyDescent="0.25">
      <c r="A345" s="6">
        <v>1</v>
      </c>
      <c r="B345" s="4" t="s">
        <v>63</v>
      </c>
      <c r="C345" s="510">
        <v>320</v>
      </c>
      <c r="D345" s="3"/>
      <c r="E345" s="665">
        <v>13</v>
      </c>
      <c r="F345" s="3">
        <f t="shared" si="24"/>
        <v>0</v>
      </c>
      <c r="G345" s="3">
        <f t="shared" si="25"/>
        <v>0</v>
      </c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24"/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  <c r="AR345" s="24"/>
      <c r="AS345" s="24"/>
      <c r="AT345" s="24"/>
      <c r="AU345" s="24"/>
      <c r="AV345" s="24"/>
      <c r="AW345" s="24"/>
      <c r="AX345" s="24"/>
      <c r="AY345" s="24"/>
      <c r="AZ345" s="24"/>
      <c r="BA345" s="24"/>
      <c r="BB345" s="24"/>
      <c r="BC345" s="24"/>
      <c r="BD345" s="24"/>
      <c r="BE345" s="24"/>
      <c r="BF345" s="24"/>
      <c r="BG345" s="24"/>
      <c r="BH345" s="24"/>
      <c r="BI345" s="24"/>
      <c r="BJ345" s="24"/>
      <c r="BK345" s="24"/>
      <c r="BL345" s="24"/>
      <c r="BM345" s="24"/>
      <c r="BN345" s="24"/>
      <c r="BO345" s="24"/>
      <c r="BP345" s="24"/>
      <c r="BQ345" s="24"/>
      <c r="BR345" s="24"/>
      <c r="BS345" s="24"/>
      <c r="BT345" s="24"/>
    </row>
    <row r="346" spans="1:72" ht="15.75" customHeight="1" x14ac:dyDescent="0.25">
      <c r="A346" s="6">
        <v>1</v>
      </c>
      <c r="B346" s="679" t="s">
        <v>101</v>
      </c>
      <c r="C346" s="510">
        <v>320</v>
      </c>
      <c r="D346" s="3"/>
      <c r="E346" s="664">
        <v>15.2</v>
      </c>
      <c r="F346" s="3">
        <f t="shared" si="24"/>
        <v>0</v>
      </c>
      <c r="G346" s="3">
        <f t="shared" si="25"/>
        <v>0</v>
      </c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</row>
    <row r="347" spans="1:72" x14ac:dyDescent="0.25">
      <c r="A347" s="6">
        <v>1</v>
      </c>
      <c r="B347" s="4" t="s">
        <v>14</v>
      </c>
      <c r="C347" s="510">
        <v>320</v>
      </c>
      <c r="D347" s="3"/>
      <c r="E347" s="664">
        <v>10.5</v>
      </c>
      <c r="F347" s="3">
        <f t="shared" si="24"/>
        <v>0</v>
      </c>
      <c r="G347" s="3">
        <f t="shared" si="25"/>
        <v>0</v>
      </c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</row>
    <row r="348" spans="1:72" x14ac:dyDescent="0.25">
      <c r="A348" s="6">
        <v>1</v>
      </c>
      <c r="B348" s="4" t="s">
        <v>57</v>
      </c>
      <c r="C348" s="510">
        <v>320</v>
      </c>
      <c r="D348" s="3"/>
      <c r="E348" s="511">
        <v>12.7</v>
      </c>
      <c r="F348" s="3">
        <f t="shared" si="24"/>
        <v>0</v>
      </c>
      <c r="G348" s="3">
        <f t="shared" si="25"/>
        <v>0</v>
      </c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  <c r="AR348" s="24"/>
      <c r="AS348" s="24"/>
      <c r="AT348" s="24"/>
      <c r="AU348" s="24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 s="24"/>
      <c r="BI348" s="24"/>
      <c r="BJ348" s="24"/>
      <c r="BK348" s="24"/>
      <c r="BL348" s="24"/>
      <c r="BM348" s="24"/>
      <c r="BN348" s="24"/>
      <c r="BO348" s="24"/>
      <c r="BP348" s="24"/>
      <c r="BQ348" s="24"/>
      <c r="BR348" s="24"/>
      <c r="BS348" s="24"/>
      <c r="BT348" s="24"/>
    </row>
    <row r="349" spans="1:72" x14ac:dyDescent="0.25">
      <c r="A349" s="6">
        <v>1</v>
      </c>
      <c r="B349" s="4" t="s">
        <v>109</v>
      </c>
      <c r="C349" s="510">
        <v>320</v>
      </c>
      <c r="D349" s="3"/>
      <c r="E349" s="511">
        <v>14</v>
      </c>
      <c r="F349" s="3">
        <f t="shared" si="24"/>
        <v>0</v>
      </c>
      <c r="G349" s="3">
        <f t="shared" si="25"/>
        <v>0</v>
      </c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  <c r="AR349" s="24"/>
      <c r="AS349" s="24"/>
      <c r="AT349" s="24"/>
      <c r="AU349" s="24"/>
      <c r="AV349" s="24"/>
      <c r="AW349" s="24"/>
      <c r="AX349" s="24"/>
      <c r="AY349" s="24"/>
      <c r="AZ349" s="24"/>
      <c r="BA349" s="24"/>
      <c r="BB349" s="24"/>
      <c r="BC349" s="24"/>
      <c r="BD349" s="24"/>
      <c r="BE349" s="24"/>
      <c r="BF349" s="24"/>
      <c r="BG349" s="24"/>
      <c r="BH349" s="24"/>
      <c r="BI349" s="24"/>
      <c r="BJ349" s="24"/>
      <c r="BK349" s="24"/>
      <c r="BL349" s="24"/>
      <c r="BM349" s="24"/>
      <c r="BN349" s="24"/>
      <c r="BO349" s="24"/>
      <c r="BP349" s="24"/>
      <c r="BQ349" s="24"/>
      <c r="BR349" s="24"/>
      <c r="BS349" s="24"/>
      <c r="BT349" s="24"/>
    </row>
    <row r="350" spans="1:72" s="24" customFormat="1" ht="15" customHeight="1" x14ac:dyDescent="0.25">
      <c r="A350" s="6">
        <v>1</v>
      </c>
      <c r="B350" s="606" t="s">
        <v>5</v>
      </c>
      <c r="C350" s="379"/>
      <c r="D350" s="22">
        <f>SUM(D344:D349)</f>
        <v>5</v>
      </c>
      <c r="E350" s="21">
        <f>G350/D350</f>
        <v>9.6</v>
      </c>
      <c r="F350" s="22">
        <f>SUM(F344:F349)</f>
        <v>0</v>
      </c>
      <c r="G350" s="22">
        <f>SUM(G344:G349)</f>
        <v>48</v>
      </c>
      <c r="H350" s="367"/>
    </row>
    <row r="351" spans="1:72" s="59" customFormat="1" ht="18.75" customHeight="1" x14ac:dyDescent="0.25">
      <c r="A351" s="6">
        <v>1</v>
      </c>
      <c r="B351" s="25" t="s">
        <v>227</v>
      </c>
      <c r="C351" s="25"/>
      <c r="D351" s="89"/>
      <c r="E351" s="58"/>
      <c r="F351" s="58"/>
      <c r="G351" s="58"/>
    </row>
    <row r="352" spans="1:72" s="59" customFormat="1" x14ac:dyDescent="0.25">
      <c r="A352" s="6">
        <v>1</v>
      </c>
      <c r="B352" s="27" t="s">
        <v>123</v>
      </c>
      <c r="C352" s="60"/>
      <c r="D352" s="58">
        <f>SUM(D353,D354,D355,D356)</f>
        <v>0</v>
      </c>
      <c r="E352" s="58"/>
      <c r="F352" s="58"/>
      <c r="G352" s="58"/>
    </row>
    <row r="353" spans="1:7" s="59" customFormat="1" x14ac:dyDescent="0.25">
      <c r="A353" s="6">
        <v>1</v>
      </c>
      <c r="B353" s="61" t="s">
        <v>228</v>
      </c>
      <c r="C353" s="60"/>
      <c r="D353" s="58"/>
      <c r="E353" s="58"/>
      <c r="F353" s="58"/>
      <c r="G353" s="58"/>
    </row>
    <row r="354" spans="1:7" s="59" customFormat="1" ht="37.5" customHeight="1" x14ac:dyDescent="0.25">
      <c r="A354" s="6">
        <v>1</v>
      </c>
      <c r="B354" s="61" t="s">
        <v>229</v>
      </c>
      <c r="C354" s="60"/>
      <c r="D354" s="3"/>
      <c r="E354" s="58"/>
      <c r="F354" s="58"/>
      <c r="G354" s="58"/>
    </row>
    <row r="355" spans="1:7" s="59" customFormat="1" ht="30" x14ac:dyDescent="0.25">
      <c r="A355" s="6">
        <v>1</v>
      </c>
      <c r="B355" s="61" t="s">
        <v>230</v>
      </c>
      <c r="C355" s="60"/>
      <c r="D355" s="3"/>
      <c r="E355" s="58"/>
      <c r="F355" s="58"/>
      <c r="G355" s="58"/>
    </row>
    <row r="356" spans="1:7" s="59" customFormat="1" x14ac:dyDescent="0.25">
      <c r="A356" s="6">
        <v>1</v>
      </c>
      <c r="B356" s="27" t="s">
        <v>231</v>
      </c>
      <c r="C356" s="60"/>
      <c r="D356" s="3"/>
      <c r="E356" s="58"/>
      <c r="F356" s="58"/>
      <c r="G356" s="58"/>
    </row>
    <row r="357" spans="1:7" s="24" customFormat="1" x14ac:dyDescent="0.25">
      <c r="A357" s="6">
        <v>1</v>
      </c>
      <c r="B357" s="28" t="s">
        <v>121</v>
      </c>
      <c r="C357" s="26"/>
      <c r="D357" s="3"/>
      <c r="E357" s="3"/>
      <c r="F357" s="3"/>
      <c r="G357" s="3"/>
    </row>
    <row r="358" spans="1:7" s="59" customFormat="1" x14ac:dyDescent="0.25">
      <c r="A358" s="6">
        <v>1</v>
      </c>
      <c r="B358" s="56" t="s">
        <v>160</v>
      </c>
      <c r="C358" s="467"/>
      <c r="D358" s="3"/>
      <c r="E358" s="58"/>
      <c r="F358" s="58"/>
      <c r="G358" s="58"/>
    </row>
    <row r="359" spans="1:7" s="59" customFormat="1" ht="15.75" customHeight="1" x14ac:dyDescent="0.25">
      <c r="A359" s="6">
        <v>1</v>
      </c>
      <c r="B359" s="62" t="s">
        <v>232</v>
      </c>
      <c r="C359" s="63"/>
      <c r="D359" s="60">
        <f>D352+ROUND(D357*3.2,0)</f>
        <v>0</v>
      </c>
      <c r="E359" s="64"/>
      <c r="F359" s="64"/>
      <c r="G359" s="64"/>
    </row>
    <row r="360" spans="1:7" s="59" customFormat="1" ht="15.75" customHeight="1" x14ac:dyDescent="0.25">
      <c r="A360" s="6">
        <v>1</v>
      </c>
      <c r="B360" s="25" t="s">
        <v>163</v>
      </c>
      <c r="C360" s="26"/>
      <c r="D360" s="3"/>
      <c r="E360" s="64"/>
      <c r="F360" s="64"/>
      <c r="G360" s="64"/>
    </row>
    <row r="361" spans="1:7" s="59" customFormat="1" ht="15.75" customHeight="1" x14ac:dyDescent="0.25">
      <c r="A361" s="6">
        <v>1</v>
      </c>
      <c r="B361" s="27" t="s">
        <v>123</v>
      </c>
      <c r="C361" s="26"/>
      <c r="D361" s="3">
        <f>SUM(D362,D363,D370,D376,D377,D378,D379)</f>
        <v>0</v>
      </c>
      <c r="E361" s="64"/>
      <c r="F361" s="64"/>
      <c r="G361" s="64"/>
    </row>
    <row r="362" spans="1:7" s="59" customFormat="1" ht="15.75" customHeight="1" x14ac:dyDescent="0.25">
      <c r="A362" s="6">
        <v>1</v>
      </c>
      <c r="B362" s="27" t="s">
        <v>228</v>
      </c>
      <c r="C362" s="26"/>
      <c r="D362" s="3"/>
      <c r="E362" s="64"/>
      <c r="F362" s="64"/>
      <c r="G362" s="64"/>
    </row>
    <row r="363" spans="1:7" s="59" customFormat="1" ht="15.75" customHeight="1" x14ac:dyDescent="0.25">
      <c r="A363" s="6">
        <v>1</v>
      </c>
      <c r="B363" s="61" t="s">
        <v>233</v>
      </c>
      <c r="C363" s="26"/>
      <c r="D363" s="3">
        <f>D364+D365+D366+D368</f>
        <v>0</v>
      </c>
      <c r="E363" s="64"/>
      <c r="F363" s="64"/>
      <c r="G363" s="64"/>
    </row>
    <row r="364" spans="1:7" s="59" customFormat="1" ht="19.5" customHeight="1" x14ac:dyDescent="0.25">
      <c r="A364" s="6">
        <v>1</v>
      </c>
      <c r="B364" s="65" t="s">
        <v>234</v>
      </c>
      <c r="C364" s="26"/>
      <c r="D364" s="58"/>
      <c r="E364" s="64"/>
      <c r="F364" s="64"/>
      <c r="G364" s="64"/>
    </row>
    <row r="365" spans="1:7" s="59" customFormat="1" ht="15.75" customHeight="1" x14ac:dyDescent="0.25">
      <c r="A365" s="6">
        <v>1</v>
      </c>
      <c r="B365" s="65" t="s">
        <v>235</v>
      </c>
      <c r="C365" s="26"/>
      <c r="D365" s="58"/>
      <c r="E365" s="64"/>
      <c r="F365" s="64"/>
      <c r="G365" s="64"/>
    </row>
    <row r="366" spans="1:7" s="59" customFormat="1" ht="30.75" customHeight="1" x14ac:dyDescent="0.25">
      <c r="A366" s="6">
        <v>1</v>
      </c>
      <c r="B366" s="65" t="s">
        <v>236</v>
      </c>
      <c r="C366" s="26"/>
      <c r="D366" s="58"/>
      <c r="E366" s="64"/>
      <c r="F366" s="64"/>
      <c r="G366" s="64"/>
    </row>
    <row r="367" spans="1:7" s="59" customFormat="1" x14ac:dyDescent="0.25">
      <c r="A367" s="6">
        <v>1</v>
      </c>
      <c r="B367" s="65" t="s">
        <v>237</v>
      </c>
      <c r="C367" s="26"/>
      <c r="D367" s="58"/>
      <c r="E367" s="64"/>
      <c r="F367" s="64"/>
      <c r="G367" s="64"/>
    </row>
    <row r="368" spans="1:7" s="59" customFormat="1" ht="30" x14ac:dyDescent="0.25">
      <c r="A368" s="6">
        <v>1</v>
      </c>
      <c r="B368" s="65" t="s">
        <v>238</v>
      </c>
      <c r="C368" s="26"/>
      <c r="D368" s="58"/>
      <c r="E368" s="64"/>
      <c r="F368" s="64"/>
      <c r="G368" s="64"/>
    </row>
    <row r="369" spans="1:7" s="59" customFormat="1" x14ac:dyDescent="0.25">
      <c r="A369" s="6">
        <v>1</v>
      </c>
      <c r="B369" s="65" t="s">
        <v>237</v>
      </c>
      <c r="C369" s="26"/>
      <c r="D369" s="91"/>
      <c r="E369" s="64"/>
      <c r="F369" s="64"/>
      <c r="G369" s="64"/>
    </row>
    <row r="370" spans="1:7" s="59" customFormat="1" ht="30" customHeight="1" x14ac:dyDescent="0.25">
      <c r="A370" s="6">
        <v>1</v>
      </c>
      <c r="B370" s="61" t="s">
        <v>239</v>
      </c>
      <c r="C370" s="26"/>
      <c r="D370" s="3">
        <f>SUM(D371,D372,D374)</f>
        <v>0</v>
      </c>
      <c r="E370" s="64"/>
      <c r="F370" s="64"/>
      <c r="G370" s="64"/>
    </row>
    <row r="371" spans="1:7" s="59" customFormat="1" ht="30" x14ac:dyDescent="0.25">
      <c r="A371" s="6">
        <v>1</v>
      </c>
      <c r="B371" s="65" t="s">
        <v>240</v>
      </c>
      <c r="C371" s="26"/>
      <c r="D371" s="3"/>
      <c r="E371" s="64"/>
      <c r="F371" s="64"/>
      <c r="G371" s="64"/>
    </row>
    <row r="372" spans="1:7" s="59" customFormat="1" ht="45" x14ac:dyDescent="0.25">
      <c r="A372" s="6">
        <v>1</v>
      </c>
      <c r="B372" s="65" t="s">
        <v>241</v>
      </c>
      <c r="C372" s="26"/>
      <c r="D372" s="406"/>
      <c r="E372" s="64"/>
      <c r="F372" s="64"/>
      <c r="G372" s="64"/>
    </row>
    <row r="373" spans="1:7" s="59" customFormat="1" x14ac:dyDescent="0.25">
      <c r="A373" s="6">
        <v>1</v>
      </c>
      <c r="B373" s="65" t="s">
        <v>237</v>
      </c>
      <c r="C373" s="26"/>
      <c r="D373" s="406"/>
      <c r="E373" s="64"/>
      <c r="F373" s="64"/>
      <c r="G373" s="64"/>
    </row>
    <row r="374" spans="1:7" s="59" customFormat="1" ht="45" x14ac:dyDescent="0.25">
      <c r="A374" s="6">
        <v>1</v>
      </c>
      <c r="B374" s="65" t="s">
        <v>242</v>
      </c>
      <c r="C374" s="26"/>
      <c r="D374" s="406"/>
      <c r="E374" s="64"/>
      <c r="F374" s="64"/>
      <c r="G374" s="64"/>
    </row>
    <row r="375" spans="1:7" s="59" customFormat="1" x14ac:dyDescent="0.25">
      <c r="A375" s="6">
        <v>1</v>
      </c>
      <c r="B375" s="65" t="s">
        <v>237</v>
      </c>
      <c r="C375" s="26"/>
      <c r="D375" s="406"/>
      <c r="E375" s="64"/>
      <c r="F375" s="64"/>
      <c r="G375" s="64"/>
    </row>
    <row r="376" spans="1:7" s="59" customFormat="1" ht="31.5" customHeight="1" x14ac:dyDescent="0.25">
      <c r="A376" s="6">
        <v>1</v>
      </c>
      <c r="B376" s="61" t="s">
        <v>243</v>
      </c>
      <c r="C376" s="26"/>
      <c r="D376" s="3"/>
      <c r="E376" s="64"/>
      <c r="F376" s="64"/>
      <c r="G376" s="64"/>
    </row>
    <row r="377" spans="1:7" s="59" customFormat="1" x14ac:dyDescent="0.25">
      <c r="A377" s="6">
        <v>1</v>
      </c>
      <c r="B377" s="27"/>
      <c r="C377" s="26"/>
      <c r="D377" s="3"/>
      <c r="E377" s="64"/>
      <c r="F377" s="64"/>
      <c r="G377" s="64"/>
    </row>
    <row r="378" spans="1:7" s="59" customFormat="1" ht="15.75" customHeight="1" x14ac:dyDescent="0.25">
      <c r="A378" s="6">
        <v>1</v>
      </c>
      <c r="B378" s="61" t="s">
        <v>244</v>
      </c>
      <c r="C378" s="26"/>
      <c r="D378" s="3"/>
      <c r="E378" s="64"/>
      <c r="F378" s="64"/>
      <c r="G378" s="64"/>
    </row>
    <row r="379" spans="1:7" s="59" customFormat="1" ht="15.75" customHeight="1" x14ac:dyDescent="0.25">
      <c r="A379" s="6">
        <v>1</v>
      </c>
      <c r="B379" s="27" t="s">
        <v>245</v>
      </c>
      <c r="C379" s="26"/>
      <c r="D379" s="3"/>
      <c r="E379" s="64"/>
      <c r="F379" s="64"/>
      <c r="G379" s="64"/>
    </row>
    <row r="380" spans="1:7" s="59" customFormat="1" x14ac:dyDescent="0.25">
      <c r="A380" s="6">
        <v>1</v>
      </c>
      <c r="B380" s="28" t="s">
        <v>121</v>
      </c>
      <c r="C380" s="60"/>
      <c r="D380" s="58"/>
      <c r="E380" s="64"/>
      <c r="F380" s="64"/>
      <c r="G380" s="64"/>
    </row>
    <row r="381" spans="1:7" s="59" customFormat="1" x14ac:dyDescent="0.25">
      <c r="A381" s="6">
        <v>1</v>
      </c>
      <c r="B381" s="56" t="s">
        <v>160</v>
      </c>
      <c r="C381" s="60"/>
      <c r="D381" s="91"/>
      <c r="E381" s="64"/>
      <c r="F381" s="64"/>
      <c r="G381" s="64"/>
    </row>
    <row r="382" spans="1:7" s="24" customFormat="1" ht="30" x14ac:dyDescent="0.25">
      <c r="A382" s="6">
        <v>1</v>
      </c>
      <c r="B382" s="28" t="s">
        <v>122</v>
      </c>
      <c r="C382" s="57"/>
      <c r="D382" s="3"/>
      <c r="E382" s="3"/>
      <c r="F382" s="3"/>
      <c r="G382" s="3"/>
    </row>
    <row r="383" spans="1:7" s="59" customFormat="1" ht="15.75" customHeight="1" x14ac:dyDescent="0.25">
      <c r="A383" s="6">
        <v>1</v>
      </c>
      <c r="B383" s="28" t="s">
        <v>246</v>
      </c>
      <c r="C383" s="26"/>
      <c r="D383" s="3"/>
      <c r="E383" s="64"/>
      <c r="F383" s="64"/>
      <c r="G383" s="64"/>
    </row>
    <row r="384" spans="1:7" s="59" customFormat="1" ht="45" x14ac:dyDescent="0.25">
      <c r="A384" s="6">
        <v>1</v>
      </c>
      <c r="B384" s="28" t="s">
        <v>341</v>
      </c>
      <c r="C384" s="26"/>
      <c r="D384" s="3"/>
      <c r="E384" s="64"/>
      <c r="F384" s="64"/>
      <c r="G384" s="64"/>
    </row>
    <row r="385" spans="1:72" s="59" customFormat="1" x14ac:dyDescent="0.25">
      <c r="A385" s="6">
        <v>1</v>
      </c>
      <c r="B385" s="67" t="s">
        <v>162</v>
      </c>
      <c r="C385" s="26"/>
      <c r="D385" s="22">
        <f>D361+ROUND(D380*3.2,0)+D382+D384</f>
        <v>0</v>
      </c>
      <c r="E385" s="64"/>
      <c r="F385" s="64"/>
      <c r="G385" s="64"/>
    </row>
    <row r="386" spans="1:72" s="59" customFormat="1" x14ac:dyDescent="0.25">
      <c r="A386" s="6">
        <v>1</v>
      </c>
      <c r="B386" s="68" t="s">
        <v>161</v>
      </c>
      <c r="C386" s="26"/>
      <c r="D386" s="22">
        <f>SUM(D359,D385)</f>
        <v>0</v>
      </c>
      <c r="E386" s="64"/>
      <c r="F386" s="64"/>
      <c r="G386" s="64"/>
    </row>
    <row r="387" spans="1:72" s="59" customFormat="1" hidden="1" x14ac:dyDescent="0.25">
      <c r="A387" s="6">
        <v>1</v>
      </c>
      <c r="B387" s="430" t="s">
        <v>124</v>
      </c>
      <c r="C387" s="26"/>
      <c r="D387" s="539">
        <f>SUM(D388:D390)</f>
        <v>0</v>
      </c>
      <c r="E387" s="570"/>
      <c r="F387" s="570"/>
      <c r="G387" s="570"/>
      <c r="J387" s="680"/>
    </row>
    <row r="388" spans="1:72" s="59" customFormat="1" hidden="1" x14ac:dyDescent="0.25">
      <c r="A388" s="6">
        <v>1</v>
      </c>
      <c r="B388" s="48" t="s">
        <v>316</v>
      </c>
      <c r="C388" s="26"/>
      <c r="D388" s="3"/>
      <c r="E388" s="570"/>
      <c r="F388" s="570"/>
      <c r="G388" s="570"/>
      <c r="J388" s="680"/>
    </row>
    <row r="389" spans="1:72" s="59" customFormat="1" ht="30" hidden="1" x14ac:dyDescent="0.25">
      <c r="A389" s="6">
        <v>1</v>
      </c>
      <c r="B389" s="48" t="s">
        <v>259</v>
      </c>
      <c r="C389" s="26"/>
      <c r="D389" s="3"/>
      <c r="E389" s="570"/>
      <c r="F389" s="570"/>
      <c r="G389" s="570"/>
      <c r="J389" s="680"/>
    </row>
    <row r="390" spans="1:72" s="59" customFormat="1" hidden="1" x14ac:dyDescent="0.25">
      <c r="A390" s="6">
        <v>1</v>
      </c>
      <c r="B390" s="48" t="s">
        <v>55</v>
      </c>
      <c r="C390" s="26"/>
      <c r="D390" s="3"/>
      <c r="E390" s="570"/>
      <c r="F390" s="570"/>
      <c r="G390" s="570"/>
      <c r="J390" s="680"/>
    </row>
    <row r="391" spans="1:72" x14ac:dyDescent="0.25">
      <c r="A391" s="6">
        <v>1</v>
      </c>
      <c r="B391" s="45" t="s">
        <v>7</v>
      </c>
      <c r="C391" s="510"/>
      <c r="D391" s="3"/>
      <c r="E391" s="3"/>
      <c r="F391" s="3"/>
      <c r="G391" s="3"/>
      <c r="H391" s="24"/>
      <c r="I391" s="24"/>
      <c r="J391" s="681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  <c r="AR391" s="24"/>
      <c r="AS391" s="24"/>
      <c r="AT391" s="24"/>
      <c r="AU391" s="24"/>
      <c r="AV391" s="24"/>
      <c r="AW391" s="24"/>
      <c r="AX391" s="24"/>
      <c r="AY391" s="24"/>
      <c r="AZ391" s="24"/>
      <c r="BA391" s="24"/>
      <c r="BB391" s="24"/>
      <c r="BC391" s="24"/>
      <c r="BD391" s="24"/>
      <c r="BE391" s="24"/>
      <c r="BF391" s="24"/>
      <c r="BG391" s="24"/>
      <c r="BH391" s="24"/>
      <c r="BI391" s="24"/>
      <c r="BJ391" s="24"/>
      <c r="BK391" s="24"/>
      <c r="BL391" s="24"/>
      <c r="BM391" s="24"/>
      <c r="BN391" s="24"/>
      <c r="BO391" s="24"/>
      <c r="BP391" s="24"/>
      <c r="BQ391" s="24"/>
      <c r="BR391" s="24"/>
      <c r="BS391" s="24"/>
      <c r="BT391" s="24"/>
    </row>
    <row r="392" spans="1:72" x14ac:dyDescent="0.25">
      <c r="A392" s="6">
        <v>1</v>
      </c>
      <c r="B392" s="55" t="s">
        <v>145</v>
      </c>
      <c r="C392" s="510"/>
      <c r="D392" s="3"/>
      <c r="E392" s="3"/>
      <c r="F392" s="3"/>
      <c r="G392" s="3"/>
      <c r="H392" s="24"/>
      <c r="I392" s="24"/>
      <c r="J392" s="681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  <c r="AE392" s="24"/>
      <c r="AF392" s="24"/>
      <c r="AG392" s="24"/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  <c r="AR392" s="24"/>
      <c r="AS392" s="24"/>
      <c r="AT392" s="24"/>
      <c r="AU392" s="24"/>
      <c r="AV392" s="24"/>
      <c r="AW392" s="24"/>
      <c r="AX392" s="24"/>
      <c r="AY392" s="24"/>
      <c r="AZ392" s="24"/>
      <c r="BA392" s="24"/>
      <c r="BB392" s="24"/>
      <c r="BC392" s="24"/>
      <c r="BD392" s="24"/>
      <c r="BE392" s="24"/>
      <c r="BF392" s="24"/>
      <c r="BG392" s="24"/>
      <c r="BH392" s="24"/>
      <c r="BI392" s="24"/>
      <c r="BJ392" s="24"/>
      <c r="BK392" s="24"/>
      <c r="BL392" s="24"/>
      <c r="BM392" s="24"/>
      <c r="BN392" s="24"/>
      <c r="BO392" s="24"/>
      <c r="BP392" s="24"/>
      <c r="BQ392" s="24"/>
      <c r="BR392" s="24"/>
      <c r="BS392" s="24"/>
      <c r="BT392" s="24"/>
    </row>
    <row r="393" spans="1:72" x14ac:dyDescent="0.25">
      <c r="A393" s="6">
        <v>1</v>
      </c>
      <c r="B393" s="34" t="s">
        <v>42</v>
      </c>
      <c r="C393" s="510">
        <v>300</v>
      </c>
      <c r="D393" s="3"/>
      <c r="E393" s="511">
        <v>10</v>
      </c>
      <c r="F393" s="3">
        <f>ROUND(G393/C393,0)</f>
        <v>0</v>
      </c>
      <c r="G393" s="3">
        <f>ROUND(D393*E393,0)</f>
        <v>0</v>
      </c>
      <c r="H393" s="24"/>
      <c r="I393" s="24"/>
      <c r="J393" s="681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  <c r="AE393" s="24"/>
      <c r="AF393" s="24"/>
      <c r="AG393" s="24"/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  <c r="AR393" s="24"/>
      <c r="AS393" s="24"/>
      <c r="AT393" s="24"/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  <c r="BP393" s="24"/>
      <c r="BQ393" s="24"/>
      <c r="BR393" s="24"/>
      <c r="BS393" s="24"/>
      <c r="BT393" s="24"/>
    </row>
    <row r="394" spans="1:72" x14ac:dyDescent="0.25">
      <c r="A394" s="6">
        <v>1</v>
      </c>
      <c r="B394" s="45" t="s">
        <v>9</v>
      </c>
      <c r="C394" s="510"/>
      <c r="D394" s="46">
        <f t="shared" ref="D394" si="26">D393</f>
        <v>0</v>
      </c>
      <c r="E394" s="634">
        <f t="shared" ref="E394:G394" si="27">E393</f>
        <v>10</v>
      </c>
      <c r="F394" s="46">
        <f t="shared" si="27"/>
        <v>0</v>
      </c>
      <c r="G394" s="46">
        <f t="shared" si="27"/>
        <v>0</v>
      </c>
      <c r="H394" s="24"/>
      <c r="I394" s="24"/>
      <c r="J394" s="681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  <c r="AR394" s="24"/>
      <c r="AS394" s="24"/>
      <c r="AT394" s="24"/>
      <c r="AU394" s="24"/>
      <c r="AV394" s="24"/>
      <c r="AW394" s="24"/>
      <c r="AX394" s="24"/>
      <c r="AY394" s="24"/>
      <c r="AZ394" s="24"/>
      <c r="BA394" s="24"/>
      <c r="BB394" s="24"/>
      <c r="BC394" s="24"/>
      <c r="BD394" s="24"/>
      <c r="BE394" s="24"/>
      <c r="BF394" s="24"/>
      <c r="BG394" s="24"/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/>
    </row>
    <row r="395" spans="1:72" x14ac:dyDescent="0.25">
      <c r="A395" s="6">
        <v>1</v>
      </c>
      <c r="B395" s="55" t="s">
        <v>20</v>
      </c>
      <c r="C395" s="510"/>
      <c r="D395" s="46"/>
      <c r="E395" s="634"/>
      <c r="F395" s="46"/>
      <c r="G395" s="46"/>
      <c r="H395" s="24"/>
      <c r="I395" s="24"/>
      <c r="J395" s="681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  <c r="AE395" s="24"/>
      <c r="AF395" s="24"/>
      <c r="AG395" s="24"/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  <c r="AR395" s="24"/>
      <c r="AS395" s="24"/>
      <c r="AT395" s="24"/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/>
    </row>
    <row r="396" spans="1:72" x14ac:dyDescent="0.25">
      <c r="A396" s="6">
        <v>1</v>
      </c>
      <c r="B396" s="35" t="s">
        <v>26</v>
      </c>
      <c r="C396" s="510">
        <v>240</v>
      </c>
      <c r="D396" s="3"/>
      <c r="E396" s="511">
        <v>8</v>
      </c>
      <c r="F396" s="3">
        <f>ROUND(G396/C396,0)</f>
        <v>0</v>
      </c>
      <c r="G396" s="3">
        <f>ROUND(D396*E396,0)</f>
        <v>0</v>
      </c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  <c r="AR396" s="24"/>
      <c r="AS396" s="24"/>
      <c r="AT396" s="24"/>
      <c r="AU396" s="24"/>
      <c r="AV396" s="24"/>
      <c r="AW396" s="24"/>
      <c r="AX396" s="24"/>
      <c r="AY396" s="24"/>
      <c r="AZ396" s="24"/>
      <c r="BA396" s="24"/>
      <c r="BB396" s="24"/>
      <c r="BC396" s="24"/>
      <c r="BD396" s="24"/>
      <c r="BE396" s="24"/>
      <c r="BF396" s="24"/>
      <c r="BG396" s="24"/>
      <c r="BH396" s="24"/>
      <c r="BI396" s="24"/>
      <c r="BJ396" s="24"/>
      <c r="BK396" s="24"/>
      <c r="BL396" s="24"/>
      <c r="BM396" s="24"/>
      <c r="BN396" s="24"/>
      <c r="BO396" s="24"/>
      <c r="BP396" s="24"/>
      <c r="BQ396" s="24"/>
      <c r="BR396" s="24"/>
      <c r="BS396" s="24"/>
      <c r="BT396" s="24"/>
    </row>
    <row r="397" spans="1:72" x14ac:dyDescent="0.25">
      <c r="A397" s="6">
        <v>1</v>
      </c>
      <c r="B397" s="613" t="s">
        <v>11</v>
      </c>
      <c r="C397" s="510">
        <v>240</v>
      </c>
      <c r="D397" s="3"/>
      <c r="E397" s="511">
        <v>3</v>
      </c>
      <c r="F397" s="3">
        <f>ROUND(G397/C397,0)</f>
        <v>0</v>
      </c>
      <c r="G397" s="3">
        <f>ROUND(D397*E397,0)</f>
        <v>0</v>
      </c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  <c r="AR397" s="24"/>
      <c r="AS397" s="24"/>
      <c r="AT397" s="24"/>
      <c r="AU397" s="24"/>
      <c r="AV397" s="24"/>
      <c r="AW397" s="24"/>
      <c r="AX397" s="24"/>
      <c r="AY397" s="24"/>
      <c r="AZ397" s="24"/>
      <c r="BA397" s="24"/>
      <c r="BB397" s="24"/>
      <c r="BC397" s="24"/>
      <c r="BD397" s="24"/>
      <c r="BE397" s="24"/>
      <c r="BF397" s="24"/>
      <c r="BG397" s="24"/>
      <c r="BH397" s="24"/>
      <c r="BI397" s="24"/>
      <c r="BJ397" s="24"/>
      <c r="BK397" s="24"/>
      <c r="BL397" s="24"/>
      <c r="BM397" s="24"/>
      <c r="BN397" s="24"/>
      <c r="BO397" s="24"/>
      <c r="BP397" s="24"/>
      <c r="BQ397" s="24"/>
      <c r="BR397" s="24"/>
      <c r="BS397" s="24"/>
      <c r="BT397" s="24"/>
    </row>
    <row r="398" spans="1:72" x14ac:dyDescent="0.25">
      <c r="A398" s="6">
        <v>1</v>
      </c>
      <c r="B398" s="675" t="s">
        <v>147</v>
      </c>
      <c r="C398" s="510"/>
      <c r="D398" s="46">
        <f>D396+D397</f>
        <v>0</v>
      </c>
      <c r="E398" s="511">
        <v>3</v>
      </c>
      <c r="F398" s="46">
        <f>F396+F397</f>
        <v>0</v>
      </c>
      <c r="G398" s="46">
        <f>G396+G397</f>
        <v>0</v>
      </c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</row>
    <row r="399" spans="1:72" ht="19.5" customHeight="1" x14ac:dyDescent="0.25">
      <c r="A399" s="6">
        <v>1</v>
      </c>
      <c r="B399" s="38" t="s">
        <v>119</v>
      </c>
      <c r="C399" s="379"/>
      <c r="D399" s="22">
        <f>D394+D398</f>
        <v>0</v>
      </c>
      <c r="E399" s="511">
        <v>3</v>
      </c>
      <c r="F399" s="22">
        <f>F394+F398</f>
        <v>0</v>
      </c>
      <c r="G399" s="22">
        <f>G394+G398</f>
        <v>0</v>
      </c>
    </row>
    <row r="400" spans="1:72" s="24" customFormat="1" ht="15.75" thickBot="1" x14ac:dyDescent="0.3">
      <c r="A400" s="6">
        <v>1</v>
      </c>
      <c r="B400" s="682" t="s">
        <v>10</v>
      </c>
      <c r="C400" s="635"/>
      <c r="D400" s="683"/>
      <c r="E400" s="683"/>
      <c r="F400" s="683"/>
      <c r="G400" s="683"/>
    </row>
    <row r="401" spans="1:72" s="24" customFormat="1" ht="22.5" customHeight="1" x14ac:dyDescent="0.25">
      <c r="A401" s="6">
        <v>1</v>
      </c>
      <c r="B401" s="497" t="s">
        <v>210</v>
      </c>
      <c r="C401" s="467"/>
      <c r="D401" s="3"/>
      <c r="E401" s="3"/>
      <c r="F401" s="3"/>
      <c r="G401" s="3"/>
    </row>
    <row r="402" spans="1:72" s="24" customFormat="1" x14ac:dyDescent="0.25">
      <c r="A402" s="6">
        <v>1</v>
      </c>
      <c r="B402" s="25" t="s">
        <v>203</v>
      </c>
      <c r="C402" s="26"/>
      <c r="D402" s="3"/>
      <c r="E402" s="3"/>
      <c r="F402" s="3"/>
      <c r="G402" s="3"/>
    </row>
    <row r="403" spans="1:72" s="24" customFormat="1" x14ac:dyDescent="0.25">
      <c r="A403" s="6">
        <v>1</v>
      </c>
      <c r="B403" s="27" t="s">
        <v>123</v>
      </c>
      <c r="C403" s="26"/>
      <c r="D403" s="3">
        <f>D405+D406+D407+D408+D404/2.7</f>
        <v>435.48148148148147</v>
      </c>
      <c r="E403" s="3"/>
      <c r="F403" s="3"/>
      <c r="G403" s="3"/>
    </row>
    <row r="404" spans="1:72" s="24" customFormat="1" x14ac:dyDescent="0.25">
      <c r="A404" s="6">
        <v>1</v>
      </c>
      <c r="B404" s="27" t="s">
        <v>327</v>
      </c>
      <c r="C404" s="32"/>
      <c r="D404" s="3">
        <v>4</v>
      </c>
      <c r="E404" s="32"/>
      <c r="F404" s="32"/>
      <c r="G404" s="32"/>
    </row>
    <row r="405" spans="1:72" s="24" customFormat="1" x14ac:dyDescent="0.25">
      <c r="A405" s="6">
        <v>1</v>
      </c>
      <c r="B405" s="476" t="s">
        <v>228</v>
      </c>
      <c r="C405" s="26"/>
      <c r="D405" s="684">
        <v>92</v>
      </c>
      <c r="E405" s="3"/>
      <c r="F405" s="3"/>
      <c r="G405" s="3"/>
    </row>
    <row r="406" spans="1:72" s="24" customFormat="1" ht="34.5" customHeight="1" x14ac:dyDescent="0.25">
      <c r="A406" s="6">
        <v>1</v>
      </c>
      <c r="B406" s="685" t="s">
        <v>243</v>
      </c>
      <c r="C406" s="26"/>
      <c r="D406" s="684">
        <v>59</v>
      </c>
      <c r="E406" s="3"/>
      <c r="F406" s="3"/>
      <c r="G406" s="3"/>
    </row>
    <row r="407" spans="1:72" s="24" customFormat="1" ht="30" x14ac:dyDescent="0.25">
      <c r="A407" s="6">
        <v>1</v>
      </c>
      <c r="B407" s="476" t="s">
        <v>244</v>
      </c>
      <c r="C407" s="26"/>
      <c r="D407" s="684"/>
      <c r="E407" s="3"/>
      <c r="F407" s="3"/>
      <c r="G407" s="3"/>
    </row>
    <row r="408" spans="1:72" s="24" customFormat="1" x14ac:dyDescent="0.25">
      <c r="A408" s="6">
        <v>1</v>
      </c>
      <c r="B408" s="476" t="s">
        <v>245</v>
      </c>
      <c r="C408" s="26"/>
      <c r="D408" s="684">
        <v>283</v>
      </c>
      <c r="E408" s="3"/>
      <c r="F408" s="3"/>
      <c r="G408" s="3"/>
    </row>
    <row r="409" spans="1:72" x14ac:dyDescent="0.25">
      <c r="A409" s="6">
        <v>1</v>
      </c>
      <c r="B409" s="28" t="s">
        <v>121</v>
      </c>
      <c r="C409" s="26"/>
      <c r="D409" s="3">
        <f>D410+D411</f>
        <v>61.352941176470587</v>
      </c>
      <c r="E409" s="3"/>
      <c r="F409" s="3"/>
      <c r="G409" s="3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  <c r="AR409" s="24"/>
      <c r="AS409" s="24"/>
      <c r="AT409" s="24"/>
      <c r="AU409" s="24"/>
      <c r="AV409" s="24"/>
      <c r="AW409" s="24"/>
      <c r="AX409" s="24"/>
      <c r="AY409" s="24"/>
      <c r="AZ409" s="24"/>
      <c r="BA409" s="24"/>
      <c r="BB409" s="24"/>
      <c r="BC409" s="24"/>
      <c r="BD409" s="24"/>
      <c r="BE409" s="24"/>
      <c r="BF409" s="24"/>
      <c r="BG409" s="24"/>
      <c r="BH409" s="24"/>
      <c r="BI409" s="24"/>
      <c r="BJ409" s="24"/>
      <c r="BK409" s="24"/>
      <c r="BL409" s="24"/>
      <c r="BM409" s="24"/>
      <c r="BN409" s="24"/>
      <c r="BO409" s="24"/>
      <c r="BP409" s="24"/>
      <c r="BQ409" s="24"/>
      <c r="BR409" s="24"/>
      <c r="BS409" s="24"/>
      <c r="BT409" s="24"/>
    </row>
    <row r="410" spans="1:72" x14ac:dyDescent="0.25">
      <c r="A410" s="6">
        <v>1</v>
      </c>
      <c r="B410" s="28" t="s">
        <v>297</v>
      </c>
      <c r="C410" s="26"/>
      <c r="D410" s="3">
        <v>61</v>
      </c>
      <c r="E410" s="3"/>
      <c r="F410" s="3"/>
      <c r="G410" s="3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</row>
    <row r="411" spans="1:72" x14ac:dyDescent="0.25">
      <c r="A411" s="6">
        <v>1</v>
      </c>
      <c r="B411" s="28" t="s">
        <v>299</v>
      </c>
      <c r="C411" s="26"/>
      <c r="D411" s="17">
        <f>D412/8.5</f>
        <v>0.35294117647058826</v>
      </c>
      <c r="E411" s="3"/>
      <c r="F411" s="3"/>
      <c r="G411" s="3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</row>
    <row r="412" spans="1:72" x14ac:dyDescent="0.25">
      <c r="A412" s="6">
        <v>1</v>
      </c>
      <c r="B412" s="56" t="s">
        <v>298</v>
      </c>
      <c r="C412" s="26"/>
      <c r="D412" s="3">
        <v>3</v>
      </c>
      <c r="E412" s="3"/>
      <c r="F412" s="3"/>
      <c r="G412" s="3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  <c r="AE412" s="24"/>
      <c r="AF412" s="24"/>
      <c r="AG412" s="24"/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  <c r="AR412" s="24"/>
      <c r="AS412" s="24"/>
      <c r="AT412" s="24"/>
      <c r="AU412" s="24"/>
      <c r="AV412" s="24"/>
      <c r="AW412" s="24"/>
      <c r="AX412" s="24"/>
      <c r="AY412" s="24"/>
      <c r="AZ412" s="24"/>
      <c r="BA412" s="24"/>
      <c r="BB412" s="24"/>
      <c r="BC412" s="24"/>
      <c r="BD412" s="24"/>
      <c r="BE412" s="24"/>
      <c r="BF412" s="24"/>
      <c r="BG412" s="24"/>
      <c r="BH412" s="24"/>
      <c r="BI412" s="24"/>
      <c r="BJ412" s="24"/>
      <c r="BK412" s="24"/>
      <c r="BL412" s="24"/>
      <c r="BM412" s="24"/>
      <c r="BN412" s="24"/>
      <c r="BO412" s="24"/>
      <c r="BP412" s="24"/>
      <c r="BQ412" s="24"/>
      <c r="BR412" s="24"/>
      <c r="BS412" s="24"/>
      <c r="BT412" s="24"/>
    </row>
    <row r="413" spans="1:72" ht="30" x14ac:dyDescent="0.25">
      <c r="A413" s="6">
        <v>1</v>
      </c>
      <c r="B413" s="28" t="s">
        <v>122</v>
      </c>
      <c r="C413" s="26"/>
      <c r="D413" s="3"/>
      <c r="E413" s="3"/>
      <c r="F413" s="3"/>
      <c r="G413" s="3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  <c r="AR413" s="24"/>
      <c r="AS413" s="24"/>
      <c r="AT413" s="24"/>
      <c r="AU413" s="24"/>
      <c r="AV413" s="24"/>
      <c r="AW413" s="24"/>
      <c r="AX413" s="24"/>
      <c r="AY413" s="24"/>
      <c r="AZ413" s="24"/>
      <c r="BA413" s="24"/>
      <c r="BB413" s="24"/>
      <c r="BC413" s="24"/>
      <c r="BD413" s="24"/>
      <c r="BE413" s="24"/>
      <c r="BF413" s="24"/>
      <c r="BG413" s="24"/>
      <c r="BH413" s="24"/>
      <c r="BI413" s="24"/>
      <c r="BJ413" s="24"/>
      <c r="BK413" s="24"/>
      <c r="BL413" s="24"/>
      <c r="BM413" s="24"/>
      <c r="BN413" s="24"/>
      <c r="BO413" s="24"/>
      <c r="BP413" s="24"/>
      <c r="BQ413" s="24"/>
      <c r="BR413" s="24"/>
      <c r="BS413" s="24"/>
      <c r="BT413" s="24"/>
    </row>
    <row r="414" spans="1:72" s="24" customFormat="1" x14ac:dyDescent="0.25">
      <c r="A414" s="6">
        <v>1</v>
      </c>
      <c r="B414" s="333" t="s">
        <v>161</v>
      </c>
      <c r="C414" s="26"/>
      <c r="D414" s="22">
        <f>D403+ROUND(D410*3.2,0)+D413+D412/3.9</f>
        <v>631.25071225071224</v>
      </c>
      <c r="E414" s="3"/>
      <c r="F414" s="3"/>
      <c r="G414" s="3"/>
    </row>
    <row r="415" spans="1:72" s="24" customFormat="1" hidden="1" x14ac:dyDescent="0.25">
      <c r="A415" s="6">
        <v>1</v>
      </c>
      <c r="B415" s="118" t="s">
        <v>124</v>
      </c>
      <c r="C415" s="50"/>
      <c r="D415" s="235">
        <f>SUM(D416:D450)</f>
        <v>0</v>
      </c>
      <c r="E415" s="50"/>
      <c r="F415" s="50"/>
      <c r="G415" s="50"/>
    </row>
    <row r="416" spans="1:72" s="24" customFormat="1" ht="30" hidden="1" x14ac:dyDescent="0.25">
      <c r="A416" s="6">
        <v>1</v>
      </c>
      <c r="B416" s="433" t="s">
        <v>256</v>
      </c>
      <c r="C416" s="50"/>
      <c r="D416" s="17"/>
      <c r="E416" s="50"/>
      <c r="F416" s="50"/>
      <c r="G416" s="50"/>
    </row>
    <row r="417" spans="1:7" s="24" customFormat="1" ht="30" hidden="1" x14ac:dyDescent="0.25">
      <c r="A417" s="6">
        <v>1</v>
      </c>
      <c r="B417" s="433" t="s">
        <v>257</v>
      </c>
      <c r="C417" s="50"/>
      <c r="D417" s="17"/>
      <c r="E417" s="50"/>
      <c r="F417" s="50"/>
      <c r="G417" s="50"/>
    </row>
    <row r="418" spans="1:7" s="24" customFormat="1" hidden="1" x14ac:dyDescent="0.25">
      <c r="A418" s="6">
        <v>1</v>
      </c>
      <c r="B418" s="433" t="s">
        <v>267</v>
      </c>
      <c r="C418" s="50"/>
      <c r="D418" s="17"/>
      <c r="E418" s="50"/>
      <c r="F418" s="50"/>
      <c r="G418" s="50"/>
    </row>
    <row r="419" spans="1:7" s="24" customFormat="1" hidden="1" x14ac:dyDescent="0.25">
      <c r="A419" s="6">
        <v>1</v>
      </c>
      <c r="B419" s="433" t="s">
        <v>350</v>
      </c>
      <c r="C419" s="50"/>
      <c r="D419" s="17"/>
      <c r="E419" s="50"/>
      <c r="F419" s="50"/>
      <c r="G419" s="50"/>
    </row>
    <row r="420" spans="1:7" s="24" customFormat="1" ht="30" hidden="1" x14ac:dyDescent="0.25">
      <c r="A420" s="6">
        <v>1</v>
      </c>
      <c r="B420" s="433" t="s">
        <v>268</v>
      </c>
      <c r="C420" s="50"/>
      <c r="D420" s="17"/>
      <c r="E420" s="50"/>
      <c r="F420" s="50"/>
      <c r="G420" s="50"/>
    </row>
    <row r="421" spans="1:7" s="24" customFormat="1" hidden="1" x14ac:dyDescent="0.25">
      <c r="A421" s="6">
        <v>1</v>
      </c>
      <c r="B421" s="433" t="s">
        <v>55</v>
      </c>
      <c r="C421" s="50"/>
      <c r="D421" s="17"/>
      <c r="E421" s="50"/>
      <c r="F421" s="50"/>
      <c r="G421" s="50"/>
    </row>
    <row r="422" spans="1:7" s="24" customFormat="1" hidden="1" x14ac:dyDescent="0.25">
      <c r="A422" s="6">
        <v>1</v>
      </c>
      <c r="B422" s="433" t="s">
        <v>64</v>
      </c>
      <c r="C422" s="50"/>
      <c r="D422" s="17"/>
      <c r="E422" s="50"/>
      <c r="F422" s="50"/>
      <c r="G422" s="50"/>
    </row>
    <row r="423" spans="1:7" s="24" customFormat="1" hidden="1" x14ac:dyDescent="0.25">
      <c r="A423" s="6">
        <v>1</v>
      </c>
      <c r="B423" s="433" t="s">
        <v>19</v>
      </c>
      <c r="C423" s="50"/>
      <c r="D423" s="17"/>
      <c r="E423" s="50"/>
      <c r="F423" s="50"/>
      <c r="G423" s="50"/>
    </row>
    <row r="424" spans="1:7" s="24" customFormat="1" ht="30" hidden="1" x14ac:dyDescent="0.25">
      <c r="A424" s="6">
        <v>1</v>
      </c>
      <c r="B424" s="433" t="s">
        <v>173</v>
      </c>
      <c r="C424" s="50"/>
      <c r="D424" s="17"/>
      <c r="E424" s="50"/>
      <c r="F424" s="50"/>
      <c r="G424" s="50"/>
    </row>
    <row r="425" spans="1:7" s="24" customFormat="1" hidden="1" x14ac:dyDescent="0.25">
      <c r="A425" s="6">
        <v>1</v>
      </c>
      <c r="B425" s="332" t="s">
        <v>307</v>
      </c>
      <c r="C425" s="50"/>
      <c r="D425" s="17"/>
      <c r="E425" s="50"/>
      <c r="F425" s="50"/>
      <c r="G425" s="50"/>
    </row>
    <row r="426" spans="1:7" s="24" customFormat="1" hidden="1" x14ac:dyDescent="0.25">
      <c r="A426" s="6">
        <v>1</v>
      </c>
      <c r="B426" s="433" t="s">
        <v>276</v>
      </c>
      <c r="C426" s="50"/>
      <c r="D426" s="17"/>
      <c r="E426" s="50"/>
      <c r="F426" s="50"/>
      <c r="G426" s="50"/>
    </row>
    <row r="427" spans="1:7" s="24" customFormat="1" ht="30" hidden="1" x14ac:dyDescent="0.25">
      <c r="A427" s="6">
        <v>1</v>
      </c>
      <c r="B427" s="433" t="s">
        <v>260</v>
      </c>
      <c r="C427" s="50"/>
      <c r="D427" s="17"/>
      <c r="E427" s="50"/>
      <c r="F427" s="50"/>
      <c r="G427" s="50"/>
    </row>
    <row r="428" spans="1:7" s="24" customFormat="1" ht="30" hidden="1" x14ac:dyDescent="0.25">
      <c r="A428" s="6">
        <v>1</v>
      </c>
      <c r="B428" s="433" t="s">
        <v>269</v>
      </c>
      <c r="C428" s="50"/>
      <c r="D428" s="17"/>
      <c r="E428" s="50"/>
      <c r="F428" s="50"/>
      <c r="G428" s="50"/>
    </row>
    <row r="429" spans="1:7" s="24" customFormat="1" hidden="1" x14ac:dyDescent="0.25">
      <c r="A429" s="6">
        <v>1</v>
      </c>
      <c r="B429" s="433" t="s">
        <v>255</v>
      </c>
      <c r="C429" s="50"/>
      <c r="D429" s="17"/>
      <c r="E429" s="50"/>
      <c r="F429" s="50"/>
      <c r="G429" s="50"/>
    </row>
    <row r="430" spans="1:7" s="24" customFormat="1" hidden="1" x14ac:dyDescent="0.25">
      <c r="A430" s="6">
        <v>1</v>
      </c>
      <c r="B430" s="433" t="s">
        <v>174</v>
      </c>
      <c r="C430" s="50"/>
      <c r="D430" s="17"/>
      <c r="E430" s="50"/>
      <c r="F430" s="50"/>
      <c r="G430" s="50"/>
    </row>
    <row r="431" spans="1:7" s="24" customFormat="1" hidden="1" x14ac:dyDescent="0.25">
      <c r="A431" s="6">
        <v>1</v>
      </c>
      <c r="B431" s="433" t="s">
        <v>277</v>
      </c>
      <c r="C431" s="50"/>
      <c r="D431" s="17"/>
      <c r="E431" s="50"/>
      <c r="F431" s="50"/>
      <c r="G431" s="50"/>
    </row>
    <row r="432" spans="1:7" s="24" customFormat="1" hidden="1" x14ac:dyDescent="0.25">
      <c r="A432" s="6">
        <v>1</v>
      </c>
      <c r="B432" s="433" t="s">
        <v>52</v>
      </c>
      <c r="C432" s="50"/>
      <c r="D432" s="17"/>
      <c r="E432" s="50"/>
      <c r="F432" s="50"/>
      <c r="G432" s="50"/>
    </row>
    <row r="433" spans="1:7" s="24" customFormat="1" hidden="1" x14ac:dyDescent="0.25">
      <c r="A433" s="6">
        <v>1</v>
      </c>
      <c r="B433" s="433" t="s">
        <v>270</v>
      </c>
      <c r="C433" s="50"/>
      <c r="D433" s="17"/>
      <c r="E433" s="50"/>
      <c r="F433" s="50"/>
      <c r="G433" s="50"/>
    </row>
    <row r="434" spans="1:7" s="24" customFormat="1" hidden="1" x14ac:dyDescent="0.25">
      <c r="A434" s="6">
        <v>1</v>
      </c>
      <c r="B434" s="433" t="s">
        <v>56</v>
      </c>
      <c r="C434" s="50"/>
      <c r="D434" s="17"/>
      <c r="E434" s="50"/>
      <c r="F434" s="50"/>
      <c r="G434" s="50"/>
    </row>
    <row r="435" spans="1:7" s="24" customFormat="1" hidden="1" x14ac:dyDescent="0.25">
      <c r="A435" s="6">
        <v>1</v>
      </c>
      <c r="B435" s="433" t="s">
        <v>54</v>
      </c>
      <c r="C435" s="50"/>
      <c r="D435" s="17"/>
      <c r="E435" s="50"/>
      <c r="F435" s="50"/>
      <c r="G435" s="50"/>
    </row>
    <row r="436" spans="1:7" s="24" customFormat="1" ht="30" hidden="1" x14ac:dyDescent="0.25">
      <c r="A436" s="6">
        <v>1</v>
      </c>
      <c r="B436" s="433" t="s">
        <v>175</v>
      </c>
      <c r="C436" s="50"/>
      <c r="D436" s="17"/>
      <c r="E436" s="50"/>
      <c r="F436" s="50"/>
      <c r="G436" s="50"/>
    </row>
    <row r="437" spans="1:7" s="24" customFormat="1" hidden="1" x14ac:dyDescent="0.25">
      <c r="A437" s="6">
        <v>1</v>
      </c>
      <c r="B437" s="433" t="s">
        <v>18</v>
      </c>
      <c r="C437" s="50"/>
      <c r="D437" s="17"/>
      <c r="E437" s="50"/>
      <c r="F437" s="50"/>
      <c r="G437" s="50"/>
    </row>
    <row r="438" spans="1:7" s="24" customFormat="1" hidden="1" x14ac:dyDescent="0.25">
      <c r="A438" s="6">
        <v>1</v>
      </c>
      <c r="B438" s="433" t="s">
        <v>171</v>
      </c>
      <c r="C438" s="50"/>
      <c r="D438" s="17"/>
      <c r="E438" s="50"/>
      <c r="F438" s="50"/>
      <c r="G438" s="50"/>
    </row>
    <row r="439" spans="1:7" s="24" customFormat="1" hidden="1" x14ac:dyDescent="0.25">
      <c r="A439" s="6">
        <v>1</v>
      </c>
      <c r="B439" s="433" t="s">
        <v>271</v>
      </c>
      <c r="C439" s="50"/>
      <c r="D439" s="17"/>
      <c r="E439" s="50"/>
      <c r="F439" s="50"/>
      <c r="G439" s="50"/>
    </row>
    <row r="440" spans="1:7" s="24" customFormat="1" hidden="1" x14ac:dyDescent="0.25">
      <c r="A440" s="6">
        <v>1</v>
      </c>
      <c r="B440" s="433" t="s">
        <v>33</v>
      </c>
      <c r="C440" s="50"/>
      <c r="D440" s="17"/>
      <c r="E440" s="50"/>
      <c r="F440" s="50"/>
      <c r="G440" s="50"/>
    </row>
    <row r="441" spans="1:7" s="24" customFormat="1" hidden="1" x14ac:dyDescent="0.25">
      <c r="A441" s="6">
        <v>1</v>
      </c>
      <c r="B441" s="433" t="s">
        <v>16</v>
      </c>
      <c r="C441" s="50"/>
      <c r="D441" s="17"/>
      <c r="E441" s="50"/>
      <c r="F441" s="50"/>
      <c r="G441" s="50"/>
    </row>
    <row r="442" spans="1:7" s="24" customFormat="1" hidden="1" x14ac:dyDescent="0.25">
      <c r="A442" s="6">
        <v>1</v>
      </c>
      <c r="B442" s="686" t="s">
        <v>29</v>
      </c>
      <c r="C442" s="50"/>
      <c r="D442" s="17"/>
      <c r="E442" s="50"/>
      <c r="F442" s="50"/>
      <c r="G442" s="50"/>
    </row>
    <row r="443" spans="1:7" s="24" customFormat="1" hidden="1" x14ac:dyDescent="0.25">
      <c r="A443" s="6">
        <v>1</v>
      </c>
      <c r="B443" s="433" t="s">
        <v>278</v>
      </c>
      <c r="C443" s="50"/>
      <c r="D443" s="17"/>
      <c r="E443" s="50"/>
      <c r="F443" s="50"/>
      <c r="G443" s="50"/>
    </row>
    <row r="444" spans="1:7" s="24" customFormat="1" hidden="1" x14ac:dyDescent="0.25">
      <c r="A444" s="6">
        <v>1</v>
      </c>
      <c r="B444" s="433" t="s">
        <v>53</v>
      </c>
      <c r="C444" s="50"/>
      <c r="D444" s="17"/>
      <c r="E444" s="50"/>
      <c r="F444" s="50"/>
      <c r="G444" s="50"/>
    </row>
    <row r="445" spans="1:7" s="24" customFormat="1" hidden="1" x14ac:dyDescent="0.25">
      <c r="A445" s="6">
        <v>1</v>
      </c>
      <c r="B445" s="433" t="s">
        <v>272</v>
      </c>
      <c r="C445" s="50"/>
      <c r="D445" s="17"/>
      <c r="E445" s="50"/>
      <c r="F445" s="50"/>
      <c r="G445" s="50"/>
    </row>
    <row r="446" spans="1:7" s="24" customFormat="1" hidden="1" x14ac:dyDescent="0.25">
      <c r="A446" s="6">
        <v>1</v>
      </c>
      <c r="B446" s="433" t="s">
        <v>254</v>
      </c>
      <c r="C446" s="50"/>
      <c r="D446" s="17"/>
      <c r="E446" s="50"/>
      <c r="F446" s="50"/>
      <c r="G446" s="50"/>
    </row>
    <row r="447" spans="1:7" s="24" customFormat="1" hidden="1" x14ac:dyDescent="0.25">
      <c r="A447" s="6">
        <v>1</v>
      </c>
      <c r="B447" s="433" t="s">
        <v>172</v>
      </c>
      <c r="C447" s="50"/>
      <c r="D447" s="17"/>
      <c r="E447" s="50"/>
      <c r="F447" s="50"/>
      <c r="G447" s="50"/>
    </row>
    <row r="448" spans="1:7" s="24" customFormat="1" hidden="1" x14ac:dyDescent="0.25">
      <c r="A448" s="6">
        <v>1</v>
      </c>
      <c r="B448" s="433" t="s">
        <v>251</v>
      </c>
      <c r="C448" s="50"/>
      <c r="D448" s="17"/>
      <c r="E448" s="50"/>
      <c r="F448" s="50"/>
      <c r="G448" s="50"/>
    </row>
    <row r="449" spans="1:72" s="24" customFormat="1" ht="60" hidden="1" x14ac:dyDescent="0.25">
      <c r="A449" s="6">
        <v>1</v>
      </c>
      <c r="B449" s="433" t="s">
        <v>330</v>
      </c>
      <c r="C449" s="50"/>
      <c r="D449" s="120"/>
      <c r="E449" s="50"/>
      <c r="F449" s="50"/>
      <c r="G449" s="50"/>
    </row>
    <row r="450" spans="1:72" s="24" customFormat="1" ht="60" hidden="1" x14ac:dyDescent="0.25">
      <c r="A450" s="6">
        <v>1</v>
      </c>
      <c r="B450" s="687" t="s">
        <v>329</v>
      </c>
      <c r="C450" s="688"/>
      <c r="D450" s="689"/>
      <c r="E450" s="688"/>
      <c r="F450" s="688"/>
      <c r="G450" s="688"/>
    </row>
    <row r="451" spans="1:72" ht="15.75" thickBot="1" x14ac:dyDescent="0.3">
      <c r="A451" s="6">
        <v>1</v>
      </c>
      <c r="B451" s="682" t="s">
        <v>10</v>
      </c>
      <c r="C451" s="683"/>
      <c r="D451" s="683"/>
      <c r="E451" s="683"/>
      <c r="F451" s="683"/>
      <c r="G451" s="683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</row>
    <row r="452" spans="1:72" x14ac:dyDescent="0.25">
      <c r="A452" s="6">
        <v>1</v>
      </c>
      <c r="B452" s="455"/>
      <c r="C452" s="690"/>
      <c r="D452" s="678"/>
      <c r="E452" s="690"/>
      <c r="F452" s="690"/>
      <c r="G452" s="690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24"/>
      <c r="AI452" s="24"/>
      <c r="AJ452" s="24"/>
      <c r="AK452" s="24"/>
      <c r="AL452" s="24"/>
      <c r="AM452" s="24"/>
      <c r="AN452" s="24"/>
      <c r="AO452" s="24"/>
      <c r="AP452" s="24"/>
      <c r="AQ452" s="24"/>
      <c r="AR452" s="24"/>
      <c r="AS452" s="24"/>
      <c r="AT452" s="24"/>
      <c r="AU452" s="24"/>
      <c r="AV452" s="24"/>
      <c r="AW452" s="24"/>
      <c r="AX452" s="24"/>
      <c r="AY452" s="24"/>
      <c r="AZ452" s="24"/>
      <c r="BA452" s="24"/>
      <c r="BB452" s="24"/>
      <c r="BC452" s="24"/>
      <c r="BD452" s="24"/>
      <c r="BE452" s="24"/>
      <c r="BF452" s="24"/>
      <c r="BG452" s="24"/>
      <c r="BH452" s="24"/>
      <c r="BI452" s="24"/>
      <c r="BJ452" s="24"/>
      <c r="BK452" s="24"/>
      <c r="BL452" s="24"/>
      <c r="BM452" s="24"/>
      <c r="BN452" s="24"/>
      <c r="BO452" s="24"/>
      <c r="BP452" s="24"/>
      <c r="BQ452" s="24"/>
      <c r="BR452" s="24"/>
      <c r="BS452" s="24"/>
      <c r="BT452" s="24"/>
    </row>
    <row r="453" spans="1:72" ht="21.75" customHeight="1" x14ac:dyDescent="0.25">
      <c r="A453" s="6">
        <v>1</v>
      </c>
      <c r="B453" s="655" t="s">
        <v>211</v>
      </c>
      <c r="C453" s="379"/>
      <c r="D453" s="3"/>
      <c r="E453" s="565"/>
      <c r="F453" s="565"/>
      <c r="G453" s="565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24"/>
      <c r="AI453" s="24"/>
      <c r="AJ453" s="24"/>
      <c r="AK453" s="24"/>
      <c r="AL453" s="24"/>
      <c r="AM453" s="24"/>
      <c r="AN453" s="24"/>
      <c r="AO453" s="24"/>
      <c r="AP453" s="24"/>
      <c r="AQ453" s="24"/>
      <c r="AR453" s="24"/>
      <c r="AS453" s="24"/>
      <c r="AT453" s="24"/>
      <c r="AU453" s="24"/>
      <c r="AV453" s="24"/>
      <c r="AW453" s="24"/>
      <c r="AX453" s="24"/>
      <c r="AY453" s="24"/>
      <c r="AZ453" s="24"/>
      <c r="BA453" s="24"/>
      <c r="BB453" s="24"/>
      <c r="BC453" s="24"/>
      <c r="BD453" s="24"/>
      <c r="BE453" s="24"/>
      <c r="BF453" s="24"/>
      <c r="BG453" s="24"/>
      <c r="BH453" s="24"/>
      <c r="BI453" s="24"/>
      <c r="BJ453" s="24"/>
      <c r="BK453" s="24"/>
      <c r="BL453" s="24"/>
      <c r="BM453" s="24"/>
      <c r="BN453" s="24"/>
      <c r="BO453" s="24"/>
      <c r="BP453" s="24"/>
      <c r="BQ453" s="24"/>
      <c r="BR453" s="24"/>
      <c r="BS453" s="24"/>
      <c r="BT453" s="24"/>
    </row>
    <row r="454" spans="1:72" s="59" customFormat="1" ht="18.75" customHeight="1" x14ac:dyDescent="0.25">
      <c r="A454" s="6">
        <v>1</v>
      </c>
      <c r="B454" s="25" t="s">
        <v>227</v>
      </c>
      <c r="C454" s="25"/>
      <c r="D454" s="89"/>
      <c r="E454" s="58"/>
      <c r="F454" s="58"/>
      <c r="G454" s="58"/>
    </row>
    <row r="455" spans="1:72" s="59" customFormat="1" x14ac:dyDescent="0.25">
      <c r="A455" s="6">
        <v>1</v>
      </c>
      <c r="B455" s="27" t="s">
        <v>123</v>
      </c>
      <c r="C455" s="60"/>
      <c r="D455" s="58">
        <f>SUM(D456,D457,D458,D459)</f>
        <v>7</v>
      </c>
      <c r="E455" s="58"/>
      <c r="F455" s="58"/>
      <c r="G455" s="58"/>
    </row>
    <row r="456" spans="1:72" s="59" customFormat="1" x14ac:dyDescent="0.25">
      <c r="A456" s="6">
        <v>1</v>
      </c>
      <c r="B456" s="61" t="s">
        <v>228</v>
      </c>
      <c r="C456" s="60"/>
      <c r="D456" s="58"/>
      <c r="E456" s="58"/>
      <c r="F456" s="58"/>
      <c r="G456" s="58"/>
    </row>
    <row r="457" spans="1:72" s="59" customFormat="1" ht="37.5" customHeight="1" x14ac:dyDescent="0.25">
      <c r="A457" s="6">
        <v>1</v>
      </c>
      <c r="B457" s="61" t="s">
        <v>229</v>
      </c>
      <c r="C457" s="60"/>
      <c r="D457" s="3">
        <v>5</v>
      </c>
      <c r="E457" s="58"/>
      <c r="F457" s="58"/>
      <c r="G457" s="58"/>
    </row>
    <row r="458" spans="1:72" s="59" customFormat="1" ht="30" x14ac:dyDescent="0.25">
      <c r="A458" s="6">
        <v>1</v>
      </c>
      <c r="B458" s="61" t="s">
        <v>230</v>
      </c>
      <c r="C458" s="60"/>
      <c r="D458" s="3"/>
      <c r="E458" s="58"/>
      <c r="F458" s="58"/>
      <c r="G458" s="58"/>
    </row>
    <row r="459" spans="1:72" s="59" customFormat="1" x14ac:dyDescent="0.25">
      <c r="A459" s="6">
        <v>1</v>
      </c>
      <c r="B459" s="27" t="s">
        <v>231</v>
      </c>
      <c r="C459" s="60"/>
      <c r="D459" s="3">
        <v>2</v>
      </c>
      <c r="E459" s="58"/>
      <c r="F459" s="58"/>
      <c r="G459" s="58"/>
    </row>
    <row r="460" spans="1:72" s="59" customFormat="1" ht="45" x14ac:dyDescent="0.25">
      <c r="A460" s="6">
        <v>1</v>
      </c>
      <c r="B460" s="27" t="s">
        <v>326</v>
      </c>
      <c r="C460" s="60"/>
      <c r="D460" s="17"/>
      <c r="E460" s="58"/>
      <c r="F460" s="58"/>
      <c r="G460" s="58"/>
      <c r="H460" s="90"/>
    </row>
    <row r="461" spans="1:72" x14ac:dyDescent="0.25">
      <c r="A461" s="6">
        <v>1</v>
      </c>
      <c r="B461" s="28" t="s">
        <v>121</v>
      </c>
      <c r="C461" s="26"/>
      <c r="D461" s="3">
        <v>25</v>
      </c>
      <c r="E461" s="3"/>
      <c r="F461" s="3"/>
      <c r="G461" s="3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24"/>
      <c r="AI461" s="24"/>
      <c r="AJ461" s="24"/>
      <c r="AK461" s="24"/>
      <c r="AL461" s="24"/>
      <c r="AM461" s="24"/>
      <c r="AN461" s="24"/>
      <c r="AO461" s="24"/>
      <c r="AP461" s="24"/>
      <c r="AQ461" s="24"/>
      <c r="AR461" s="24"/>
      <c r="AS461" s="24"/>
      <c r="AT461" s="24"/>
      <c r="AU461" s="24"/>
      <c r="AV461" s="24"/>
      <c r="AW461" s="24"/>
      <c r="AX461" s="24"/>
      <c r="AY461" s="24"/>
      <c r="AZ461" s="24"/>
      <c r="BA461" s="24"/>
      <c r="BB461" s="24"/>
      <c r="BC461" s="24"/>
      <c r="BD461" s="24"/>
      <c r="BE461" s="24"/>
      <c r="BF461" s="24"/>
      <c r="BG461" s="24"/>
      <c r="BH461" s="24"/>
      <c r="BI461" s="24"/>
      <c r="BJ461" s="24"/>
      <c r="BK461" s="24"/>
      <c r="BL461" s="24"/>
      <c r="BM461" s="24"/>
      <c r="BN461" s="24"/>
      <c r="BO461" s="24"/>
      <c r="BP461" s="24"/>
      <c r="BQ461" s="24"/>
      <c r="BR461" s="24"/>
      <c r="BS461" s="24"/>
      <c r="BT461" s="24"/>
    </row>
    <row r="462" spans="1:72" s="59" customFormat="1" x14ac:dyDescent="0.25">
      <c r="A462" s="6">
        <v>1</v>
      </c>
      <c r="B462" s="56" t="s">
        <v>160</v>
      </c>
      <c r="C462" s="467"/>
      <c r="D462" s="3"/>
      <c r="E462" s="58"/>
      <c r="F462" s="58"/>
      <c r="G462" s="58"/>
    </row>
    <row r="463" spans="1:72" s="59" customFormat="1" ht="15.75" customHeight="1" x14ac:dyDescent="0.25">
      <c r="A463" s="6">
        <v>1</v>
      </c>
      <c r="B463" s="62" t="s">
        <v>232</v>
      </c>
      <c r="C463" s="63"/>
      <c r="D463" s="60">
        <f>D455+ROUND(D461*3.2,0)</f>
        <v>87</v>
      </c>
      <c r="E463" s="64"/>
      <c r="F463" s="64"/>
      <c r="G463" s="64"/>
    </row>
    <row r="464" spans="1:72" s="59" customFormat="1" ht="15.75" customHeight="1" x14ac:dyDescent="0.25">
      <c r="A464" s="6">
        <v>1</v>
      </c>
      <c r="B464" s="25" t="s">
        <v>163</v>
      </c>
      <c r="C464" s="26"/>
      <c r="D464" s="3"/>
      <c r="E464" s="64"/>
      <c r="F464" s="64"/>
      <c r="G464" s="64"/>
    </row>
    <row r="465" spans="1:7" s="59" customFormat="1" ht="15.75" customHeight="1" x14ac:dyDescent="0.25">
      <c r="A465" s="6">
        <v>1</v>
      </c>
      <c r="B465" s="27" t="s">
        <v>123</v>
      </c>
      <c r="C465" s="26"/>
      <c r="D465" s="3">
        <f>SUM(D466,D467,D474,D480,D481,D482,D483)</f>
        <v>7.6363636363636358</v>
      </c>
      <c r="E465" s="64"/>
      <c r="F465" s="64"/>
      <c r="G465" s="64"/>
    </row>
    <row r="466" spans="1:7" s="59" customFormat="1" ht="15.75" customHeight="1" x14ac:dyDescent="0.25">
      <c r="A466" s="6">
        <v>1</v>
      </c>
      <c r="B466" s="27" t="s">
        <v>228</v>
      </c>
      <c r="C466" s="26"/>
      <c r="D466" s="3"/>
      <c r="E466" s="64"/>
      <c r="F466" s="64"/>
      <c r="G466" s="64"/>
    </row>
    <row r="467" spans="1:7" s="59" customFormat="1" ht="15.75" customHeight="1" x14ac:dyDescent="0.25">
      <c r="A467" s="6">
        <v>1</v>
      </c>
      <c r="B467" s="61" t="s">
        <v>233</v>
      </c>
      <c r="C467" s="26"/>
      <c r="D467" s="3">
        <f>D468+D469+D470+D472</f>
        <v>7.6363636363636358</v>
      </c>
      <c r="E467" s="64"/>
      <c r="F467" s="64"/>
      <c r="G467" s="64"/>
    </row>
    <row r="468" spans="1:7" s="59" customFormat="1" ht="19.5" customHeight="1" x14ac:dyDescent="0.25">
      <c r="A468" s="6">
        <v>1</v>
      </c>
      <c r="B468" s="65" t="s">
        <v>234</v>
      </c>
      <c r="C468" s="26"/>
      <c r="D468" s="58">
        <v>5.4545454545454541</v>
      </c>
      <c r="E468" s="64"/>
      <c r="F468" s="64"/>
      <c r="G468" s="64"/>
    </row>
    <row r="469" spans="1:7" s="59" customFormat="1" ht="15.75" customHeight="1" x14ac:dyDescent="0.25">
      <c r="A469" s="6">
        <v>1</v>
      </c>
      <c r="B469" s="65" t="s">
        <v>235</v>
      </c>
      <c r="C469" s="26"/>
      <c r="D469" s="58">
        <v>2.1818181818181817</v>
      </c>
      <c r="E469" s="64"/>
      <c r="F469" s="64"/>
      <c r="G469" s="64"/>
    </row>
    <row r="470" spans="1:7" s="59" customFormat="1" ht="30.75" customHeight="1" x14ac:dyDescent="0.25">
      <c r="A470" s="6">
        <v>1</v>
      </c>
      <c r="B470" s="65" t="s">
        <v>236</v>
      </c>
      <c r="C470" s="26"/>
      <c r="D470" s="58"/>
      <c r="E470" s="64"/>
      <c r="F470" s="64"/>
      <c r="G470" s="64"/>
    </row>
    <row r="471" spans="1:7" s="59" customFormat="1" x14ac:dyDescent="0.25">
      <c r="A471" s="6">
        <v>1</v>
      </c>
      <c r="B471" s="65" t="s">
        <v>237</v>
      </c>
      <c r="C471" s="26"/>
      <c r="D471" s="58"/>
      <c r="E471" s="64"/>
      <c r="F471" s="64"/>
      <c r="G471" s="64"/>
    </row>
    <row r="472" spans="1:7" s="59" customFormat="1" ht="30" x14ac:dyDescent="0.25">
      <c r="A472" s="6">
        <v>1</v>
      </c>
      <c r="B472" s="65" t="s">
        <v>238</v>
      </c>
      <c r="C472" s="26"/>
      <c r="D472" s="58"/>
      <c r="E472" s="64"/>
      <c r="F472" s="64"/>
      <c r="G472" s="64"/>
    </row>
    <row r="473" spans="1:7" s="59" customFormat="1" x14ac:dyDescent="0.25">
      <c r="A473" s="6">
        <v>1</v>
      </c>
      <c r="B473" s="65" t="s">
        <v>237</v>
      </c>
      <c r="C473" s="26"/>
      <c r="D473" s="91"/>
      <c r="E473" s="64"/>
      <c r="F473" s="64"/>
      <c r="G473" s="64"/>
    </row>
    <row r="474" spans="1:7" s="59" customFormat="1" ht="30" customHeight="1" x14ac:dyDescent="0.25">
      <c r="A474" s="6">
        <v>1</v>
      </c>
      <c r="B474" s="61" t="s">
        <v>239</v>
      </c>
      <c r="C474" s="26"/>
      <c r="D474" s="3">
        <f>SUM(D475,D476,D478)</f>
        <v>0</v>
      </c>
      <c r="E474" s="64"/>
      <c r="F474" s="64"/>
      <c r="G474" s="64"/>
    </row>
    <row r="475" spans="1:7" s="59" customFormat="1" ht="30" x14ac:dyDescent="0.25">
      <c r="A475" s="6">
        <v>1</v>
      </c>
      <c r="B475" s="65" t="s">
        <v>240</v>
      </c>
      <c r="C475" s="26"/>
      <c r="D475" s="3"/>
      <c r="E475" s="64"/>
      <c r="F475" s="64"/>
      <c r="G475" s="64"/>
    </row>
    <row r="476" spans="1:7" s="59" customFormat="1" ht="45" x14ac:dyDescent="0.25">
      <c r="A476" s="6">
        <v>1</v>
      </c>
      <c r="B476" s="65" t="s">
        <v>241</v>
      </c>
      <c r="C476" s="26"/>
      <c r="D476" s="406"/>
      <c r="E476" s="64"/>
      <c r="F476" s="64"/>
      <c r="G476" s="64"/>
    </row>
    <row r="477" spans="1:7" s="59" customFormat="1" x14ac:dyDescent="0.25">
      <c r="A477" s="6">
        <v>1</v>
      </c>
      <c r="B477" s="65" t="s">
        <v>237</v>
      </c>
      <c r="C477" s="26"/>
      <c r="D477" s="406"/>
      <c r="E477" s="64"/>
      <c r="F477" s="64"/>
      <c r="G477" s="64"/>
    </row>
    <row r="478" spans="1:7" s="59" customFormat="1" ht="45" x14ac:dyDescent="0.25">
      <c r="A478" s="6">
        <v>1</v>
      </c>
      <c r="B478" s="65" t="s">
        <v>242</v>
      </c>
      <c r="C478" s="26"/>
      <c r="D478" s="406"/>
      <c r="E478" s="64"/>
      <c r="F478" s="64"/>
      <c r="G478" s="64"/>
    </row>
    <row r="479" spans="1:7" s="59" customFormat="1" x14ac:dyDescent="0.25">
      <c r="A479" s="6">
        <v>1</v>
      </c>
      <c r="B479" s="65" t="s">
        <v>237</v>
      </c>
      <c r="C479" s="26"/>
      <c r="D479" s="406"/>
      <c r="E479" s="64"/>
      <c r="F479" s="64"/>
      <c r="G479" s="64"/>
    </row>
    <row r="480" spans="1:7" s="59" customFormat="1" ht="31.5" customHeight="1" x14ac:dyDescent="0.25">
      <c r="A480" s="6">
        <v>1</v>
      </c>
      <c r="B480" s="61" t="s">
        <v>243</v>
      </c>
      <c r="C480" s="26"/>
      <c r="D480" s="3"/>
      <c r="E480" s="64"/>
      <c r="F480" s="64"/>
      <c r="G480" s="64"/>
    </row>
    <row r="481" spans="1:72" s="59" customFormat="1" x14ac:dyDescent="0.25">
      <c r="A481" s="6">
        <v>1</v>
      </c>
      <c r="B481" s="27"/>
      <c r="C481" s="26"/>
      <c r="D481" s="3"/>
      <c r="E481" s="64"/>
      <c r="F481" s="64"/>
      <c r="G481" s="64"/>
    </row>
    <row r="482" spans="1:72" s="59" customFormat="1" ht="15.75" customHeight="1" x14ac:dyDescent="0.25">
      <c r="A482" s="6">
        <v>1</v>
      </c>
      <c r="B482" s="61" t="s">
        <v>244</v>
      </c>
      <c r="C482" s="26"/>
      <c r="D482" s="3"/>
      <c r="E482" s="64"/>
      <c r="F482" s="64"/>
      <c r="G482" s="64"/>
    </row>
    <row r="483" spans="1:72" s="59" customFormat="1" ht="15.75" customHeight="1" x14ac:dyDescent="0.25">
      <c r="A483" s="6">
        <v>1</v>
      </c>
      <c r="B483" s="27" t="s">
        <v>245</v>
      </c>
      <c r="C483" s="26"/>
      <c r="D483" s="3"/>
      <c r="E483" s="64"/>
      <c r="F483" s="64"/>
      <c r="G483" s="64"/>
    </row>
    <row r="484" spans="1:72" s="59" customFormat="1" x14ac:dyDescent="0.25">
      <c r="A484" s="6">
        <v>1</v>
      </c>
      <c r="B484" s="28" t="s">
        <v>121</v>
      </c>
      <c r="C484" s="60"/>
      <c r="D484" s="58"/>
      <c r="E484" s="64"/>
      <c r="F484" s="64"/>
      <c r="G484" s="64"/>
    </row>
    <row r="485" spans="1:72" s="59" customFormat="1" x14ac:dyDescent="0.25">
      <c r="A485" s="6">
        <v>1</v>
      </c>
      <c r="B485" s="56" t="s">
        <v>160</v>
      </c>
      <c r="C485" s="60"/>
      <c r="D485" s="91"/>
      <c r="E485" s="64"/>
      <c r="F485" s="64"/>
      <c r="G485" s="64"/>
    </row>
    <row r="486" spans="1:72" ht="30" x14ac:dyDescent="0.25">
      <c r="A486" s="6">
        <v>1</v>
      </c>
      <c r="B486" s="28" t="s">
        <v>122</v>
      </c>
      <c r="C486" s="26"/>
      <c r="D486" s="3">
        <v>8</v>
      </c>
      <c r="E486" s="3"/>
      <c r="F486" s="3"/>
      <c r="G486" s="3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</row>
    <row r="487" spans="1:72" s="59" customFormat="1" ht="15.75" customHeight="1" x14ac:dyDescent="0.25">
      <c r="A487" s="6">
        <v>1</v>
      </c>
      <c r="B487" s="28" t="s">
        <v>246</v>
      </c>
      <c r="C487" s="26"/>
      <c r="D487" s="3"/>
      <c r="E487" s="64"/>
      <c r="F487" s="64"/>
      <c r="G487" s="64"/>
    </row>
    <row r="488" spans="1:72" s="59" customFormat="1" x14ac:dyDescent="0.25">
      <c r="A488" s="6">
        <v>1</v>
      </c>
      <c r="B488" s="66"/>
      <c r="C488" s="26"/>
      <c r="D488" s="3"/>
      <c r="E488" s="64"/>
      <c r="F488" s="64"/>
      <c r="G488" s="64"/>
    </row>
    <row r="489" spans="1:72" s="59" customFormat="1" x14ac:dyDescent="0.25">
      <c r="A489" s="6">
        <v>1</v>
      </c>
      <c r="B489" s="67" t="s">
        <v>162</v>
      </c>
      <c r="C489" s="26"/>
      <c r="D489" s="22">
        <f>D465+ROUND(D484*3.2,0)+D486</f>
        <v>15.636363636363637</v>
      </c>
      <c r="E489" s="64"/>
      <c r="F489" s="64"/>
      <c r="G489" s="64"/>
    </row>
    <row r="490" spans="1:72" s="59" customFormat="1" x14ac:dyDescent="0.25">
      <c r="A490" s="6">
        <v>1</v>
      </c>
      <c r="B490" s="68" t="s">
        <v>161</v>
      </c>
      <c r="C490" s="26"/>
      <c r="D490" s="22">
        <f>SUM(D463,D489)</f>
        <v>102.63636363636364</v>
      </c>
      <c r="E490" s="64"/>
      <c r="F490" s="64"/>
      <c r="G490" s="64"/>
    </row>
    <row r="491" spans="1:72" ht="15" customHeight="1" x14ac:dyDescent="0.25">
      <c r="A491" s="6">
        <v>1</v>
      </c>
      <c r="B491" s="45" t="s">
        <v>7</v>
      </c>
      <c r="C491" s="691"/>
      <c r="D491" s="3"/>
      <c r="E491" s="3"/>
      <c r="F491" s="3"/>
      <c r="G491" s="3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</row>
    <row r="492" spans="1:72" ht="15" customHeight="1" x14ac:dyDescent="0.25">
      <c r="A492" s="6">
        <v>1</v>
      </c>
      <c r="B492" s="55" t="s">
        <v>20</v>
      </c>
      <c r="C492" s="691"/>
      <c r="D492" s="3"/>
      <c r="E492" s="3"/>
      <c r="F492" s="3"/>
      <c r="G492" s="3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</row>
    <row r="493" spans="1:72" ht="15" customHeight="1" x14ac:dyDescent="0.25">
      <c r="A493" s="6">
        <v>1</v>
      </c>
      <c r="B493" s="35" t="s">
        <v>37</v>
      </c>
      <c r="C493" s="691">
        <v>240</v>
      </c>
      <c r="D493" s="3"/>
      <c r="E493" s="511">
        <v>8</v>
      </c>
      <c r="F493" s="3"/>
      <c r="G493" s="3">
        <f>ROUND(D493*E493,0)</f>
        <v>0</v>
      </c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</row>
    <row r="494" spans="1:72" ht="15" customHeight="1" x14ac:dyDescent="0.25">
      <c r="A494" s="6">
        <v>1</v>
      </c>
      <c r="B494" s="675" t="s">
        <v>147</v>
      </c>
      <c r="C494" s="692"/>
      <c r="D494" s="46">
        <f t="shared" ref="D494" si="28">D493</f>
        <v>0</v>
      </c>
      <c r="E494" s="634">
        <f t="shared" ref="E494:G495" si="29">E493</f>
        <v>8</v>
      </c>
      <c r="F494" s="46">
        <f t="shared" si="29"/>
        <v>0</v>
      </c>
      <c r="G494" s="46">
        <f t="shared" si="29"/>
        <v>0</v>
      </c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</row>
    <row r="495" spans="1:72" ht="22.5" customHeight="1" x14ac:dyDescent="0.25">
      <c r="A495" s="6">
        <v>1</v>
      </c>
      <c r="B495" s="38" t="s">
        <v>119</v>
      </c>
      <c r="C495" s="39"/>
      <c r="D495" s="22">
        <f t="shared" ref="D495" si="30">D494</f>
        <v>0</v>
      </c>
      <c r="E495" s="634">
        <f t="shared" si="29"/>
        <v>8</v>
      </c>
      <c r="F495" s="22">
        <f t="shared" si="29"/>
        <v>0</v>
      </c>
      <c r="G495" s="22">
        <f t="shared" si="29"/>
        <v>0</v>
      </c>
    </row>
    <row r="496" spans="1:72" ht="15.75" thickBot="1" x14ac:dyDescent="0.3">
      <c r="A496" s="6">
        <v>1</v>
      </c>
      <c r="B496" s="682" t="s">
        <v>10</v>
      </c>
      <c r="C496" s="683"/>
      <c r="D496" s="683"/>
      <c r="E496" s="683"/>
      <c r="F496" s="683"/>
      <c r="G496" s="683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</row>
    <row r="497" spans="1:72" s="694" customFormat="1" x14ac:dyDescent="0.25">
      <c r="A497" s="6">
        <v>1</v>
      </c>
      <c r="B497" s="449"/>
      <c r="C497" s="693"/>
      <c r="D497" s="550"/>
      <c r="E497" s="550"/>
      <c r="F497" s="550"/>
      <c r="G497" s="550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</row>
    <row r="498" spans="1:72" ht="15.75" x14ac:dyDescent="0.25">
      <c r="A498" s="6">
        <v>1</v>
      </c>
      <c r="B498" s="695" t="s">
        <v>212</v>
      </c>
      <c r="C498" s="379"/>
      <c r="D498" s="3"/>
      <c r="E498" s="3"/>
      <c r="F498" s="3"/>
      <c r="G498" s="3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</row>
    <row r="499" spans="1:72" x14ac:dyDescent="0.25">
      <c r="A499" s="6">
        <v>1</v>
      </c>
      <c r="B499" s="25" t="s">
        <v>203</v>
      </c>
      <c r="C499" s="26"/>
      <c r="D499" s="3"/>
      <c r="E499" s="3"/>
      <c r="F499" s="3"/>
      <c r="G499" s="3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</row>
    <row r="500" spans="1:72" x14ac:dyDescent="0.25">
      <c r="A500" s="6">
        <v>1</v>
      </c>
      <c r="B500" s="27" t="s">
        <v>123</v>
      </c>
      <c r="C500" s="26"/>
      <c r="D500" s="3">
        <f>D501/2.7</f>
        <v>0.7407407407407407</v>
      </c>
      <c r="E500" s="3"/>
      <c r="F500" s="3"/>
      <c r="G500" s="3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  <c r="AE500" s="24"/>
      <c r="AF500" s="24"/>
      <c r="AG500" s="24"/>
      <c r="AH500" s="24"/>
      <c r="AI500" s="24"/>
      <c r="AJ500" s="24"/>
      <c r="AK500" s="24"/>
      <c r="AL500" s="24"/>
      <c r="AM500" s="24"/>
      <c r="AN500" s="24"/>
      <c r="AO500" s="24"/>
      <c r="AP500" s="24"/>
      <c r="AQ500" s="24"/>
      <c r="AR500" s="24"/>
      <c r="AS500" s="24"/>
      <c r="AT500" s="24"/>
      <c r="AU500" s="24"/>
      <c r="AV500" s="24"/>
      <c r="AW500" s="24"/>
      <c r="AX500" s="24"/>
      <c r="AY500" s="24"/>
      <c r="AZ500" s="24"/>
      <c r="BA500" s="24"/>
      <c r="BB500" s="24"/>
      <c r="BC500" s="24"/>
      <c r="BD500" s="24"/>
      <c r="BE500" s="24"/>
      <c r="BF500" s="24"/>
      <c r="BG500" s="24"/>
      <c r="BH500" s="24"/>
      <c r="BI500" s="24"/>
      <c r="BJ500" s="24"/>
      <c r="BK500" s="24"/>
      <c r="BL500" s="24"/>
      <c r="BM500" s="24"/>
      <c r="BN500" s="24"/>
      <c r="BO500" s="24"/>
      <c r="BP500" s="24"/>
      <c r="BQ500" s="24"/>
      <c r="BR500" s="24"/>
      <c r="BS500" s="24"/>
      <c r="BT500" s="24"/>
    </row>
    <row r="501" spans="1:72" x14ac:dyDescent="0.25">
      <c r="A501" s="6">
        <v>1</v>
      </c>
      <c r="B501" s="27" t="s">
        <v>327</v>
      </c>
      <c r="C501" s="32"/>
      <c r="D501" s="3">
        <v>2</v>
      </c>
      <c r="E501" s="32"/>
      <c r="F501" s="32"/>
      <c r="G501" s="32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</row>
    <row r="502" spans="1:72" x14ac:dyDescent="0.25">
      <c r="A502" s="6">
        <v>1</v>
      </c>
      <c r="B502" s="28" t="s">
        <v>121</v>
      </c>
      <c r="C502" s="26"/>
      <c r="D502" s="3">
        <f>D503/8.5</f>
        <v>20.823529411764707</v>
      </c>
      <c r="E502" s="3"/>
      <c r="F502" s="3"/>
      <c r="G502" s="3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</row>
    <row r="503" spans="1:72" x14ac:dyDescent="0.25">
      <c r="A503" s="6">
        <v>1</v>
      </c>
      <c r="B503" s="56" t="s">
        <v>160</v>
      </c>
      <c r="C503" s="26"/>
      <c r="D503" s="3">
        <v>177</v>
      </c>
      <c r="E503" s="3"/>
      <c r="F503" s="3"/>
      <c r="G503" s="3"/>
      <c r="H503" s="119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</row>
    <row r="504" spans="1:72" ht="30" x14ac:dyDescent="0.25">
      <c r="A504" s="6">
        <v>1</v>
      </c>
      <c r="B504" s="28" t="s">
        <v>122</v>
      </c>
      <c r="C504" s="26"/>
      <c r="D504" s="3"/>
      <c r="E504" s="3"/>
      <c r="F504" s="3"/>
      <c r="G504" s="3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  <c r="AE504" s="24"/>
      <c r="AF504" s="24"/>
      <c r="AG504" s="24"/>
      <c r="AH504" s="24"/>
      <c r="AI504" s="24"/>
      <c r="AJ504" s="24"/>
      <c r="AK504" s="24"/>
      <c r="AL504" s="24"/>
      <c r="AM504" s="24"/>
      <c r="AN504" s="24"/>
      <c r="AO504" s="24"/>
      <c r="AP504" s="24"/>
      <c r="AQ504" s="24"/>
      <c r="AR504" s="24"/>
      <c r="AS504" s="24"/>
      <c r="AT504" s="24"/>
      <c r="AU504" s="24"/>
      <c r="AV504" s="24"/>
      <c r="AW504" s="24"/>
      <c r="AX504" s="24"/>
      <c r="AY504" s="24"/>
      <c r="AZ504" s="24"/>
      <c r="BA504" s="24"/>
      <c r="BB504" s="24"/>
      <c r="BC504" s="24"/>
      <c r="BD504" s="24"/>
      <c r="BE504" s="24"/>
      <c r="BF504" s="24"/>
      <c r="BG504" s="24"/>
      <c r="BH504" s="24"/>
      <c r="BI504" s="24"/>
      <c r="BJ504" s="24"/>
      <c r="BK504" s="24"/>
      <c r="BL504" s="24"/>
      <c r="BM504" s="24"/>
      <c r="BN504" s="24"/>
      <c r="BO504" s="24"/>
      <c r="BP504" s="24"/>
      <c r="BQ504" s="24"/>
      <c r="BR504" s="24"/>
      <c r="BS504" s="24"/>
      <c r="BT504" s="24"/>
    </row>
    <row r="505" spans="1:72" x14ac:dyDescent="0.25">
      <c r="A505" s="6">
        <v>1</v>
      </c>
      <c r="B505" s="381" t="s">
        <v>161</v>
      </c>
      <c r="C505" s="26"/>
      <c r="D505" s="22">
        <f>D500+ROUND(D503/3.9,0)+D504</f>
        <v>45.74074074074074</v>
      </c>
      <c r="E505" s="3"/>
      <c r="F505" s="3"/>
      <c r="G505" s="3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/>
      <c r="AH505" s="24"/>
      <c r="AI505" s="24"/>
      <c r="AJ505" s="24"/>
      <c r="AK505" s="24"/>
      <c r="AL505" s="24"/>
      <c r="AM505" s="24"/>
      <c r="AN505" s="24"/>
      <c r="AO505" s="24"/>
      <c r="AP505" s="24"/>
      <c r="AQ505" s="24"/>
      <c r="AR505" s="24"/>
      <c r="AS505" s="24"/>
      <c r="AT505" s="24"/>
      <c r="AU505" s="24"/>
      <c r="AV505" s="24"/>
      <c r="AW505" s="24"/>
      <c r="AX505" s="24"/>
      <c r="AY505" s="24"/>
      <c r="AZ505" s="24"/>
      <c r="BA505" s="24"/>
      <c r="BB505" s="24"/>
      <c r="BC505" s="24"/>
      <c r="BD505" s="24"/>
      <c r="BE505" s="24"/>
      <c r="BF505" s="24"/>
      <c r="BG505" s="24"/>
      <c r="BH505" s="24"/>
      <c r="BI505" s="24"/>
      <c r="BJ505" s="24"/>
      <c r="BK505" s="24"/>
      <c r="BL505" s="24"/>
      <c r="BM505" s="24"/>
      <c r="BN505" s="24"/>
      <c r="BO505" s="24"/>
      <c r="BP505" s="24"/>
      <c r="BQ505" s="24"/>
      <c r="BR505" s="24"/>
      <c r="BS505" s="24"/>
      <c r="BT505" s="24"/>
    </row>
    <row r="506" spans="1:72" ht="15.75" thickBot="1" x14ac:dyDescent="0.3">
      <c r="A506" s="6">
        <v>1</v>
      </c>
      <c r="B506" s="682" t="s">
        <v>10</v>
      </c>
      <c r="C506" s="683"/>
      <c r="D506" s="683"/>
      <c r="E506" s="683"/>
      <c r="F506" s="683"/>
      <c r="G506" s="683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/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/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</row>
    <row r="507" spans="1:72" s="694" customFormat="1" x14ac:dyDescent="0.25">
      <c r="A507" s="6">
        <v>1</v>
      </c>
      <c r="B507" s="449"/>
      <c r="C507" s="693"/>
      <c r="D507" s="550"/>
      <c r="E507" s="550"/>
      <c r="F507" s="550"/>
      <c r="G507" s="550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/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/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</row>
    <row r="508" spans="1:72" ht="15.75" x14ac:dyDescent="0.25">
      <c r="A508" s="6">
        <v>1</v>
      </c>
      <c r="B508" s="655" t="s">
        <v>213</v>
      </c>
      <c r="C508" s="379"/>
      <c r="D508" s="3"/>
      <c r="E508" s="3"/>
      <c r="F508" s="3"/>
      <c r="G508" s="3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  <c r="AE508" s="24"/>
      <c r="AF508" s="24"/>
      <c r="AG508" s="24"/>
      <c r="AH508" s="24"/>
      <c r="AI508" s="24"/>
      <c r="AJ508" s="24"/>
      <c r="AK508" s="24"/>
      <c r="AL508" s="24"/>
      <c r="AM508" s="24"/>
      <c r="AN508" s="24"/>
      <c r="AO508" s="24"/>
      <c r="AP508" s="24"/>
      <c r="AQ508" s="24"/>
      <c r="AR508" s="24"/>
      <c r="AS508" s="24"/>
      <c r="AT508" s="24"/>
      <c r="AU508" s="24"/>
      <c r="AV508" s="24"/>
      <c r="AW508" s="24"/>
      <c r="AX508" s="24"/>
      <c r="AY508" s="24"/>
      <c r="AZ508" s="24"/>
      <c r="BA508" s="24"/>
      <c r="BB508" s="24"/>
      <c r="BC508" s="24"/>
      <c r="BD508" s="24"/>
      <c r="BE508" s="24"/>
      <c r="BF508" s="24"/>
      <c r="BG508" s="24"/>
      <c r="BH508" s="24"/>
      <c r="BI508" s="24"/>
      <c r="BJ508" s="24"/>
      <c r="BK508" s="24"/>
      <c r="BL508" s="24"/>
      <c r="BM508" s="24"/>
      <c r="BN508" s="24"/>
      <c r="BO508" s="24"/>
      <c r="BP508" s="24"/>
      <c r="BQ508" s="24"/>
      <c r="BR508" s="24"/>
      <c r="BS508" s="24"/>
      <c r="BT508" s="24"/>
    </row>
    <row r="509" spans="1:72" x14ac:dyDescent="0.25">
      <c r="A509" s="6">
        <v>1</v>
      </c>
      <c r="B509" s="25" t="s">
        <v>203</v>
      </c>
      <c r="C509" s="26"/>
      <c r="D509" s="3"/>
      <c r="E509" s="3"/>
      <c r="F509" s="3"/>
      <c r="G509" s="3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24"/>
      <c r="AI509" s="24"/>
      <c r="AJ509" s="24"/>
      <c r="AK509" s="24"/>
      <c r="AL509" s="24"/>
      <c r="AM509" s="24"/>
      <c r="AN509" s="24"/>
      <c r="AO509" s="24"/>
      <c r="AP509" s="24"/>
      <c r="AQ509" s="24"/>
      <c r="AR509" s="24"/>
      <c r="AS509" s="24"/>
      <c r="AT509" s="24"/>
      <c r="AU509" s="24"/>
      <c r="AV509" s="24"/>
      <c r="AW509" s="24"/>
      <c r="AX509" s="24"/>
      <c r="AY509" s="24"/>
      <c r="AZ509" s="24"/>
      <c r="BA509" s="24"/>
      <c r="BB509" s="24"/>
      <c r="BC509" s="24"/>
      <c r="BD509" s="24"/>
      <c r="BE509" s="24"/>
      <c r="BF509" s="24"/>
      <c r="BG509" s="24"/>
      <c r="BH509" s="24"/>
      <c r="BI509" s="24"/>
      <c r="BJ509" s="24"/>
      <c r="BK509" s="24"/>
      <c r="BL509" s="24"/>
      <c r="BM509" s="24"/>
      <c r="BN509" s="24"/>
      <c r="BO509" s="24"/>
      <c r="BP509" s="24"/>
      <c r="BQ509" s="24"/>
      <c r="BR509" s="24"/>
      <c r="BS509" s="24"/>
      <c r="BT509" s="24"/>
    </row>
    <row r="510" spans="1:72" x14ac:dyDescent="0.25">
      <c r="A510" s="6">
        <v>1</v>
      </c>
      <c r="B510" s="27" t="s">
        <v>123</v>
      </c>
      <c r="C510" s="26"/>
      <c r="D510" s="3">
        <f>D511/2.7</f>
        <v>0.37037037037037035</v>
      </c>
      <c r="E510" s="3"/>
      <c r="F510" s="3"/>
      <c r="G510" s="3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</row>
    <row r="511" spans="1:72" x14ac:dyDescent="0.25">
      <c r="A511" s="6">
        <v>1</v>
      </c>
      <c r="B511" s="27" t="s">
        <v>327</v>
      </c>
      <c r="C511" s="32"/>
      <c r="D511" s="3">
        <v>1</v>
      </c>
      <c r="E511" s="32"/>
      <c r="F511" s="32"/>
      <c r="G511" s="32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</row>
    <row r="512" spans="1:72" x14ac:dyDescent="0.25">
      <c r="A512" s="6">
        <v>1</v>
      </c>
      <c r="B512" s="28" t="s">
        <v>121</v>
      </c>
      <c r="C512" s="26"/>
      <c r="D512" s="3">
        <f>(D513+D514)/8.5</f>
        <v>51.764705882352942</v>
      </c>
      <c r="E512" s="3"/>
      <c r="F512" s="3"/>
      <c r="G512" s="3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  <c r="AE512" s="24"/>
      <c r="AF512" s="24"/>
      <c r="AG512" s="24"/>
      <c r="AH512" s="24"/>
      <c r="AI512" s="24"/>
      <c r="AJ512" s="24"/>
      <c r="AK512" s="24"/>
      <c r="AL512" s="24"/>
      <c r="AM512" s="24"/>
      <c r="AN512" s="24"/>
      <c r="AO512" s="24"/>
      <c r="AP512" s="24"/>
      <c r="AQ512" s="24"/>
      <c r="AR512" s="24"/>
      <c r="AS512" s="24"/>
      <c r="AT512" s="24"/>
      <c r="AU512" s="24"/>
      <c r="AV512" s="24"/>
      <c r="AW512" s="24"/>
      <c r="AX512" s="24"/>
      <c r="AY512" s="24"/>
      <c r="AZ512" s="24"/>
      <c r="BA512" s="24"/>
      <c r="BB512" s="24"/>
      <c r="BC512" s="24"/>
      <c r="BD512" s="24"/>
      <c r="BE512" s="24"/>
      <c r="BF512" s="24"/>
      <c r="BG512" s="24"/>
      <c r="BH512" s="24"/>
      <c r="BI512" s="24"/>
      <c r="BJ512" s="24"/>
      <c r="BK512" s="24"/>
      <c r="BL512" s="24"/>
      <c r="BM512" s="24"/>
      <c r="BN512" s="24"/>
      <c r="BO512" s="24"/>
      <c r="BP512" s="24"/>
      <c r="BQ512" s="24"/>
      <c r="BR512" s="24"/>
      <c r="BS512" s="24"/>
      <c r="BT512" s="24"/>
    </row>
    <row r="513" spans="1:72" x14ac:dyDescent="0.25">
      <c r="A513" s="6">
        <v>1</v>
      </c>
      <c r="B513" s="450" t="s">
        <v>300</v>
      </c>
      <c r="C513" s="26"/>
      <c r="D513" s="3">
        <v>440</v>
      </c>
      <c r="E513" s="3"/>
      <c r="F513" s="3"/>
      <c r="G513" s="3"/>
      <c r="H513" s="119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24"/>
      <c r="AI513" s="24"/>
      <c r="AJ513" s="24"/>
      <c r="AK513" s="24"/>
      <c r="AL513" s="24"/>
      <c r="AM513" s="24"/>
      <c r="AN513" s="24"/>
      <c r="AO513" s="24"/>
      <c r="AP513" s="24"/>
      <c r="AQ513" s="24"/>
      <c r="AR513" s="24"/>
      <c r="AS513" s="24"/>
      <c r="AT513" s="24"/>
      <c r="AU513" s="24"/>
      <c r="AV513" s="24"/>
      <c r="AW513" s="24"/>
      <c r="AX513" s="24"/>
      <c r="AY513" s="24"/>
      <c r="AZ513" s="24"/>
      <c r="BA513" s="24"/>
      <c r="BB513" s="24"/>
      <c r="BC513" s="24"/>
      <c r="BD513" s="24"/>
      <c r="BE513" s="24"/>
      <c r="BF513" s="24"/>
      <c r="BG513" s="24"/>
      <c r="BH513" s="24"/>
      <c r="BI513" s="24"/>
      <c r="BJ513" s="24"/>
      <c r="BK513" s="24"/>
      <c r="BL513" s="24"/>
      <c r="BM513" s="24"/>
      <c r="BN513" s="24"/>
      <c r="BO513" s="24"/>
      <c r="BP513" s="24"/>
      <c r="BQ513" s="24"/>
      <c r="BR513" s="24"/>
      <c r="BS513" s="24"/>
      <c r="BT513" s="24"/>
    </row>
    <row r="514" spans="1:72" x14ac:dyDescent="0.25">
      <c r="A514" s="6">
        <v>1</v>
      </c>
      <c r="B514" s="450" t="s">
        <v>301</v>
      </c>
      <c r="C514" s="26"/>
      <c r="D514" s="3"/>
      <c r="E514" s="3"/>
      <c r="F514" s="3"/>
      <c r="G514" s="3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</row>
    <row r="515" spans="1:72" ht="30" x14ac:dyDescent="0.25">
      <c r="A515" s="6">
        <v>1</v>
      </c>
      <c r="B515" s="28" t="s">
        <v>122</v>
      </c>
      <c r="C515" s="26"/>
      <c r="D515" s="3"/>
      <c r="E515" s="3"/>
      <c r="F515" s="3"/>
      <c r="G515" s="3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</row>
    <row r="516" spans="1:72" x14ac:dyDescent="0.25">
      <c r="A516" s="6">
        <v>1</v>
      </c>
      <c r="B516" s="381" t="s">
        <v>161</v>
      </c>
      <c r="C516" s="26"/>
      <c r="D516" s="22">
        <f>D510+ROUND((D514+D513)/3.9,0)+D515</f>
        <v>113.37037037037037</v>
      </c>
      <c r="E516" s="3"/>
      <c r="F516" s="3"/>
      <c r="G516" s="3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24"/>
      <c r="AH516" s="24"/>
      <c r="AI516" s="24"/>
      <c r="AJ516" s="24"/>
      <c r="AK516" s="24"/>
      <c r="AL516" s="24"/>
      <c r="AM516" s="24"/>
      <c r="AN516" s="24"/>
      <c r="AO516" s="24"/>
      <c r="AP516" s="24"/>
      <c r="AQ516" s="24"/>
      <c r="AR516" s="24"/>
      <c r="AS516" s="24"/>
      <c r="AT516" s="24"/>
      <c r="AU516" s="24"/>
      <c r="AV516" s="24"/>
      <c r="AW516" s="24"/>
      <c r="AX516" s="24"/>
      <c r="AY516" s="24"/>
      <c r="AZ516" s="24"/>
      <c r="BA516" s="24"/>
      <c r="BB516" s="24"/>
      <c r="BC516" s="24"/>
      <c r="BD516" s="24"/>
      <c r="BE516" s="24"/>
      <c r="BF516" s="24"/>
      <c r="BG516" s="24"/>
      <c r="BH516" s="24"/>
      <c r="BI516" s="24"/>
      <c r="BJ516" s="24"/>
      <c r="BK516" s="24"/>
      <c r="BL516" s="24"/>
      <c r="BM516" s="24"/>
      <c r="BN516" s="24"/>
      <c r="BO516" s="24"/>
      <c r="BP516" s="24"/>
      <c r="BQ516" s="24"/>
      <c r="BR516" s="24"/>
      <c r="BS516" s="24"/>
      <c r="BT516" s="24"/>
    </row>
    <row r="517" spans="1:72" ht="15.75" thickBot="1" x14ac:dyDescent="0.3">
      <c r="A517" s="6">
        <v>1</v>
      </c>
      <c r="B517" s="682" t="s">
        <v>10</v>
      </c>
      <c r="C517" s="683"/>
      <c r="D517" s="683"/>
      <c r="E517" s="683"/>
      <c r="F517" s="683"/>
      <c r="G517" s="683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24"/>
      <c r="AI517" s="24"/>
      <c r="AJ517" s="24"/>
      <c r="AK517" s="24"/>
      <c r="AL517" s="24"/>
      <c r="AM517" s="24"/>
      <c r="AN517" s="24"/>
      <c r="AO517" s="24"/>
      <c r="AP517" s="24"/>
      <c r="AQ517" s="24"/>
      <c r="AR517" s="24"/>
      <c r="AS517" s="24"/>
      <c r="AT517" s="24"/>
      <c r="AU517" s="24"/>
      <c r="AV517" s="24"/>
      <c r="AW517" s="24"/>
      <c r="AX517" s="24"/>
      <c r="AY517" s="24"/>
      <c r="AZ517" s="24"/>
      <c r="BA517" s="24"/>
      <c r="BB517" s="24"/>
      <c r="BC517" s="24"/>
      <c r="BD517" s="24"/>
      <c r="BE517" s="24"/>
      <c r="BF517" s="24"/>
      <c r="BG517" s="24"/>
      <c r="BH517" s="24"/>
      <c r="BI517" s="24"/>
      <c r="BJ517" s="24"/>
      <c r="BK517" s="24"/>
      <c r="BL517" s="24"/>
      <c r="BM517" s="24"/>
      <c r="BN517" s="24"/>
      <c r="BO517" s="24"/>
      <c r="BP517" s="24"/>
      <c r="BQ517" s="24"/>
      <c r="BR517" s="24"/>
      <c r="BS517" s="24"/>
      <c r="BT517" s="24"/>
    </row>
    <row r="518" spans="1:72" s="694" customFormat="1" x14ac:dyDescent="0.25">
      <c r="A518" s="6">
        <v>1</v>
      </c>
      <c r="B518" s="399"/>
      <c r="C518" s="690"/>
      <c r="D518" s="3"/>
      <c r="E518" s="3"/>
      <c r="F518" s="3"/>
      <c r="G518" s="3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</row>
    <row r="519" spans="1:72" ht="15.75" x14ac:dyDescent="0.25">
      <c r="A519" s="6">
        <v>1</v>
      </c>
      <c r="B519" s="655" t="s">
        <v>214</v>
      </c>
      <c r="C519" s="379"/>
      <c r="D519" s="3"/>
      <c r="E519" s="3"/>
      <c r="F519" s="3"/>
      <c r="G519" s="3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</row>
    <row r="520" spans="1:72" x14ac:dyDescent="0.25">
      <c r="A520" s="6">
        <v>1</v>
      </c>
      <c r="B520" s="25" t="s">
        <v>203</v>
      </c>
      <c r="C520" s="26"/>
      <c r="D520" s="3"/>
      <c r="E520" s="3"/>
      <c r="F520" s="3"/>
      <c r="G520" s="3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24"/>
      <c r="AI520" s="24"/>
      <c r="AJ520" s="24"/>
      <c r="AK520" s="24"/>
      <c r="AL520" s="24"/>
      <c r="AM520" s="24"/>
      <c r="AN520" s="24"/>
      <c r="AO520" s="24"/>
      <c r="AP520" s="24"/>
      <c r="AQ520" s="24"/>
      <c r="AR520" s="24"/>
      <c r="AS520" s="24"/>
      <c r="AT520" s="24"/>
      <c r="AU520" s="24"/>
      <c r="AV520" s="24"/>
      <c r="AW520" s="24"/>
      <c r="AX520" s="24"/>
      <c r="AY520" s="24"/>
      <c r="AZ520" s="24"/>
      <c r="BA520" s="24"/>
      <c r="BB520" s="24"/>
      <c r="BC520" s="24"/>
      <c r="BD520" s="24"/>
      <c r="BE520" s="24"/>
      <c r="BF520" s="24"/>
      <c r="BG520" s="24"/>
      <c r="BH520" s="24"/>
      <c r="BI520" s="24"/>
      <c r="BJ520" s="24"/>
      <c r="BK520" s="24"/>
      <c r="BL520" s="24"/>
      <c r="BM520" s="24"/>
      <c r="BN520" s="24"/>
      <c r="BO520" s="24"/>
      <c r="BP520" s="24"/>
      <c r="BQ520" s="24"/>
      <c r="BR520" s="24"/>
      <c r="BS520" s="24"/>
      <c r="BT520" s="24"/>
    </row>
    <row r="521" spans="1:72" x14ac:dyDescent="0.25">
      <c r="A521" s="6">
        <v>1</v>
      </c>
      <c r="B521" s="27" t="s">
        <v>123</v>
      </c>
      <c r="C521" s="26"/>
      <c r="D521" s="3">
        <f>D522/2.7</f>
        <v>3.333333333333333</v>
      </c>
      <c r="E521" s="3"/>
      <c r="F521" s="3"/>
      <c r="G521" s="3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24"/>
      <c r="AI521" s="24"/>
      <c r="AJ521" s="24"/>
      <c r="AK521" s="24"/>
      <c r="AL521" s="24"/>
      <c r="AM521" s="24"/>
      <c r="AN521" s="24"/>
      <c r="AO521" s="24"/>
      <c r="AP521" s="24"/>
      <c r="AQ521" s="24"/>
      <c r="AR521" s="24"/>
      <c r="AS521" s="24"/>
      <c r="AT521" s="24"/>
      <c r="AU521" s="24"/>
      <c r="AV521" s="24"/>
      <c r="AW521" s="24"/>
      <c r="AX521" s="24"/>
      <c r="AY521" s="24"/>
      <c r="AZ521" s="24"/>
      <c r="BA521" s="24"/>
      <c r="BB521" s="24"/>
      <c r="BC521" s="24"/>
      <c r="BD521" s="24"/>
      <c r="BE521" s="24"/>
      <c r="BF521" s="24"/>
      <c r="BG521" s="24"/>
      <c r="BH521" s="24"/>
      <c r="BI521" s="24"/>
      <c r="BJ521" s="24"/>
      <c r="BK521" s="24"/>
      <c r="BL521" s="24"/>
      <c r="BM521" s="24"/>
      <c r="BN521" s="24"/>
      <c r="BO521" s="24"/>
      <c r="BP521" s="24"/>
      <c r="BQ521" s="24"/>
      <c r="BR521" s="24"/>
      <c r="BS521" s="24"/>
      <c r="BT521" s="24"/>
    </row>
    <row r="522" spans="1:72" x14ac:dyDescent="0.25">
      <c r="A522" s="6">
        <v>1</v>
      </c>
      <c r="B522" s="27" t="s">
        <v>327</v>
      </c>
      <c r="C522" s="32"/>
      <c r="D522" s="3">
        <v>9</v>
      </c>
      <c r="E522" s="32"/>
      <c r="F522" s="32"/>
      <c r="G522" s="32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24"/>
      <c r="AI522" s="24"/>
      <c r="AJ522" s="24"/>
      <c r="AK522" s="24"/>
      <c r="AL522" s="24"/>
      <c r="AM522" s="24"/>
      <c r="AN522" s="24"/>
      <c r="AO522" s="24"/>
      <c r="AP522" s="24"/>
      <c r="AQ522" s="24"/>
      <c r="AR522" s="24"/>
      <c r="AS522" s="24"/>
      <c r="AT522" s="24"/>
      <c r="AU522" s="24"/>
      <c r="AV522" s="24"/>
      <c r="AW522" s="24"/>
      <c r="AX522" s="24"/>
      <c r="AY522" s="24"/>
      <c r="AZ522" s="24"/>
      <c r="BA522" s="24"/>
      <c r="BB522" s="24"/>
      <c r="BC522" s="24"/>
      <c r="BD522" s="24"/>
      <c r="BE522" s="24"/>
      <c r="BF522" s="24"/>
      <c r="BG522" s="24"/>
      <c r="BH522" s="24"/>
      <c r="BI522" s="24"/>
      <c r="BJ522" s="24"/>
      <c r="BK522" s="24"/>
      <c r="BL522" s="24"/>
      <c r="BM522" s="24"/>
      <c r="BN522" s="24"/>
      <c r="BO522" s="24"/>
      <c r="BP522" s="24"/>
      <c r="BQ522" s="24"/>
      <c r="BR522" s="24"/>
      <c r="BS522" s="24"/>
      <c r="BT522" s="24"/>
    </row>
    <row r="523" spans="1:72" x14ac:dyDescent="0.25">
      <c r="A523" s="6">
        <v>1</v>
      </c>
      <c r="B523" s="28" t="s">
        <v>121</v>
      </c>
      <c r="C523" s="26"/>
      <c r="D523" s="3">
        <f>(D524+D525)/8.5</f>
        <v>10</v>
      </c>
      <c r="E523" s="3"/>
      <c r="F523" s="3"/>
      <c r="G523" s="3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24"/>
      <c r="AI523" s="24"/>
      <c r="AJ523" s="24"/>
      <c r="AK523" s="24"/>
      <c r="AL523" s="24"/>
      <c r="AM523" s="24"/>
      <c r="AN523" s="24"/>
      <c r="AO523" s="24"/>
      <c r="AP523" s="24"/>
      <c r="AQ523" s="24"/>
      <c r="AR523" s="24"/>
      <c r="AS523" s="24"/>
      <c r="AT523" s="24"/>
      <c r="AU523" s="24"/>
      <c r="AV523" s="24"/>
      <c r="AW523" s="24"/>
      <c r="AX523" s="24"/>
      <c r="AY523" s="24"/>
      <c r="AZ523" s="24"/>
      <c r="BA523" s="24"/>
      <c r="BB523" s="24"/>
      <c r="BC523" s="24"/>
      <c r="BD523" s="24"/>
      <c r="BE523" s="24"/>
      <c r="BF523" s="24"/>
      <c r="BG523" s="24"/>
      <c r="BH523" s="24"/>
      <c r="BI523" s="24"/>
      <c r="BJ523" s="24"/>
      <c r="BK523" s="24"/>
      <c r="BL523" s="24"/>
      <c r="BM523" s="24"/>
      <c r="BN523" s="24"/>
      <c r="BO523" s="24"/>
      <c r="BP523" s="24"/>
      <c r="BQ523" s="24"/>
      <c r="BR523" s="24"/>
      <c r="BS523" s="24"/>
      <c r="BT523" s="24"/>
    </row>
    <row r="524" spans="1:72" x14ac:dyDescent="0.25">
      <c r="A524" s="6">
        <v>1</v>
      </c>
      <c r="B524" s="56" t="s">
        <v>160</v>
      </c>
      <c r="C524" s="26"/>
      <c r="D524" s="3">
        <v>85</v>
      </c>
      <c r="E524" s="3"/>
      <c r="F524" s="3"/>
      <c r="G524" s="3"/>
      <c r="H524" s="119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  <c r="AE524" s="24"/>
      <c r="AF524" s="24"/>
      <c r="AG524" s="24"/>
      <c r="AH524" s="24"/>
      <c r="AI524" s="24"/>
      <c r="AJ524" s="24"/>
      <c r="AK524" s="24"/>
      <c r="AL524" s="24"/>
      <c r="AM524" s="24"/>
      <c r="AN524" s="24"/>
      <c r="AO524" s="24"/>
      <c r="AP524" s="24"/>
      <c r="AQ524" s="24"/>
      <c r="AR524" s="24"/>
      <c r="AS524" s="24"/>
      <c r="AT524" s="24"/>
      <c r="AU524" s="24"/>
      <c r="AV524" s="24"/>
      <c r="AW524" s="24"/>
      <c r="AX524" s="24"/>
      <c r="AY524" s="24"/>
      <c r="AZ524" s="24"/>
      <c r="BA524" s="24"/>
      <c r="BB524" s="24"/>
      <c r="BC524" s="24"/>
      <c r="BD524" s="24"/>
      <c r="BE524" s="24"/>
      <c r="BF524" s="24"/>
      <c r="BG524" s="24"/>
      <c r="BH524" s="24"/>
      <c r="BI524" s="24"/>
      <c r="BJ524" s="24"/>
      <c r="BK524" s="24"/>
      <c r="BL524" s="24"/>
      <c r="BM524" s="24"/>
      <c r="BN524" s="24"/>
      <c r="BO524" s="24"/>
      <c r="BP524" s="24"/>
      <c r="BQ524" s="24"/>
      <c r="BR524" s="24"/>
      <c r="BS524" s="24"/>
      <c r="BT524" s="24"/>
    </row>
    <row r="525" spans="1:72" x14ac:dyDescent="0.25">
      <c r="A525" s="6">
        <v>1</v>
      </c>
      <c r="B525" s="450" t="s">
        <v>301</v>
      </c>
      <c r="C525" s="26"/>
      <c r="D525" s="3"/>
      <c r="E525" s="3"/>
      <c r="F525" s="3"/>
      <c r="G525" s="3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24"/>
      <c r="AJ525" s="24"/>
      <c r="AK525" s="24"/>
      <c r="AL525" s="24"/>
      <c r="AM525" s="24"/>
      <c r="AN525" s="24"/>
      <c r="AO525" s="24"/>
      <c r="AP525" s="24"/>
      <c r="AQ525" s="24"/>
      <c r="AR525" s="24"/>
      <c r="AS525" s="24"/>
      <c r="AT525" s="24"/>
      <c r="AU525" s="24"/>
      <c r="AV525" s="24"/>
      <c r="AW525" s="24"/>
      <c r="AX525" s="24"/>
      <c r="AY525" s="24"/>
      <c r="AZ525" s="24"/>
      <c r="BA525" s="24"/>
      <c r="BB525" s="24"/>
      <c r="BC525" s="24"/>
      <c r="BD525" s="24"/>
      <c r="BE525" s="24"/>
      <c r="BF525" s="24"/>
      <c r="BG525" s="24"/>
      <c r="BH525" s="24"/>
      <c r="BI525" s="24"/>
      <c r="BJ525" s="24"/>
      <c r="BK525" s="24"/>
      <c r="BL525" s="24"/>
      <c r="BM525" s="24"/>
      <c r="BN525" s="24"/>
      <c r="BO525" s="24"/>
      <c r="BP525" s="24"/>
      <c r="BQ525" s="24"/>
      <c r="BR525" s="24"/>
      <c r="BS525" s="24"/>
      <c r="BT525" s="24"/>
    </row>
    <row r="526" spans="1:72" ht="30" x14ac:dyDescent="0.25">
      <c r="A526" s="6">
        <v>1</v>
      </c>
      <c r="B526" s="28" t="s">
        <v>122</v>
      </c>
      <c r="C526" s="26"/>
      <c r="D526" s="3"/>
      <c r="E526" s="3"/>
      <c r="F526" s="3"/>
      <c r="G526" s="3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24"/>
      <c r="AJ526" s="24"/>
      <c r="AK526" s="24"/>
      <c r="AL526" s="24"/>
      <c r="AM526" s="24"/>
      <c r="AN526" s="24"/>
      <c r="AO526" s="24"/>
      <c r="AP526" s="24"/>
      <c r="AQ526" s="24"/>
      <c r="AR526" s="24"/>
      <c r="AS526" s="24"/>
      <c r="AT526" s="24"/>
      <c r="AU526" s="24"/>
      <c r="AV526" s="24"/>
      <c r="AW526" s="24"/>
      <c r="AX526" s="24"/>
      <c r="AY526" s="24"/>
      <c r="AZ526" s="24"/>
      <c r="BA526" s="24"/>
      <c r="BB526" s="24"/>
      <c r="BC526" s="24"/>
      <c r="BD526" s="24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</row>
    <row r="527" spans="1:72" x14ac:dyDescent="0.25">
      <c r="A527" s="6">
        <v>1</v>
      </c>
      <c r="B527" s="381" t="s">
        <v>161</v>
      </c>
      <c r="C527" s="26"/>
      <c r="D527" s="22">
        <f>D521+ROUND((D525+D524)/3.9,0)+D526</f>
        <v>25.333333333333332</v>
      </c>
      <c r="E527" s="3"/>
      <c r="F527" s="3"/>
      <c r="G527" s="3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24"/>
      <c r="AJ527" s="24"/>
      <c r="AK527" s="24"/>
      <c r="AL527" s="24"/>
      <c r="AM527" s="24"/>
      <c r="AN527" s="24"/>
      <c r="AO527" s="24"/>
      <c r="AP527" s="24"/>
      <c r="AQ527" s="24"/>
      <c r="AR527" s="24"/>
      <c r="AS527" s="24"/>
      <c r="AT527" s="24"/>
      <c r="AU527" s="24"/>
      <c r="AV527" s="24"/>
      <c r="AW527" s="24"/>
      <c r="AX527" s="24"/>
      <c r="AY527" s="24"/>
      <c r="AZ527" s="24"/>
      <c r="BA527" s="24"/>
      <c r="BB527" s="24"/>
      <c r="BC527" s="24"/>
      <c r="BD527" s="24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</row>
    <row r="528" spans="1:72" x14ac:dyDescent="0.25">
      <c r="A528" s="6">
        <v>1</v>
      </c>
      <c r="B528" s="668" t="s">
        <v>10</v>
      </c>
      <c r="C528" s="696"/>
      <c r="D528" s="696"/>
      <c r="E528" s="696"/>
      <c r="F528" s="696"/>
      <c r="G528" s="696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24"/>
      <c r="AJ528" s="24"/>
      <c r="AK528" s="24"/>
      <c r="AL528" s="24"/>
      <c r="AM528" s="24"/>
      <c r="AN528" s="24"/>
      <c r="AO528" s="24"/>
      <c r="AP528" s="24"/>
      <c r="AQ528" s="24"/>
      <c r="AR528" s="24"/>
      <c r="AS528" s="24"/>
      <c r="AT528" s="24"/>
      <c r="AU528" s="24"/>
      <c r="AV528" s="24"/>
      <c r="AW528" s="24"/>
      <c r="AX528" s="24"/>
      <c r="AY528" s="24"/>
      <c r="AZ528" s="24"/>
      <c r="BA528" s="24"/>
      <c r="BB528" s="24"/>
      <c r="BC528" s="24"/>
      <c r="BD528" s="24"/>
      <c r="BE528" s="24"/>
      <c r="BF528" s="24"/>
      <c r="BG528" s="24"/>
      <c r="BH528" s="24"/>
      <c r="BI528" s="24"/>
      <c r="BJ528" s="24"/>
      <c r="BK528" s="24"/>
      <c r="BL528" s="24"/>
      <c r="BM528" s="24"/>
      <c r="BN528" s="24"/>
      <c r="BO528" s="24"/>
      <c r="BP528" s="24"/>
      <c r="BQ528" s="24"/>
      <c r="BR528" s="24"/>
      <c r="BS528" s="24"/>
      <c r="BT528" s="24"/>
    </row>
    <row r="529" spans="1:72" ht="20.25" customHeight="1" x14ac:dyDescent="0.25">
      <c r="A529" s="6">
        <v>1</v>
      </c>
      <c r="B529" s="655" t="s">
        <v>215</v>
      </c>
      <c r="C529" s="379"/>
      <c r="D529" s="3"/>
      <c r="E529" s="3"/>
      <c r="F529" s="3"/>
      <c r="G529" s="3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24"/>
      <c r="AJ529" s="24"/>
      <c r="AK529" s="24"/>
      <c r="AL529" s="24"/>
      <c r="AM529" s="24"/>
      <c r="AN529" s="24"/>
      <c r="AO529" s="24"/>
      <c r="AP529" s="24"/>
      <c r="AQ529" s="24"/>
      <c r="AR529" s="24"/>
      <c r="AS529" s="24"/>
      <c r="AT529" s="24"/>
      <c r="AU529" s="24"/>
      <c r="AV529" s="24"/>
      <c r="AW529" s="24"/>
      <c r="AX529" s="24"/>
      <c r="AY529" s="24"/>
      <c r="AZ529" s="24"/>
      <c r="BA529" s="24"/>
      <c r="BB529" s="24"/>
      <c r="BC529" s="24"/>
      <c r="BD529" s="24"/>
      <c r="BE529" s="24"/>
      <c r="BF529" s="24"/>
      <c r="BG529" s="24"/>
      <c r="BH529" s="24"/>
      <c r="BI529" s="24"/>
      <c r="BJ529" s="24"/>
      <c r="BK529" s="24"/>
      <c r="BL529" s="24"/>
      <c r="BM529" s="24"/>
      <c r="BN529" s="24"/>
      <c r="BO529" s="24"/>
      <c r="BP529" s="24"/>
      <c r="BQ529" s="24"/>
      <c r="BR529" s="24"/>
      <c r="BS529" s="24"/>
      <c r="BT529" s="24"/>
    </row>
    <row r="530" spans="1:72" x14ac:dyDescent="0.25">
      <c r="A530" s="6">
        <v>1</v>
      </c>
      <c r="B530" s="325" t="s">
        <v>4</v>
      </c>
      <c r="C530" s="379"/>
      <c r="D530" s="3"/>
      <c r="E530" s="3"/>
      <c r="F530" s="3"/>
      <c r="G530" s="3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</row>
    <row r="531" spans="1:72" x14ac:dyDescent="0.25">
      <c r="A531" s="6">
        <v>1</v>
      </c>
      <c r="B531" s="4" t="s">
        <v>37</v>
      </c>
      <c r="C531" s="510">
        <v>340</v>
      </c>
      <c r="D531" s="3">
        <v>3.2727272727272725</v>
      </c>
      <c r="E531" s="511">
        <v>10.5</v>
      </c>
      <c r="F531" s="3">
        <f>ROUND(G531/C531,0)</f>
        <v>0</v>
      </c>
      <c r="G531" s="3">
        <f>ROUND(D531*E531,0)</f>
        <v>34</v>
      </c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</row>
    <row r="532" spans="1:72" x14ac:dyDescent="0.25">
      <c r="A532" s="6">
        <v>1</v>
      </c>
      <c r="B532" s="4" t="s">
        <v>26</v>
      </c>
      <c r="C532" s="510">
        <v>320</v>
      </c>
      <c r="D532" s="3">
        <v>1.0909090909090908</v>
      </c>
      <c r="E532" s="511">
        <v>9</v>
      </c>
      <c r="F532" s="3">
        <f>ROUND(G532/C532,0)</f>
        <v>0</v>
      </c>
      <c r="G532" s="3">
        <f>ROUND(D532*E532,0)</f>
        <v>10</v>
      </c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24"/>
      <c r="AJ532" s="24"/>
      <c r="AK532" s="24"/>
      <c r="AL532" s="24"/>
      <c r="AM532" s="24"/>
      <c r="AN532" s="24"/>
      <c r="AO532" s="24"/>
      <c r="AP532" s="24"/>
      <c r="AQ532" s="24"/>
      <c r="AR532" s="24"/>
      <c r="AS532" s="24"/>
      <c r="AT532" s="24"/>
      <c r="AU532" s="24"/>
      <c r="AV532" s="24"/>
      <c r="AW532" s="24"/>
      <c r="AX532" s="24"/>
      <c r="AY532" s="24"/>
      <c r="AZ532" s="24"/>
      <c r="BA532" s="24"/>
      <c r="BB532" s="24"/>
      <c r="BC532" s="24"/>
      <c r="BD532" s="24"/>
      <c r="BE532" s="24"/>
      <c r="BF532" s="24"/>
      <c r="BG532" s="24"/>
      <c r="BH532" s="24"/>
      <c r="BI532" s="24"/>
      <c r="BJ532" s="24"/>
      <c r="BK532" s="24"/>
      <c r="BL532" s="24"/>
      <c r="BM532" s="24"/>
      <c r="BN532" s="24"/>
      <c r="BO532" s="24"/>
      <c r="BP532" s="24"/>
      <c r="BQ532" s="24"/>
      <c r="BR532" s="24"/>
      <c r="BS532" s="24"/>
      <c r="BT532" s="24"/>
    </row>
    <row r="533" spans="1:72" x14ac:dyDescent="0.25">
      <c r="A533" s="6">
        <v>1</v>
      </c>
      <c r="B533" s="4" t="s">
        <v>75</v>
      </c>
      <c r="C533" s="510">
        <v>340</v>
      </c>
      <c r="D533" s="3">
        <v>0</v>
      </c>
      <c r="E533" s="511">
        <v>8.9</v>
      </c>
      <c r="F533" s="3">
        <f>ROUND(G533/C533,0)</f>
        <v>0</v>
      </c>
      <c r="G533" s="3">
        <f>ROUND(D533*E533,0)</f>
        <v>0</v>
      </c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24"/>
      <c r="AJ533" s="24"/>
      <c r="AK533" s="24"/>
      <c r="AL533" s="24"/>
      <c r="AM533" s="24"/>
      <c r="AN533" s="24"/>
      <c r="AO533" s="24"/>
      <c r="AP533" s="24"/>
      <c r="AQ533" s="24"/>
      <c r="AR533" s="24"/>
      <c r="AS533" s="24"/>
      <c r="AT533" s="24"/>
      <c r="AU533" s="24"/>
      <c r="AV533" s="24"/>
      <c r="AW533" s="24"/>
      <c r="AX533" s="24"/>
      <c r="AY533" s="24"/>
      <c r="AZ533" s="24"/>
      <c r="BA533" s="24"/>
      <c r="BB533" s="24"/>
      <c r="BC533" s="24"/>
      <c r="BD533" s="24"/>
      <c r="BE533" s="24"/>
      <c r="BF533" s="24"/>
      <c r="BG533" s="24"/>
      <c r="BH533" s="24"/>
      <c r="BI533" s="24"/>
      <c r="BJ533" s="24"/>
      <c r="BK533" s="24"/>
      <c r="BL533" s="24"/>
      <c r="BM533" s="24"/>
      <c r="BN533" s="24"/>
      <c r="BO533" s="24"/>
      <c r="BP533" s="24"/>
      <c r="BQ533" s="24"/>
      <c r="BR533" s="24"/>
      <c r="BS533" s="24"/>
      <c r="BT533" s="24"/>
    </row>
    <row r="534" spans="1:72" x14ac:dyDescent="0.25">
      <c r="A534" s="6">
        <v>1</v>
      </c>
      <c r="B534" s="4" t="s">
        <v>51</v>
      </c>
      <c r="C534" s="510">
        <v>340</v>
      </c>
      <c r="D534" s="3">
        <v>1.0909090909090908</v>
      </c>
      <c r="E534" s="511">
        <v>6</v>
      </c>
      <c r="F534" s="3">
        <f>ROUND(G534/C534,0)</f>
        <v>0</v>
      </c>
      <c r="G534" s="3">
        <f>ROUND(D534*E534,0)</f>
        <v>7</v>
      </c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  <c r="AE534" s="24"/>
      <c r="AF534" s="24"/>
      <c r="AG534" s="24"/>
      <c r="AH534" s="24"/>
      <c r="AI534" s="24"/>
      <c r="AJ534" s="24"/>
      <c r="AK534" s="24"/>
      <c r="AL534" s="24"/>
      <c r="AM534" s="24"/>
      <c r="AN534" s="24"/>
      <c r="AO534" s="24"/>
      <c r="AP534" s="24"/>
      <c r="AQ534" s="24"/>
      <c r="AR534" s="24"/>
      <c r="AS534" s="24"/>
      <c r="AT534" s="24"/>
      <c r="AU534" s="24"/>
      <c r="AV534" s="24"/>
      <c r="AW534" s="24"/>
      <c r="AX534" s="24"/>
      <c r="AY534" s="24"/>
      <c r="AZ534" s="24"/>
      <c r="BA534" s="24"/>
      <c r="BB534" s="24"/>
      <c r="BC534" s="24"/>
      <c r="BD534" s="24"/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</row>
    <row r="535" spans="1:72" x14ac:dyDescent="0.25">
      <c r="A535" s="6">
        <v>1</v>
      </c>
      <c r="B535" s="606" t="s">
        <v>5</v>
      </c>
      <c r="C535" s="379"/>
      <c r="D535" s="22">
        <f>SUM(D531:D534)</f>
        <v>5.4545454545454541</v>
      </c>
      <c r="E535" s="21">
        <f>G535/D535</f>
        <v>9.3500000000000014</v>
      </c>
      <c r="F535" s="22">
        <f>SUM(F531:F534)</f>
        <v>0</v>
      </c>
      <c r="G535" s="22">
        <f>SUM(G531:G534)</f>
        <v>51</v>
      </c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24"/>
      <c r="AJ535" s="24"/>
      <c r="AK535" s="24"/>
      <c r="AL535" s="24"/>
      <c r="AM535" s="24"/>
      <c r="AN535" s="24"/>
      <c r="AO535" s="24"/>
      <c r="AP535" s="24"/>
      <c r="AQ535" s="24"/>
      <c r="AR535" s="24"/>
      <c r="AS535" s="24"/>
      <c r="AT535" s="24"/>
      <c r="AU535" s="24"/>
      <c r="AV535" s="24"/>
      <c r="AW535" s="24"/>
      <c r="AX535" s="24"/>
      <c r="AY535" s="24"/>
      <c r="AZ535" s="24"/>
      <c r="BA535" s="24"/>
      <c r="BB535" s="24"/>
      <c r="BC535" s="24"/>
      <c r="BD535" s="24"/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</row>
    <row r="536" spans="1:72" s="59" customFormat="1" ht="18.75" customHeight="1" x14ac:dyDescent="0.25">
      <c r="A536" s="6">
        <v>1</v>
      </c>
      <c r="B536" s="25" t="s">
        <v>227</v>
      </c>
      <c r="C536" s="25"/>
      <c r="D536" s="89"/>
      <c r="E536" s="58"/>
      <c r="F536" s="58"/>
      <c r="G536" s="58"/>
    </row>
    <row r="537" spans="1:72" s="59" customFormat="1" x14ac:dyDescent="0.25">
      <c r="A537" s="6">
        <v>1</v>
      </c>
      <c r="B537" s="27" t="s">
        <v>123</v>
      </c>
      <c r="C537" s="60"/>
      <c r="D537" s="58">
        <f>SUM(D539,D540,D541,D542)+D538/2.7</f>
        <v>75</v>
      </c>
      <c r="E537" s="58"/>
      <c r="F537" s="58"/>
      <c r="G537" s="58"/>
    </row>
    <row r="538" spans="1:72" s="59" customFormat="1" x14ac:dyDescent="0.25">
      <c r="A538" s="6">
        <v>1</v>
      </c>
      <c r="B538" s="27" t="s">
        <v>327</v>
      </c>
      <c r="C538" s="32"/>
      <c r="D538" s="3"/>
      <c r="E538" s="32"/>
      <c r="F538" s="32"/>
      <c r="G538" s="32"/>
    </row>
    <row r="539" spans="1:72" s="59" customFormat="1" x14ac:dyDescent="0.25">
      <c r="A539" s="6">
        <v>1</v>
      </c>
      <c r="B539" s="61" t="s">
        <v>228</v>
      </c>
      <c r="C539" s="60"/>
      <c r="D539" s="58"/>
      <c r="E539" s="58"/>
      <c r="F539" s="58"/>
      <c r="G539" s="58"/>
    </row>
    <row r="540" spans="1:72" s="59" customFormat="1" ht="17.25" customHeight="1" x14ac:dyDescent="0.25">
      <c r="A540" s="6">
        <v>1</v>
      </c>
      <c r="B540" s="61" t="s">
        <v>229</v>
      </c>
      <c r="C540" s="60"/>
      <c r="D540" s="3"/>
      <c r="E540" s="58"/>
      <c r="F540" s="58"/>
      <c r="G540" s="58"/>
    </row>
    <row r="541" spans="1:72" s="59" customFormat="1" ht="30" x14ac:dyDescent="0.25">
      <c r="A541" s="6">
        <v>1</v>
      </c>
      <c r="B541" s="61" t="s">
        <v>230</v>
      </c>
      <c r="C541" s="60"/>
      <c r="D541" s="3"/>
      <c r="E541" s="58"/>
      <c r="F541" s="58"/>
      <c r="G541" s="58"/>
    </row>
    <row r="542" spans="1:72" s="59" customFormat="1" x14ac:dyDescent="0.25">
      <c r="A542" s="6">
        <v>1</v>
      </c>
      <c r="B542" s="27" t="s">
        <v>231</v>
      </c>
      <c r="C542" s="60"/>
      <c r="D542" s="3">
        <v>75</v>
      </c>
      <c r="E542" s="58"/>
      <c r="F542" s="58"/>
      <c r="G542" s="58"/>
    </row>
    <row r="543" spans="1:72" s="59" customFormat="1" ht="45" x14ac:dyDescent="0.25">
      <c r="A543" s="6">
        <v>1</v>
      </c>
      <c r="B543" s="27" t="s">
        <v>326</v>
      </c>
      <c r="C543" s="60"/>
      <c r="D543" s="17"/>
      <c r="E543" s="58"/>
      <c r="F543" s="58"/>
      <c r="G543" s="58"/>
      <c r="H543" s="90"/>
    </row>
    <row r="544" spans="1:72" x14ac:dyDescent="0.25">
      <c r="A544" s="6">
        <v>1</v>
      </c>
      <c r="B544" s="28" t="s">
        <v>121</v>
      </c>
      <c r="C544" s="26"/>
      <c r="D544" s="3">
        <f>D545+D546</f>
        <v>28.235294117647058</v>
      </c>
      <c r="E544" s="3"/>
      <c r="F544" s="3"/>
      <c r="G544" s="3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24"/>
      <c r="AJ544" s="24"/>
      <c r="AK544" s="24"/>
      <c r="AL544" s="24"/>
      <c r="AM544" s="24"/>
      <c r="AN544" s="24"/>
      <c r="AO544" s="24"/>
      <c r="AP544" s="24"/>
      <c r="AQ544" s="24"/>
      <c r="AR544" s="24"/>
      <c r="AS544" s="24"/>
      <c r="AT544" s="24"/>
      <c r="AU544" s="24"/>
      <c r="AV544" s="24"/>
      <c r="AW544" s="24"/>
      <c r="AX544" s="24"/>
      <c r="AY544" s="24"/>
      <c r="AZ544" s="24"/>
      <c r="BA544" s="24"/>
      <c r="BB544" s="24"/>
      <c r="BC544" s="24"/>
      <c r="BD544" s="24"/>
      <c r="BE544" s="24"/>
      <c r="BF544" s="24"/>
      <c r="BG544" s="24"/>
      <c r="BH544" s="24"/>
      <c r="BI544" s="24"/>
      <c r="BJ544" s="24"/>
      <c r="BK544" s="24"/>
      <c r="BL544" s="24"/>
      <c r="BM544" s="24"/>
      <c r="BN544" s="24"/>
      <c r="BO544" s="24"/>
      <c r="BP544" s="24"/>
      <c r="BQ544" s="24"/>
      <c r="BR544" s="24"/>
      <c r="BS544" s="24"/>
      <c r="BT544" s="24"/>
    </row>
    <row r="545" spans="1:72" x14ac:dyDescent="0.25">
      <c r="A545" s="6">
        <v>1</v>
      </c>
      <c r="B545" s="28" t="s">
        <v>297</v>
      </c>
      <c r="C545" s="57"/>
      <c r="D545" s="3">
        <v>28</v>
      </c>
      <c r="E545" s="3"/>
      <c r="F545" s="3"/>
      <c r="G545" s="3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24"/>
      <c r="AJ545" s="24"/>
      <c r="AK545" s="24"/>
      <c r="AL545" s="24"/>
      <c r="AM545" s="24"/>
      <c r="AN545" s="24"/>
      <c r="AO545" s="24"/>
      <c r="AP545" s="24"/>
      <c r="AQ545" s="24"/>
      <c r="AR545" s="24"/>
      <c r="AS545" s="24"/>
      <c r="AT545" s="24"/>
      <c r="AU545" s="24"/>
      <c r="AV545" s="24"/>
      <c r="AW545" s="24"/>
      <c r="AX545" s="24"/>
      <c r="AY545" s="24"/>
      <c r="AZ545" s="24"/>
      <c r="BA545" s="24"/>
      <c r="BB545" s="24"/>
      <c r="BC545" s="24"/>
      <c r="BD545" s="24"/>
      <c r="BE545" s="24"/>
      <c r="BF545" s="24"/>
      <c r="BG545" s="24"/>
      <c r="BH545" s="24"/>
      <c r="BI545" s="24"/>
      <c r="BJ545" s="24"/>
      <c r="BK545" s="24"/>
      <c r="BL545" s="24"/>
      <c r="BM545" s="24"/>
      <c r="BN545" s="24"/>
      <c r="BO545" s="24"/>
      <c r="BP545" s="24"/>
      <c r="BQ545" s="24"/>
      <c r="BR545" s="24"/>
      <c r="BS545" s="24"/>
      <c r="BT545" s="24"/>
    </row>
    <row r="546" spans="1:72" x14ac:dyDescent="0.25">
      <c r="A546" s="6">
        <v>1</v>
      </c>
      <c r="B546" s="28" t="s">
        <v>299</v>
      </c>
      <c r="C546" s="57"/>
      <c r="D546" s="17">
        <f>D547/8.5</f>
        <v>0.23529411764705882</v>
      </c>
      <c r="E546" s="3"/>
      <c r="F546" s="3"/>
      <c r="G546" s="3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</row>
    <row r="547" spans="1:72" s="59" customFormat="1" x14ac:dyDescent="0.25">
      <c r="A547" s="6">
        <v>1</v>
      </c>
      <c r="B547" s="56" t="s">
        <v>298</v>
      </c>
      <c r="C547" s="467"/>
      <c r="D547" s="3">
        <v>2</v>
      </c>
      <c r="E547" s="58"/>
      <c r="F547" s="58"/>
      <c r="G547" s="58"/>
    </row>
    <row r="548" spans="1:72" s="59" customFormat="1" ht="15.75" customHeight="1" x14ac:dyDescent="0.25">
      <c r="A548" s="6">
        <v>1</v>
      </c>
      <c r="B548" s="62" t="s">
        <v>232</v>
      </c>
      <c r="C548" s="63"/>
      <c r="D548" s="60">
        <f>D537+ROUND(D545*3.2,0)+D547/3.9</f>
        <v>165.51282051282053</v>
      </c>
      <c r="E548" s="64"/>
      <c r="F548" s="64"/>
      <c r="G548" s="64"/>
    </row>
    <row r="549" spans="1:72" s="59" customFormat="1" ht="15.75" customHeight="1" x14ac:dyDescent="0.25">
      <c r="A549" s="6">
        <v>1</v>
      </c>
      <c r="B549" s="25" t="s">
        <v>163</v>
      </c>
      <c r="C549" s="26"/>
      <c r="D549" s="3"/>
      <c r="E549" s="64"/>
      <c r="F549" s="64"/>
      <c r="G549" s="64"/>
    </row>
    <row r="550" spans="1:72" s="59" customFormat="1" ht="15.75" customHeight="1" x14ac:dyDescent="0.25">
      <c r="A550" s="6">
        <v>1</v>
      </c>
      <c r="B550" s="27" t="s">
        <v>123</v>
      </c>
      <c r="C550" s="26"/>
      <c r="D550" s="3">
        <f>SUM(D551,D552,D559,D565,D566,D567,D568)</f>
        <v>15.272727272727273</v>
      </c>
      <c r="E550" s="64"/>
      <c r="F550" s="64"/>
      <c r="G550" s="64"/>
    </row>
    <row r="551" spans="1:72" s="59" customFormat="1" ht="15.75" customHeight="1" x14ac:dyDescent="0.25">
      <c r="A551" s="6">
        <v>1</v>
      </c>
      <c r="B551" s="27" t="s">
        <v>228</v>
      </c>
      <c r="C551" s="26"/>
      <c r="D551" s="3"/>
      <c r="E551" s="64"/>
      <c r="F551" s="64"/>
      <c r="G551" s="64"/>
    </row>
    <row r="552" spans="1:72" s="59" customFormat="1" ht="15.75" customHeight="1" x14ac:dyDescent="0.25">
      <c r="A552" s="6">
        <v>1</v>
      </c>
      <c r="B552" s="61" t="s">
        <v>233</v>
      </c>
      <c r="C552" s="26"/>
      <c r="D552" s="3">
        <f>D553+D554+D555+D557</f>
        <v>3.2727272727272725</v>
      </c>
      <c r="E552" s="64"/>
      <c r="F552" s="64"/>
      <c r="G552" s="64"/>
    </row>
    <row r="553" spans="1:72" s="59" customFormat="1" ht="19.5" customHeight="1" x14ac:dyDescent="0.25">
      <c r="A553" s="6">
        <v>1</v>
      </c>
      <c r="B553" s="65" t="s">
        <v>234</v>
      </c>
      <c r="C553" s="26"/>
      <c r="D553" s="58">
        <v>2.1818181818181817</v>
      </c>
      <c r="E553" s="64"/>
      <c r="F553" s="64"/>
      <c r="G553" s="64"/>
    </row>
    <row r="554" spans="1:72" s="59" customFormat="1" ht="15.75" customHeight="1" x14ac:dyDescent="0.25">
      <c r="A554" s="6">
        <v>1</v>
      </c>
      <c r="B554" s="65" t="s">
        <v>235</v>
      </c>
      <c r="C554" s="26"/>
      <c r="D554" s="58">
        <v>1.0909090909090908</v>
      </c>
      <c r="E554" s="64"/>
      <c r="F554" s="64"/>
      <c r="G554" s="64"/>
    </row>
    <row r="555" spans="1:72" s="59" customFormat="1" ht="30.75" customHeight="1" x14ac:dyDescent="0.25">
      <c r="A555" s="6">
        <v>1</v>
      </c>
      <c r="B555" s="65" t="s">
        <v>236</v>
      </c>
      <c r="C555" s="26"/>
      <c r="D555" s="58"/>
      <c r="E555" s="64"/>
      <c r="F555" s="64"/>
      <c r="G555" s="64"/>
    </row>
    <row r="556" spans="1:72" s="59" customFormat="1" x14ac:dyDescent="0.25">
      <c r="A556" s="6">
        <v>1</v>
      </c>
      <c r="B556" s="65" t="s">
        <v>237</v>
      </c>
      <c r="C556" s="26"/>
      <c r="D556" s="58"/>
      <c r="E556" s="64"/>
      <c r="F556" s="64"/>
      <c r="G556" s="64"/>
    </row>
    <row r="557" spans="1:72" s="59" customFormat="1" ht="30" x14ac:dyDescent="0.25">
      <c r="A557" s="6">
        <v>1</v>
      </c>
      <c r="B557" s="65" t="s">
        <v>238</v>
      </c>
      <c r="C557" s="26"/>
      <c r="D557" s="58"/>
      <c r="E557" s="64"/>
      <c r="F557" s="64"/>
      <c r="G557" s="64"/>
    </row>
    <row r="558" spans="1:72" s="59" customFormat="1" x14ac:dyDescent="0.25">
      <c r="A558" s="6">
        <v>1</v>
      </c>
      <c r="B558" s="65" t="s">
        <v>237</v>
      </c>
      <c r="C558" s="26"/>
      <c r="D558" s="91"/>
      <c r="E558" s="64"/>
      <c r="F558" s="64"/>
      <c r="G558" s="64"/>
    </row>
    <row r="559" spans="1:72" s="59" customFormat="1" ht="30" customHeight="1" x14ac:dyDescent="0.25">
      <c r="A559" s="6">
        <v>1</v>
      </c>
      <c r="B559" s="61" t="s">
        <v>239</v>
      </c>
      <c r="C559" s="26"/>
      <c r="D559" s="3">
        <f>SUM(D560,D561,D563)</f>
        <v>12</v>
      </c>
      <c r="E559" s="64"/>
      <c r="F559" s="64"/>
      <c r="G559" s="64"/>
    </row>
    <row r="560" spans="1:72" s="59" customFormat="1" ht="30" x14ac:dyDescent="0.25">
      <c r="A560" s="6">
        <v>1</v>
      </c>
      <c r="B560" s="65" t="s">
        <v>240</v>
      </c>
      <c r="C560" s="26"/>
      <c r="D560" s="3"/>
      <c r="E560" s="64"/>
      <c r="F560" s="64"/>
      <c r="G560" s="64"/>
    </row>
    <row r="561" spans="1:72" s="59" customFormat="1" ht="45" x14ac:dyDescent="0.25">
      <c r="A561" s="6">
        <v>1</v>
      </c>
      <c r="B561" s="65" t="s">
        <v>241</v>
      </c>
      <c r="C561" s="26"/>
      <c r="D561" s="406">
        <v>11</v>
      </c>
      <c r="E561" s="64"/>
      <c r="F561" s="64"/>
      <c r="G561" s="64"/>
    </row>
    <row r="562" spans="1:72" s="59" customFormat="1" x14ac:dyDescent="0.25">
      <c r="A562" s="6">
        <v>1</v>
      </c>
      <c r="B562" s="65" t="s">
        <v>237</v>
      </c>
      <c r="C562" s="26"/>
      <c r="D562" s="406">
        <v>2</v>
      </c>
      <c r="E562" s="64"/>
      <c r="F562" s="64"/>
      <c r="G562" s="64"/>
    </row>
    <row r="563" spans="1:72" s="59" customFormat="1" ht="45" x14ac:dyDescent="0.25">
      <c r="A563" s="6">
        <v>1</v>
      </c>
      <c r="B563" s="65" t="s">
        <v>242</v>
      </c>
      <c r="C563" s="26"/>
      <c r="D563" s="406">
        <v>1</v>
      </c>
      <c r="E563" s="64"/>
      <c r="F563" s="64"/>
      <c r="G563" s="64"/>
    </row>
    <row r="564" spans="1:72" s="59" customFormat="1" x14ac:dyDescent="0.25">
      <c r="A564" s="6">
        <v>1</v>
      </c>
      <c r="B564" s="65" t="s">
        <v>237</v>
      </c>
      <c r="C564" s="26"/>
      <c r="D564" s="406"/>
      <c r="E564" s="64"/>
      <c r="F564" s="64"/>
      <c r="G564" s="64"/>
    </row>
    <row r="565" spans="1:72" s="59" customFormat="1" ht="31.5" customHeight="1" x14ac:dyDescent="0.25">
      <c r="A565" s="6">
        <v>1</v>
      </c>
      <c r="B565" s="61" t="s">
        <v>243</v>
      </c>
      <c r="C565" s="26"/>
      <c r="D565" s="3"/>
      <c r="E565" s="64"/>
      <c r="F565" s="64"/>
      <c r="G565" s="64"/>
    </row>
    <row r="566" spans="1:72" s="59" customFormat="1" x14ac:dyDescent="0.25">
      <c r="A566" s="6">
        <v>1</v>
      </c>
      <c r="B566" s="27"/>
      <c r="C566" s="26"/>
      <c r="D566" s="3"/>
      <c r="E566" s="64"/>
      <c r="F566" s="64"/>
      <c r="G566" s="64"/>
    </row>
    <row r="567" spans="1:72" s="59" customFormat="1" ht="15.75" customHeight="1" x14ac:dyDescent="0.25">
      <c r="A567" s="6">
        <v>1</v>
      </c>
      <c r="B567" s="61" t="s">
        <v>244</v>
      </c>
      <c r="C567" s="26"/>
      <c r="D567" s="3"/>
      <c r="E567" s="64"/>
      <c r="F567" s="64"/>
      <c r="G567" s="64"/>
    </row>
    <row r="568" spans="1:72" s="59" customFormat="1" ht="15.75" customHeight="1" x14ac:dyDescent="0.25">
      <c r="A568" s="6">
        <v>1</v>
      </c>
      <c r="B568" s="27" t="s">
        <v>245</v>
      </c>
      <c r="C568" s="26"/>
      <c r="D568" s="3"/>
      <c r="E568" s="64"/>
      <c r="F568" s="64"/>
      <c r="G568" s="64"/>
    </row>
    <row r="569" spans="1:72" s="59" customFormat="1" x14ac:dyDescent="0.25">
      <c r="A569" s="6">
        <v>1</v>
      </c>
      <c r="B569" s="28" t="s">
        <v>121</v>
      </c>
      <c r="C569" s="60"/>
      <c r="D569" s="58"/>
      <c r="E569" s="64"/>
      <c r="F569" s="64"/>
      <c r="G569" s="64"/>
    </row>
    <row r="570" spans="1:72" s="59" customFormat="1" x14ac:dyDescent="0.25">
      <c r="A570" s="6">
        <v>1</v>
      </c>
      <c r="B570" s="56" t="s">
        <v>160</v>
      </c>
      <c r="C570" s="60"/>
      <c r="D570" s="91"/>
      <c r="E570" s="64"/>
      <c r="F570" s="64"/>
      <c r="G570" s="64"/>
    </row>
    <row r="571" spans="1:72" ht="30" x14ac:dyDescent="0.25">
      <c r="A571" s="6">
        <v>1</v>
      </c>
      <c r="B571" s="28" t="s">
        <v>122</v>
      </c>
      <c r="C571" s="26"/>
      <c r="D571" s="3">
        <v>8</v>
      </c>
      <c r="E571" s="3"/>
      <c r="F571" s="3"/>
      <c r="G571" s="3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</row>
    <row r="572" spans="1:72" s="59" customFormat="1" ht="15.75" customHeight="1" x14ac:dyDescent="0.25">
      <c r="A572" s="6">
        <v>1</v>
      </c>
      <c r="B572" s="28" t="s">
        <v>246</v>
      </c>
      <c r="C572" s="26"/>
      <c r="D572" s="3"/>
      <c r="E572" s="64"/>
      <c r="F572" s="64"/>
      <c r="G572" s="64"/>
    </row>
    <row r="573" spans="1:72" s="59" customFormat="1" ht="45" x14ac:dyDescent="0.25">
      <c r="A573" s="6">
        <v>1</v>
      </c>
      <c r="B573" s="28" t="s">
        <v>341</v>
      </c>
      <c r="C573" s="26"/>
      <c r="D573" s="3"/>
      <c r="E573" s="64"/>
      <c r="F573" s="64"/>
      <c r="G573" s="64"/>
    </row>
    <row r="574" spans="1:72" s="59" customFormat="1" x14ac:dyDescent="0.25">
      <c r="A574" s="6">
        <v>1</v>
      </c>
      <c r="B574" s="67" t="s">
        <v>162</v>
      </c>
      <c r="C574" s="26"/>
      <c r="D574" s="22">
        <f>D550+ROUND(D569*3.2,0)+D571+D573</f>
        <v>23.272727272727273</v>
      </c>
      <c r="E574" s="64"/>
      <c r="F574" s="64"/>
      <c r="G574" s="64"/>
    </row>
    <row r="575" spans="1:72" s="59" customFormat="1" x14ac:dyDescent="0.25">
      <c r="A575" s="6">
        <v>1</v>
      </c>
      <c r="B575" s="68" t="s">
        <v>161</v>
      </c>
      <c r="C575" s="26"/>
      <c r="D575" s="22">
        <f>SUM(D548,D574)</f>
        <v>188.78554778554781</v>
      </c>
      <c r="E575" s="64"/>
      <c r="F575" s="64"/>
      <c r="G575" s="64"/>
    </row>
    <row r="576" spans="1:72" ht="15" customHeight="1" x14ac:dyDescent="0.25">
      <c r="A576" s="6">
        <v>1</v>
      </c>
      <c r="B576" s="31" t="s">
        <v>7</v>
      </c>
      <c r="C576" s="691"/>
      <c r="D576" s="3"/>
      <c r="E576" s="3"/>
      <c r="F576" s="3"/>
      <c r="G576" s="3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24"/>
      <c r="AI576" s="24"/>
      <c r="AJ576" s="24"/>
      <c r="AK576" s="24"/>
      <c r="AL576" s="24"/>
      <c r="AM576" s="24"/>
      <c r="AN576" s="24"/>
      <c r="AO576" s="24"/>
      <c r="AP576" s="24"/>
      <c r="AQ576" s="24"/>
      <c r="AR576" s="24"/>
      <c r="AS576" s="24"/>
      <c r="AT576" s="24"/>
      <c r="AU576" s="24"/>
      <c r="AV576" s="24"/>
      <c r="AW576" s="24"/>
      <c r="AX576" s="24"/>
      <c r="AY576" s="24"/>
      <c r="AZ576" s="24"/>
      <c r="BA576" s="24"/>
      <c r="BB576" s="24"/>
      <c r="BC576" s="24"/>
      <c r="BD576" s="24"/>
      <c r="BE576" s="24"/>
      <c r="BF576" s="24"/>
      <c r="BG576" s="24"/>
      <c r="BH576" s="24"/>
      <c r="BI576" s="24"/>
      <c r="BJ576" s="24"/>
      <c r="BK576" s="24"/>
      <c r="BL576" s="24"/>
      <c r="BM576" s="24"/>
      <c r="BN576" s="24"/>
      <c r="BO576" s="24"/>
      <c r="BP576" s="24"/>
      <c r="BQ576" s="24"/>
      <c r="BR576" s="24"/>
      <c r="BS576" s="24"/>
      <c r="BT576" s="24"/>
    </row>
    <row r="577" spans="1:72" ht="15" customHeight="1" x14ac:dyDescent="0.25">
      <c r="A577" s="6">
        <v>1</v>
      </c>
      <c r="B577" s="55" t="s">
        <v>145</v>
      </c>
      <c r="C577" s="691"/>
      <c r="D577" s="3"/>
      <c r="E577" s="3"/>
      <c r="F577" s="3"/>
      <c r="G577" s="3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24"/>
      <c r="AI577" s="24"/>
      <c r="AJ577" s="24"/>
      <c r="AK577" s="24"/>
      <c r="AL577" s="24"/>
      <c r="AM577" s="24"/>
      <c r="AN577" s="24"/>
      <c r="AO577" s="24"/>
      <c r="AP577" s="24"/>
      <c r="AQ577" s="24"/>
      <c r="AR577" s="24"/>
      <c r="AS577" s="24"/>
      <c r="AT577" s="24"/>
      <c r="AU577" s="24"/>
      <c r="AV577" s="24"/>
      <c r="AW577" s="24"/>
      <c r="AX577" s="24"/>
      <c r="AY577" s="24"/>
      <c r="AZ577" s="24"/>
      <c r="BA577" s="24"/>
      <c r="BB577" s="24"/>
      <c r="BC577" s="24"/>
      <c r="BD577" s="24"/>
      <c r="BE577" s="24"/>
      <c r="BF577" s="24"/>
      <c r="BG577" s="24"/>
      <c r="BH577" s="24"/>
      <c r="BI577" s="24"/>
      <c r="BJ577" s="24"/>
      <c r="BK577" s="24"/>
      <c r="BL577" s="24"/>
      <c r="BM577" s="24"/>
      <c r="BN577" s="24"/>
      <c r="BO577" s="24"/>
      <c r="BP577" s="24"/>
      <c r="BQ577" s="24"/>
      <c r="BR577" s="24"/>
      <c r="BS577" s="24"/>
      <c r="BT577" s="24"/>
    </row>
    <row r="578" spans="1:72" ht="15" customHeight="1" x14ac:dyDescent="0.25">
      <c r="A578" s="6">
        <v>1</v>
      </c>
      <c r="B578" s="34" t="s">
        <v>21</v>
      </c>
      <c r="C578" s="120">
        <v>300</v>
      </c>
      <c r="D578" s="58">
        <v>3.2727272727272725</v>
      </c>
      <c r="E578" s="73">
        <v>10.5</v>
      </c>
      <c r="F578" s="121">
        <f>ROUND(G578/C578,0)</f>
        <v>0</v>
      </c>
      <c r="G578" s="121">
        <f>ROUND(D578*E578,0)</f>
        <v>34</v>
      </c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24"/>
      <c r="AI578" s="24"/>
      <c r="AJ578" s="24"/>
      <c r="AK578" s="24"/>
      <c r="AL578" s="24"/>
      <c r="AM578" s="24"/>
      <c r="AN578" s="24"/>
      <c r="AO578" s="24"/>
      <c r="AP578" s="24"/>
      <c r="AQ578" s="24"/>
      <c r="AR578" s="24"/>
      <c r="AS578" s="24"/>
      <c r="AT578" s="24"/>
      <c r="AU578" s="24"/>
      <c r="AV578" s="24"/>
      <c r="AW578" s="24"/>
      <c r="AX578" s="24"/>
      <c r="AY578" s="24"/>
      <c r="AZ578" s="24"/>
      <c r="BA578" s="24"/>
      <c r="BB578" s="24"/>
      <c r="BC578" s="24"/>
      <c r="BD578" s="24"/>
      <c r="BE578" s="24"/>
      <c r="BF578" s="24"/>
      <c r="BG578" s="24"/>
      <c r="BH578" s="24"/>
      <c r="BI578" s="24"/>
      <c r="BJ578" s="24"/>
      <c r="BK578" s="24"/>
      <c r="BL578" s="24"/>
      <c r="BM578" s="24"/>
      <c r="BN578" s="24"/>
      <c r="BO578" s="24"/>
      <c r="BP578" s="24"/>
      <c r="BQ578" s="24"/>
      <c r="BR578" s="24"/>
      <c r="BS578" s="24"/>
      <c r="BT578" s="24"/>
    </row>
    <row r="579" spans="1:72" ht="15" customHeight="1" x14ac:dyDescent="0.25">
      <c r="A579" s="6">
        <v>1</v>
      </c>
      <c r="B579" s="72" t="s">
        <v>11</v>
      </c>
      <c r="C579" s="120">
        <v>300</v>
      </c>
      <c r="D579" s="58">
        <v>1.0909090909090908</v>
      </c>
      <c r="E579" s="73">
        <v>10</v>
      </c>
      <c r="F579" s="121">
        <f>ROUND(G579/C579,0)</f>
        <v>0</v>
      </c>
      <c r="G579" s="121">
        <f>ROUND(D579*E579,0)</f>
        <v>11</v>
      </c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24"/>
      <c r="AI579" s="24"/>
      <c r="AJ579" s="24"/>
      <c r="AK579" s="24"/>
      <c r="AL579" s="24"/>
      <c r="AM579" s="24"/>
      <c r="AN579" s="24"/>
      <c r="AO579" s="24"/>
      <c r="AP579" s="24"/>
      <c r="AQ579" s="24"/>
      <c r="AR579" s="24"/>
      <c r="AS579" s="24"/>
      <c r="AT579" s="24"/>
      <c r="AU579" s="24"/>
      <c r="AV579" s="24"/>
      <c r="AW579" s="24"/>
      <c r="AX579" s="24"/>
      <c r="AY579" s="24"/>
      <c r="AZ579" s="24"/>
      <c r="BA579" s="24"/>
      <c r="BB579" s="24"/>
      <c r="BC579" s="24"/>
      <c r="BD579" s="24"/>
      <c r="BE579" s="24"/>
      <c r="BF579" s="24"/>
      <c r="BG579" s="24"/>
      <c r="BH579" s="24"/>
      <c r="BI579" s="24"/>
      <c r="BJ579" s="24"/>
      <c r="BK579" s="24"/>
      <c r="BL579" s="24"/>
      <c r="BM579" s="24"/>
      <c r="BN579" s="24"/>
      <c r="BO579" s="24"/>
      <c r="BP579" s="24"/>
      <c r="BQ579" s="24"/>
      <c r="BR579" s="24"/>
      <c r="BS579" s="24"/>
      <c r="BT579" s="24"/>
    </row>
    <row r="580" spans="1:72" ht="15" customHeight="1" x14ac:dyDescent="0.25">
      <c r="A580" s="6">
        <v>1</v>
      </c>
      <c r="B580" s="34" t="s">
        <v>23</v>
      </c>
      <c r="C580" s="120">
        <v>300</v>
      </c>
      <c r="D580" s="58">
        <v>4.3636363636363633</v>
      </c>
      <c r="E580" s="73">
        <v>6.1</v>
      </c>
      <c r="F580" s="121">
        <f>ROUND(G580/C580,0)</f>
        <v>0</v>
      </c>
      <c r="G580" s="121">
        <f>ROUND(D580*E580,0)</f>
        <v>27</v>
      </c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24"/>
      <c r="AI580" s="24"/>
      <c r="AJ580" s="24"/>
      <c r="AK580" s="24"/>
      <c r="AL580" s="24"/>
      <c r="AM580" s="24"/>
      <c r="AN580" s="24"/>
      <c r="AO580" s="24"/>
      <c r="AP580" s="24"/>
      <c r="AQ580" s="24"/>
      <c r="AR580" s="24"/>
      <c r="AS580" s="24"/>
      <c r="AT580" s="24"/>
      <c r="AU580" s="24"/>
      <c r="AV580" s="24"/>
      <c r="AW580" s="24"/>
      <c r="AX580" s="24"/>
      <c r="AY580" s="24"/>
      <c r="AZ580" s="24"/>
      <c r="BA580" s="24"/>
      <c r="BB580" s="24"/>
      <c r="BC580" s="24"/>
      <c r="BD580" s="24"/>
      <c r="BE580" s="24"/>
      <c r="BF580" s="24"/>
      <c r="BG580" s="24"/>
      <c r="BH580" s="24"/>
      <c r="BI580" s="24"/>
      <c r="BJ580" s="24"/>
      <c r="BK580" s="24"/>
      <c r="BL580" s="24"/>
      <c r="BM580" s="24"/>
      <c r="BN580" s="24"/>
      <c r="BO580" s="24"/>
      <c r="BP580" s="24"/>
      <c r="BQ580" s="24"/>
      <c r="BR580" s="24"/>
      <c r="BS580" s="24"/>
      <c r="BT580" s="24"/>
    </row>
    <row r="581" spans="1:72" ht="15" customHeight="1" x14ac:dyDescent="0.25">
      <c r="A581" s="6">
        <v>1</v>
      </c>
      <c r="B581" s="45" t="s">
        <v>9</v>
      </c>
      <c r="C581" s="122"/>
      <c r="D581" s="306">
        <f>D578+D579+D580</f>
        <v>8.7272727272727266</v>
      </c>
      <c r="E581" s="21">
        <f>G581/D581</f>
        <v>8.25</v>
      </c>
      <c r="F581" s="123">
        <f>F578+F579+F580</f>
        <v>0</v>
      </c>
      <c r="G581" s="123">
        <f>G578+G579+G580</f>
        <v>72</v>
      </c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24"/>
      <c r="AI581" s="24"/>
      <c r="AJ581" s="24"/>
      <c r="AK581" s="24"/>
      <c r="AL581" s="24"/>
      <c r="AM581" s="24"/>
      <c r="AN581" s="24"/>
      <c r="AO581" s="24"/>
      <c r="AP581" s="24"/>
      <c r="AQ581" s="24"/>
      <c r="AR581" s="24"/>
      <c r="AS581" s="24"/>
      <c r="AT581" s="24"/>
      <c r="AU581" s="24"/>
      <c r="AV581" s="24"/>
      <c r="AW581" s="24"/>
      <c r="AX581" s="24"/>
      <c r="AY581" s="24"/>
      <c r="AZ581" s="24"/>
      <c r="BA581" s="24"/>
      <c r="BB581" s="24"/>
      <c r="BC581" s="24"/>
      <c r="BD581" s="24"/>
      <c r="BE581" s="24"/>
      <c r="BF581" s="24"/>
      <c r="BG581" s="24"/>
      <c r="BH581" s="24"/>
      <c r="BI581" s="24"/>
      <c r="BJ581" s="24"/>
      <c r="BK581" s="24"/>
      <c r="BL581" s="24"/>
      <c r="BM581" s="24"/>
      <c r="BN581" s="24"/>
      <c r="BO581" s="24"/>
      <c r="BP581" s="24"/>
      <c r="BQ581" s="24"/>
      <c r="BR581" s="24"/>
      <c r="BS581" s="24"/>
      <c r="BT581" s="24"/>
    </row>
    <row r="582" spans="1:72" ht="15" customHeight="1" x14ac:dyDescent="0.25">
      <c r="A582" s="6">
        <v>1</v>
      </c>
      <c r="B582" s="55" t="s">
        <v>20</v>
      </c>
      <c r="C582" s="122"/>
      <c r="D582" s="697"/>
      <c r="E582" s="124"/>
      <c r="F582" s="698"/>
      <c r="G582" s="698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</row>
    <row r="583" spans="1:72" ht="15" customHeight="1" x14ac:dyDescent="0.25">
      <c r="A583" s="6">
        <v>1</v>
      </c>
      <c r="B583" s="34" t="s">
        <v>26</v>
      </c>
      <c r="C583" s="691">
        <v>240</v>
      </c>
      <c r="D583" s="699">
        <v>0</v>
      </c>
      <c r="E583" s="511">
        <v>8</v>
      </c>
      <c r="F583" s="187">
        <f>ROUND(G583/C583,0)</f>
        <v>0</v>
      </c>
      <c r="G583" s="187">
        <f>ROUND(D583*E583,0)</f>
        <v>0</v>
      </c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</row>
    <row r="584" spans="1:72" ht="15" customHeight="1" x14ac:dyDescent="0.25">
      <c r="A584" s="6">
        <v>1</v>
      </c>
      <c r="B584" s="34" t="s">
        <v>37</v>
      </c>
      <c r="C584" s="691"/>
      <c r="D584" s="3"/>
      <c r="E584" s="511">
        <v>8</v>
      </c>
      <c r="F584" s="3"/>
      <c r="G584" s="3">
        <f>ROUND(D584*E584,0)</f>
        <v>0</v>
      </c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24"/>
      <c r="AI584" s="24"/>
      <c r="AJ584" s="24"/>
      <c r="AK584" s="24"/>
      <c r="AL584" s="24"/>
      <c r="AM584" s="24"/>
      <c r="AN584" s="24"/>
      <c r="AO584" s="24"/>
      <c r="AP584" s="24"/>
      <c r="AQ584" s="24"/>
      <c r="AR584" s="24"/>
      <c r="AS584" s="24"/>
      <c r="AT584" s="24"/>
      <c r="AU584" s="24"/>
      <c r="AV584" s="24"/>
      <c r="AW584" s="24"/>
      <c r="AX584" s="24"/>
      <c r="AY584" s="24"/>
      <c r="AZ584" s="24"/>
      <c r="BA584" s="24"/>
      <c r="BB584" s="24"/>
      <c r="BC584" s="24"/>
      <c r="BD584" s="24"/>
      <c r="BE584" s="24"/>
      <c r="BF584" s="24"/>
      <c r="BG584" s="24"/>
      <c r="BH584" s="24"/>
      <c r="BI584" s="24"/>
      <c r="BJ584" s="24"/>
      <c r="BK584" s="24"/>
      <c r="BL584" s="24"/>
      <c r="BM584" s="24"/>
      <c r="BN584" s="24"/>
      <c r="BO584" s="24"/>
      <c r="BP584" s="24"/>
      <c r="BQ584" s="24"/>
      <c r="BR584" s="24"/>
      <c r="BS584" s="24"/>
      <c r="BT584" s="24"/>
    </row>
    <row r="585" spans="1:72" ht="15" customHeight="1" x14ac:dyDescent="0.25">
      <c r="A585" s="6">
        <v>1</v>
      </c>
      <c r="B585" s="675" t="s">
        <v>147</v>
      </c>
      <c r="C585" s="692"/>
      <c r="D585" s="46">
        <f>SUM(D583:D584)</f>
        <v>0</v>
      </c>
      <c r="E585" s="511">
        <v>8</v>
      </c>
      <c r="F585" s="46">
        <f t="shared" ref="F585:G585" si="31">SUM(F583:F584)</f>
        <v>0</v>
      </c>
      <c r="G585" s="46">
        <f t="shared" si="31"/>
        <v>0</v>
      </c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24"/>
      <c r="AI585" s="24"/>
      <c r="AJ585" s="24"/>
      <c r="AK585" s="24"/>
      <c r="AL585" s="24"/>
      <c r="AM585" s="24"/>
      <c r="AN585" s="24"/>
      <c r="AO585" s="24"/>
      <c r="AP585" s="24"/>
      <c r="AQ585" s="24"/>
      <c r="AR585" s="24"/>
      <c r="AS585" s="24"/>
      <c r="AT585" s="24"/>
      <c r="AU585" s="24"/>
      <c r="AV585" s="24"/>
      <c r="AW585" s="24"/>
      <c r="AX585" s="24"/>
      <c r="AY585" s="24"/>
      <c r="AZ585" s="24"/>
      <c r="BA585" s="24"/>
      <c r="BB585" s="24"/>
      <c r="BC585" s="24"/>
      <c r="BD585" s="24"/>
      <c r="BE585" s="24"/>
      <c r="BF585" s="24"/>
      <c r="BG585" s="24"/>
      <c r="BH585" s="24"/>
      <c r="BI585" s="24"/>
      <c r="BJ585" s="24"/>
      <c r="BK585" s="24"/>
      <c r="BL585" s="24"/>
      <c r="BM585" s="24"/>
      <c r="BN585" s="24"/>
      <c r="BO585" s="24"/>
      <c r="BP585" s="24"/>
      <c r="BQ585" s="24"/>
      <c r="BR585" s="24"/>
      <c r="BS585" s="24"/>
      <c r="BT585" s="24"/>
    </row>
    <row r="586" spans="1:72" ht="18" customHeight="1" x14ac:dyDescent="0.25">
      <c r="A586" s="6">
        <v>1</v>
      </c>
      <c r="B586" s="38" t="s">
        <v>118</v>
      </c>
      <c r="C586" s="39"/>
      <c r="D586" s="22">
        <f>D581+D585</f>
        <v>8.7272727272727266</v>
      </c>
      <c r="E586" s="21">
        <f>G586/D586</f>
        <v>8.25</v>
      </c>
      <c r="F586" s="22">
        <f>F581+F585</f>
        <v>0</v>
      </c>
      <c r="G586" s="22">
        <f>G581+G585</f>
        <v>72</v>
      </c>
    </row>
    <row r="587" spans="1:72" s="24" customFormat="1" ht="15.75" thickBot="1" x14ac:dyDescent="0.3">
      <c r="A587" s="6">
        <v>1</v>
      </c>
      <c r="B587" s="700" t="s">
        <v>10</v>
      </c>
      <c r="C587" s="701"/>
      <c r="D587" s="701"/>
      <c r="E587" s="701"/>
      <c r="F587" s="701"/>
      <c r="G587" s="701"/>
    </row>
    <row r="588" spans="1:72" s="24" customFormat="1" x14ac:dyDescent="0.25">
      <c r="A588" s="6">
        <v>1</v>
      </c>
      <c r="B588" s="702"/>
      <c r="C588" s="693"/>
      <c r="D588" s="550"/>
      <c r="E588" s="550"/>
      <c r="F588" s="550"/>
      <c r="G588" s="550"/>
    </row>
    <row r="589" spans="1:72" s="24" customFormat="1" ht="15.75" x14ac:dyDescent="0.25">
      <c r="A589" s="6">
        <v>1</v>
      </c>
      <c r="B589" s="655" t="s">
        <v>216</v>
      </c>
      <c r="C589" s="379"/>
      <c r="D589" s="3"/>
      <c r="E589" s="3"/>
      <c r="F589" s="3"/>
      <c r="G589" s="3"/>
    </row>
    <row r="590" spans="1:72" s="24" customFormat="1" x14ac:dyDescent="0.25">
      <c r="A590" s="6">
        <v>1</v>
      </c>
      <c r="B590" s="325" t="s">
        <v>4</v>
      </c>
      <c r="C590" s="379"/>
      <c r="D590" s="3"/>
      <c r="E590" s="3"/>
      <c r="F590" s="3"/>
      <c r="G590" s="3"/>
    </row>
    <row r="591" spans="1:72" s="24" customFormat="1" x14ac:dyDescent="0.25">
      <c r="A591" s="6">
        <v>1</v>
      </c>
      <c r="B591" s="4" t="s">
        <v>37</v>
      </c>
      <c r="C591" s="510">
        <v>340</v>
      </c>
      <c r="D591" s="3"/>
      <c r="E591" s="511">
        <v>11</v>
      </c>
      <c r="F591" s="3">
        <f>ROUND(G591/C591,0)</f>
        <v>0</v>
      </c>
      <c r="G591" s="3">
        <f>ROUND(D591*E591,0)</f>
        <v>0</v>
      </c>
    </row>
    <row r="592" spans="1:72" s="24" customFormat="1" x14ac:dyDescent="0.25">
      <c r="A592" s="6">
        <v>1</v>
      </c>
      <c r="B592" s="606" t="s">
        <v>5</v>
      </c>
      <c r="C592" s="379"/>
      <c r="D592" s="22">
        <f t="shared" ref="D592" si="32">D591</f>
        <v>0</v>
      </c>
      <c r="E592" s="703">
        <f t="shared" ref="E592:G592" si="33">E591</f>
        <v>11</v>
      </c>
      <c r="F592" s="22">
        <f t="shared" si="33"/>
        <v>0</v>
      </c>
      <c r="G592" s="22">
        <f t="shared" si="33"/>
        <v>0</v>
      </c>
    </row>
    <row r="593" spans="1:8" s="59" customFormat="1" ht="18.75" customHeight="1" x14ac:dyDescent="0.25">
      <c r="A593" s="6">
        <v>1</v>
      </c>
      <c r="B593" s="25" t="s">
        <v>227</v>
      </c>
      <c r="C593" s="25"/>
      <c r="D593" s="89"/>
      <c r="E593" s="58"/>
      <c r="F593" s="58"/>
      <c r="G593" s="58"/>
    </row>
    <row r="594" spans="1:8" s="59" customFormat="1" x14ac:dyDescent="0.25">
      <c r="A594" s="6">
        <v>1</v>
      </c>
      <c r="B594" s="27" t="s">
        <v>123</v>
      </c>
      <c r="C594" s="60"/>
      <c r="D594" s="58">
        <f>SUM(D596,D597,D598,D599)+D595/2.7</f>
        <v>34.333333333333336</v>
      </c>
      <c r="E594" s="58"/>
      <c r="F594" s="58"/>
      <c r="G594" s="58"/>
    </row>
    <row r="595" spans="1:8" s="59" customFormat="1" x14ac:dyDescent="0.25">
      <c r="A595" s="6">
        <v>1</v>
      </c>
      <c r="B595" s="27" t="s">
        <v>327</v>
      </c>
      <c r="C595" s="32"/>
      <c r="D595" s="3">
        <v>9</v>
      </c>
      <c r="E595" s="32"/>
      <c r="F595" s="32"/>
      <c r="G595" s="32"/>
    </row>
    <row r="596" spans="1:8" s="59" customFormat="1" x14ac:dyDescent="0.25">
      <c r="A596" s="6">
        <v>1</v>
      </c>
      <c r="B596" s="61" t="s">
        <v>228</v>
      </c>
      <c r="C596" s="60"/>
      <c r="D596" s="58"/>
      <c r="E596" s="58"/>
      <c r="F596" s="58"/>
      <c r="G596" s="58"/>
    </row>
    <row r="597" spans="1:8" s="59" customFormat="1" ht="17.25" customHeight="1" x14ac:dyDescent="0.25">
      <c r="A597" s="6">
        <v>1</v>
      </c>
      <c r="B597" s="61" t="s">
        <v>229</v>
      </c>
      <c r="C597" s="60"/>
      <c r="D597" s="3"/>
      <c r="E597" s="58"/>
      <c r="F597" s="58"/>
      <c r="G597" s="58"/>
    </row>
    <row r="598" spans="1:8" s="59" customFormat="1" ht="30" x14ac:dyDescent="0.25">
      <c r="A598" s="6">
        <v>1</v>
      </c>
      <c r="B598" s="61" t="s">
        <v>230</v>
      </c>
      <c r="C598" s="60"/>
      <c r="D598" s="3"/>
      <c r="E598" s="58"/>
      <c r="F598" s="58"/>
      <c r="G598" s="58"/>
    </row>
    <row r="599" spans="1:8" s="59" customFormat="1" x14ac:dyDescent="0.25">
      <c r="A599" s="6">
        <v>1</v>
      </c>
      <c r="B599" s="27" t="s">
        <v>231</v>
      </c>
      <c r="C599" s="60"/>
      <c r="D599" s="3">
        <v>31</v>
      </c>
      <c r="E599" s="58"/>
      <c r="F599" s="58"/>
      <c r="G599" s="58"/>
    </row>
    <row r="600" spans="1:8" s="59" customFormat="1" ht="45" x14ac:dyDescent="0.25">
      <c r="A600" s="6">
        <v>1</v>
      </c>
      <c r="B600" s="27" t="s">
        <v>326</v>
      </c>
      <c r="C600" s="60"/>
      <c r="D600" s="17"/>
      <c r="E600" s="58"/>
      <c r="F600" s="58"/>
      <c r="G600" s="58"/>
      <c r="H600" s="90"/>
    </row>
    <row r="601" spans="1:8" s="24" customFormat="1" x14ac:dyDescent="0.25">
      <c r="A601" s="6">
        <v>1</v>
      </c>
      <c r="B601" s="28" t="s">
        <v>121</v>
      </c>
      <c r="C601" s="26"/>
      <c r="D601" s="3">
        <f>D602+D603</f>
        <v>117.35294117647058</v>
      </c>
      <c r="E601" s="3"/>
      <c r="F601" s="3"/>
      <c r="G601" s="3"/>
    </row>
    <row r="602" spans="1:8" s="24" customFormat="1" x14ac:dyDescent="0.25">
      <c r="A602" s="6">
        <v>1</v>
      </c>
      <c r="B602" s="28" t="s">
        <v>297</v>
      </c>
      <c r="C602" s="57"/>
      <c r="D602" s="3">
        <v>81</v>
      </c>
      <c r="E602" s="3"/>
      <c r="F602" s="3"/>
      <c r="G602" s="3"/>
    </row>
    <row r="603" spans="1:8" s="24" customFormat="1" x14ac:dyDescent="0.25">
      <c r="A603" s="6">
        <v>1</v>
      </c>
      <c r="B603" s="28" t="s">
        <v>299</v>
      </c>
      <c r="C603" s="57"/>
      <c r="D603" s="17">
        <f>D604/8.5</f>
        <v>36.352941176470587</v>
      </c>
      <c r="E603" s="3"/>
      <c r="F603" s="3"/>
      <c r="G603" s="3"/>
    </row>
    <row r="604" spans="1:8" s="59" customFormat="1" x14ac:dyDescent="0.25">
      <c r="A604" s="6">
        <v>1</v>
      </c>
      <c r="B604" s="56" t="s">
        <v>298</v>
      </c>
      <c r="C604" s="467"/>
      <c r="D604" s="3">
        <v>309</v>
      </c>
      <c r="E604" s="58"/>
      <c r="F604" s="58"/>
      <c r="G604" s="58"/>
    </row>
    <row r="605" spans="1:8" s="59" customFormat="1" ht="15.75" customHeight="1" x14ac:dyDescent="0.25">
      <c r="A605" s="6">
        <v>1</v>
      </c>
      <c r="B605" s="62" t="s">
        <v>232</v>
      </c>
      <c r="C605" s="63"/>
      <c r="D605" s="60">
        <f>D594+ROUND(D602*3.2,0)+D604/3.9</f>
        <v>372.56410256410254</v>
      </c>
      <c r="E605" s="64"/>
      <c r="F605" s="64"/>
      <c r="G605" s="64"/>
    </row>
    <row r="606" spans="1:8" s="59" customFormat="1" ht="15.75" customHeight="1" x14ac:dyDescent="0.25">
      <c r="A606" s="6">
        <v>1</v>
      </c>
      <c r="B606" s="25" t="s">
        <v>163</v>
      </c>
      <c r="C606" s="26"/>
      <c r="D606" s="3"/>
      <c r="E606" s="64"/>
      <c r="F606" s="64"/>
      <c r="G606" s="64"/>
    </row>
    <row r="607" spans="1:8" s="59" customFormat="1" ht="15.75" customHeight="1" x14ac:dyDescent="0.25">
      <c r="A607" s="6">
        <v>1</v>
      </c>
      <c r="B607" s="27" t="s">
        <v>123</v>
      </c>
      <c r="C607" s="26"/>
      <c r="D607" s="3">
        <f>SUM(D608,D609,D616,D622,D623,D624,D625)</f>
        <v>0</v>
      </c>
      <c r="E607" s="64"/>
      <c r="F607" s="64"/>
      <c r="G607" s="64"/>
    </row>
    <row r="608" spans="1:8" s="59" customFormat="1" ht="15.75" customHeight="1" x14ac:dyDescent="0.25">
      <c r="A608" s="6">
        <v>1</v>
      </c>
      <c r="B608" s="27" t="s">
        <v>228</v>
      </c>
      <c r="C608" s="26"/>
      <c r="D608" s="3"/>
      <c r="E608" s="64"/>
      <c r="F608" s="64"/>
      <c r="G608" s="64"/>
    </row>
    <row r="609" spans="1:7" s="59" customFormat="1" ht="15.75" customHeight="1" x14ac:dyDescent="0.25">
      <c r="A609" s="6">
        <v>1</v>
      </c>
      <c r="B609" s="61" t="s">
        <v>233</v>
      </c>
      <c r="C609" s="26"/>
      <c r="D609" s="3">
        <f>D610+D611+D612+D614</f>
        <v>0</v>
      </c>
      <c r="E609" s="64"/>
      <c r="F609" s="64"/>
      <c r="G609" s="64"/>
    </row>
    <row r="610" spans="1:7" s="59" customFormat="1" ht="19.5" customHeight="1" x14ac:dyDescent="0.25">
      <c r="A610" s="6">
        <v>1</v>
      </c>
      <c r="B610" s="65" t="s">
        <v>234</v>
      </c>
      <c r="C610" s="26"/>
      <c r="D610" s="58"/>
      <c r="E610" s="64"/>
      <c r="F610" s="64"/>
      <c r="G610" s="64"/>
    </row>
    <row r="611" spans="1:7" s="59" customFormat="1" ht="15.75" customHeight="1" x14ac:dyDescent="0.25">
      <c r="A611" s="6">
        <v>1</v>
      </c>
      <c r="B611" s="65" t="s">
        <v>235</v>
      </c>
      <c r="C611" s="26"/>
      <c r="D611" s="58"/>
      <c r="E611" s="64"/>
      <c r="F611" s="64"/>
      <c r="G611" s="64"/>
    </row>
    <row r="612" spans="1:7" s="59" customFormat="1" ht="30.75" customHeight="1" x14ac:dyDescent="0.25">
      <c r="A612" s="6">
        <v>1</v>
      </c>
      <c r="B612" s="65" t="s">
        <v>236</v>
      </c>
      <c r="C612" s="26"/>
      <c r="D612" s="58"/>
      <c r="E612" s="64"/>
      <c r="F612" s="64"/>
      <c r="G612" s="64"/>
    </row>
    <row r="613" spans="1:7" s="59" customFormat="1" x14ac:dyDescent="0.25">
      <c r="A613" s="6">
        <v>1</v>
      </c>
      <c r="B613" s="65" t="s">
        <v>237</v>
      </c>
      <c r="C613" s="26"/>
      <c r="D613" s="58"/>
      <c r="E613" s="64"/>
      <c r="F613" s="64"/>
      <c r="G613" s="64"/>
    </row>
    <row r="614" spans="1:7" s="59" customFormat="1" ht="30" x14ac:dyDescent="0.25">
      <c r="A614" s="6">
        <v>1</v>
      </c>
      <c r="B614" s="65" t="s">
        <v>238</v>
      </c>
      <c r="C614" s="26"/>
      <c r="D614" s="58"/>
      <c r="E614" s="64"/>
      <c r="F614" s="64"/>
      <c r="G614" s="64"/>
    </row>
    <row r="615" spans="1:7" s="59" customFormat="1" x14ac:dyDescent="0.25">
      <c r="A615" s="6">
        <v>1</v>
      </c>
      <c r="B615" s="65" t="s">
        <v>237</v>
      </c>
      <c r="C615" s="26"/>
      <c r="D615" s="91"/>
      <c r="E615" s="64"/>
      <c r="F615" s="64"/>
      <c r="G615" s="64"/>
    </row>
    <row r="616" spans="1:7" s="59" customFormat="1" ht="30" customHeight="1" x14ac:dyDescent="0.25">
      <c r="A616" s="6">
        <v>1</v>
      </c>
      <c r="B616" s="61" t="s">
        <v>239</v>
      </c>
      <c r="C616" s="26"/>
      <c r="D616" s="3">
        <f>SUM(D617,D618,D620)</f>
        <v>0</v>
      </c>
      <c r="E616" s="64"/>
      <c r="F616" s="64"/>
      <c r="G616" s="64"/>
    </row>
    <row r="617" spans="1:7" s="59" customFormat="1" ht="30" x14ac:dyDescent="0.25">
      <c r="A617" s="6">
        <v>1</v>
      </c>
      <c r="B617" s="65" t="s">
        <v>240</v>
      </c>
      <c r="C617" s="26"/>
      <c r="D617" s="3"/>
      <c r="E617" s="64"/>
      <c r="F617" s="64"/>
      <c r="G617" s="64"/>
    </row>
    <row r="618" spans="1:7" s="59" customFormat="1" ht="45" x14ac:dyDescent="0.25">
      <c r="A618" s="6">
        <v>1</v>
      </c>
      <c r="B618" s="65" t="s">
        <v>241</v>
      </c>
      <c r="C618" s="26"/>
      <c r="D618" s="406"/>
      <c r="E618" s="64"/>
      <c r="F618" s="64"/>
      <c r="G618" s="64"/>
    </row>
    <row r="619" spans="1:7" s="59" customFormat="1" x14ac:dyDescent="0.25">
      <c r="A619" s="6">
        <v>1</v>
      </c>
      <c r="B619" s="65" t="s">
        <v>237</v>
      </c>
      <c r="C619" s="26"/>
      <c r="D619" s="406"/>
      <c r="E619" s="64"/>
      <c r="F619" s="64"/>
      <c r="G619" s="64"/>
    </row>
    <row r="620" spans="1:7" s="59" customFormat="1" ht="45" x14ac:dyDescent="0.25">
      <c r="A620" s="6">
        <v>1</v>
      </c>
      <c r="B620" s="65" t="s">
        <v>242</v>
      </c>
      <c r="C620" s="26"/>
      <c r="D620" s="406"/>
      <c r="E620" s="64"/>
      <c r="F620" s="64"/>
      <c r="G620" s="64"/>
    </row>
    <row r="621" spans="1:7" s="59" customFormat="1" x14ac:dyDescent="0.25">
      <c r="A621" s="6">
        <v>1</v>
      </c>
      <c r="B621" s="65" t="s">
        <v>237</v>
      </c>
      <c r="C621" s="26"/>
      <c r="D621" s="406"/>
      <c r="E621" s="64"/>
      <c r="F621" s="64"/>
      <c r="G621" s="64"/>
    </row>
    <row r="622" spans="1:7" s="59" customFormat="1" ht="31.5" customHeight="1" x14ac:dyDescent="0.25">
      <c r="A622" s="6">
        <v>1</v>
      </c>
      <c r="B622" s="61" t="s">
        <v>243</v>
      </c>
      <c r="C622" s="26"/>
      <c r="D622" s="3"/>
      <c r="E622" s="64"/>
      <c r="F622" s="64"/>
      <c r="G622" s="64"/>
    </row>
    <row r="623" spans="1:7" s="59" customFormat="1" x14ac:dyDescent="0.25">
      <c r="A623" s="6">
        <v>1</v>
      </c>
      <c r="B623" s="27"/>
      <c r="C623" s="26"/>
      <c r="D623" s="3"/>
      <c r="E623" s="64"/>
      <c r="F623" s="64"/>
      <c r="G623" s="64"/>
    </row>
    <row r="624" spans="1:7" s="59" customFormat="1" ht="15.75" customHeight="1" x14ac:dyDescent="0.25">
      <c r="A624" s="6">
        <v>1</v>
      </c>
      <c r="B624" s="61" t="s">
        <v>244</v>
      </c>
      <c r="C624" s="26"/>
      <c r="D624" s="3"/>
      <c r="E624" s="64"/>
      <c r="F624" s="64"/>
      <c r="G624" s="64"/>
    </row>
    <row r="625" spans="1:7" s="59" customFormat="1" ht="15.75" customHeight="1" x14ac:dyDescent="0.25">
      <c r="A625" s="6">
        <v>1</v>
      </c>
      <c r="B625" s="27" t="s">
        <v>245</v>
      </c>
      <c r="C625" s="26"/>
      <c r="D625" s="3"/>
      <c r="E625" s="64"/>
      <c r="F625" s="64"/>
      <c r="G625" s="64"/>
    </row>
    <row r="626" spans="1:7" s="59" customFormat="1" x14ac:dyDescent="0.25">
      <c r="A626" s="6">
        <v>1</v>
      </c>
      <c r="B626" s="28" t="s">
        <v>121</v>
      </c>
      <c r="C626" s="60"/>
      <c r="D626" s="58"/>
      <c r="E626" s="64"/>
      <c r="F626" s="64"/>
      <c r="G626" s="64"/>
    </row>
    <row r="627" spans="1:7" s="59" customFormat="1" x14ac:dyDescent="0.25">
      <c r="A627" s="6">
        <v>1</v>
      </c>
      <c r="B627" s="56" t="s">
        <v>160</v>
      </c>
      <c r="C627" s="60"/>
      <c r="D627" s="91"/>
      <c r="E627" s="64"/>
      <c r="F627" s="64"/>
      <c r="G627" s="64"/>
    </row>
    <row r="628" spans="1:7" s="24" customFormat="1" ht="30" x14ac:dyDescent="0.25">
      <c r="A628" s="6">
        <v>1</v>
      </c>
      <c r="B628" s="28" t="s">
        <v>122</v>
      </c>
      <c r="C628" s="26"/>
      <c r="D628" s="3">
        <v>23</v>
      </c>
      <c r="E628" s="3"/>
      <c r="F628" s="3"/>
      <c r="G628" s="3"/>
    </row>
    <row r="629" spans="1:7" s="59" customFormat="1" ht="15.75" customHeight="1" x14ac:dyDescent="0.25">
      <c r="A629" s="6">
        <v>1</v>
      </c>
      <c r="B629" s="28" t="s">
        <v>246</v>
      </c>
      <c r="C629" s="26"/>
      <c r="D629" s="3"/>
      <c r="E629" s="64"/>
      <c r="F629" s="64"/>
      <c r="G629" s="64"/>
    </row>
    <row r="630" spans="1:7" s="59" customFormat="1" x14ac:dyDescent="0.25">
      <c r="A630" s="6">
        <v>1</v>
      </c>
      <c r="B630" s="66" t="s">
        <v>247</v>
      </c>
      <c r="C630" s="26"/>
      <c r="D630" s="3"/>
      <c r="E630" s="64"/>
      <c r="F630" s="64"/>
      <c r="G630" s="64"/>
    </row>
    <row r="631" spans="1:7" s="59" customFormat="1" x14ac:dyDescent="0.25">
      <c r="A631" s="6">
        <v>1</v>
      </c>
      <c r="B631" s="67" t="s">
        <v>162</v>
      </c>
      <c r="C631" s="26"/>
      <c r="D631" s="22">
        <f>D607+ROUND(D626*3.2,0)+D628</f>
        <v>23</v>
      </c>
      <c r="E631" s="64"/>
      <c r="F631" s="64"/>
      <c r="G631" s="64"/>
    </row>
    <row r="632" spans="1:7" s="59" customFormat="1" x14ac:dyDescent="0.25">
      <c r="A632" s="6">
        <v>1</v>
      </c>
      <c r="B632" s="68" t="s">
        <v>161</v>
      </c>
      <c r="C632" s="26"/>
      <c r="D632" s="22">
        <f>SUM(D605,D631)</f>
        <v>395.56410256410254</v>
      </c>
      <c r="E632" s="64"/>
      <c r="F632" s="64"/>
      <c r="G632" s="64"/>
    </row>
    <row r="633" spans="1:7" s="24" customFormat="1" x14ac:dyDescent="0.25">
      <c r="A633" s="6">
        <v>1</v>
      </c>
      <c r="B633" s="45" t="s">
        <v>7</v>
      </c>
      <c r="C633" s="122"/>
      <c r="D633" s="22"/>
      <c r="E633" s="22"/>
      <c r="F633" s="3"/>
      <c r="G633" s="3"/>
    </row>
    <row r="634" spans="1:7" s="24" customFormat="1" x14ac:dyDescent="0.25">
      <c r="A634" s="6">
        <v>1</v>
      </c>
      <c r="B634" s="55" t="s">
        <v>20</v>
      </c>
      <c r="C634" s="122"/>
      <c r="D634" s="22"/>
      <c r="E634" s="704"/>
      <c r="F634" s="3"/>
      <c r="G634" s="3"/>
    </row>
    <row r="635" spans="1:7" s="24" customFormat="1" x14ac:dyDescent="0.25">
      <c r="A635" s="6">
        <v>1</v>
      </c>
      <c r="B635" s="35" t="s">
        <v>37</v>
      </c>
      <c r="C635" s="691">
        <v>240</v>
      </c>
      <c r="D635" s="3"/>
      <c r="E635" s="511">
        <v>8</v>
      </c>
      <c r="F635" s="3">
        <f>ROUND(G635/C635,0)</f>
        <v>0</v>
      </c>
      <c r="G635" s="3">
        <f>ROUND(D635*E635,0)</f>
        <v>0</v>
      </c>
    </row>
    <row r="636" spans="1:7" s="24" customFormat="1" x14ac:dyDescent="0.25">
      <c r="A636" s="6">
        <v>1</v>
      </c>
      <c r="B636" s="675" t="s">
        <v>147</v>
      </c>
      <c r="C636" s="692"/>
      <c r="D636" s="46">
        <f t="shared" ref="D636" si="34">D635</f>
        <v>0</v>
      </c>
      <c r="E636" s="634">
        <f t="shared" ref="E636:G637" si="35">E635</f>
        <v>8</v>
      </c>
      <c r="F636" s="46">
        <f t="shared" si="35"/>
        <v>0</v>
      </c>
      <c r="G636" s="46">
        <f t="shared" si="35"/>
        <v>0</v>
      </c>
    </row>
    <row r="637" spans="1:7" s="24" customFormat="1" ht="21" customHeight="1" x14ac:dyDescent="0.25">
      <c r="A637" s="6">
        <v>1</v>
      </c>
      <c r="B637" s="38" t="s">
        <v>118</v>
      </c>
      <c r="C637" s="39"/>
      <c r="D637" s="22">
        <f t="shared" ref="D637" si="36">D636</f>
        <v>0</v>
      </c>
      <c r="E637" s="634">
        <f t="shared" si="35"/>
        <v>8</v>
      </c>
      <c r="F637" s="22">
        <f>F636</f>
        <v>0</v>
      </c>
      <c r="G637" s="22">
        <f t="shared" si="35"/>
        <v>0</v>
      </c>
    </row>
    <row r="638" spans="1:7" s="24" customFormat="1" ht="15.75" thickBot="1" x14ac:dyDescent="0.3">
      <c r="A638" s="6">
        <v>1</v>
      </c>
      <c r="B638" s="682" t="s">
        <v>10</v>
      </c>
      <c r="C638" s="683"/>
      <c r="D638" s="683"/>
      <c r="E638" s="683"/>
      <c r="F638" s="683"/>
      <c r="G638" s="683"/>
    </row>
    <row r="639" spans="1:7" s="24" customFormat="1" ht="15.75" x14ac:dyDescent="0.25">
      <c r="A639" s="6">
        <v>1</v>
      </c>
      <c r="B639" s="500" t="s">
        <v>148</v>
      </c>
      <c r="C639" s="400"/>
      <c r="D639" s="705"/>
      <c r="E639" s="502"/>
      <c r="F639" s="502"/>
      <c r="G639" s="502"/>
    </row>
    <row r="640" spans="1:7" s="24" customFormat="1" ht="31.5" x14ac:dyDescent="0.25">
      <c r="A640" s="6">
        <v>1</v>
      </c>
      <c r="B640" s="40" t="s">
        <v>177</v>
      </c>
      <c r="C640" s="20"/>
      <c r="D640" s="706">
        <v>60</v>
      </c>
      <c r="E640" s="20"/>
      <c r="F640" s="405"/>
      <c r="G640" s="405"/>
    </row>
    <row r="641" spans="1:7" s="24" customFormat="1" ht="31.5" x14ac:dyDescent="0.25">
      <c r="A641" s="6">
        <v>1</v>
      </c>
      <c r="B641" s="40" t="s">
        <v>178</v>
      </c>
      <c r="C641" s="20"/>
      <c r="D641" s="706">
        <v>10</v>
      </c>
      <c r="E641" s="20"/>
      <c r="F641" s="405"/>
      <c r="G641" s="405"/>
    </row>
    <row r="642" spans="1:7" s="24" customFormat="1" ht="16.5" thickBot="1" x14ac:dyDescent="0.3">
      <c r="A642" s="6">
        <v>1</v>
      </c>
      <c r="B642" s="40"/>
      <c r="C642" s="20"/>
      <c r="D642" s="706"/>
      <c r="E642" s="20"/>
      <c r="F642" s="405"/>
      <c r="G642" s="405"/>
    </row>
    <row r="643" spans="1:7" s="24" customFormat="1" ht="15.75" thickBot="1" x14ac:dyDescent="0.3">
      <c r="A643" s="6">
        <v>1</v>
      </c>
      <c r="B643" s="42" t="s">
        <v>10</v>
      </c>
      <c r="C643" s="495"/>
      <c r="D643" s="374"/>
      <c r="E643" s="496"/>
      <c r="F643" s="496"/>
      <c r="G643" s="496"/>
    </row>
    <row r="644" spans="1:7" ht="36.75" customHeight="1" x14ac:dyDescent="0.25">
      <c r="A644" s="6">
        <v>1</v>
      </c>
      <c r="B644" s="707" t="s">
        <v>188</v>
      </c>
      <c r="C644" s="708"/>
      <c r="D644" s="709">
        <f>D645+D647</f>
        <v>708</v>
      </c>
      <c r="E644" s="641"/>
      <c r="F644" s="641"/>
      <c r="G644" s="641"/>
    </row>
    <row r="645" spans="1:7" ht="18" customHeight="1" x14ac:dyDescent="0.25">
      <c r="A645" s="6">
        <v>1</v>
      </c>
      <c r="B645" s="53" t="s">
        <v>179</v>
      </c>
      <c r="C645" s="641"/>
      <c r="D645" s="709">
        <f>D646</f>
        <v>708</v>
      </c>
      <c r="E645" s="641"/>
      <c r="F645" s="641"/>
      <c r="G645" s="641"/>
    </row>
    <row r="646" spans="1:7" ht="16.5" customHeight="1" x14ac:dyDescent="0.25">
      <c r="A646" s="6">
        <v>1</v>
      </c>
      <c r="B646" s="54" t="s">
        <v>180</v>
      </c>
      <c r="C646" s="641"/>
      <c r="D646" s="641">
        <v>708</v>
      </c>
      <c r="E646" s="641"/>
      <c r="F646" s="641"/>
      <c r="G646" s="641"/>
    </row>
    <row r="647" spans="1:7" ht="21" customHeight="1" x14ac:dyDescent="0.25">
      <c r="A647" s="6">
        <v>1</v>
      </c>
      <c r="B647" s="53" t="s">
        <v>181</v>
      </c>
      <c r="C647" s="641"/>
      <c r="D647" s="709">
        <f>D648+D649</f>
        <v>0</v>
      </c>
      <c r="E647" s="641"/>
      <c r="F647" s="641"/>
      <c r="G647" s="641"/>
    </row>
    <row r="648" spans="1:7" ht="32.25" customHeight="1" x14ac:dyDescent="0.25">
      <c r="A648" s="6">
        <v>1</v>
      </c>
      <c r="B648" s="54" t="s">
        <v>182</v>
      </c>
      <c r="C648" s="641"/>
      <c r="D648" s="641"/>
      <c r="E648" s="641"/>
      <c r="F648" s="641"/>
      <c r="G648" s="641"/>
    </row>
    <row r="649" spans="1:7" ht="21" customHeight="1" x14ac:dyDescent="0.25">
      <c r="A649" s="6">
        <v>1</v>
      </c>
      <c r="B649" s="626" t="s">
        <v>183</v>
      </c>
      <c r="C649" s="641"/>
      <c r="D649" s="641"/>
      <c r="E649" s="641"/>
      <c r="F649" s="641"/>
      <c r="G649" s="641"/>
    </row>
    <row r="650" spans="1:7" ht="21" customHeight="1" thickBot="1" x14ac:dyDescent="0.3">
      <c r="A650" s="6">
        <v>1</v>
      </c>
      <c r="B650" s="561" t="s">
        <v>10</v>
      </c>
      <c r="C650" s="561"/>
      <c r="D650" s="561"/>
      <c r="E650" s="561"/>
      <c r="F650" s="561"/>
      <c r="G650" s="561"/>
    </row>
  </sheetData>
  <autoFilter ref="A7:BT650"/>
  <mergeCells count="7">
    <mergeCell ref="H6:I6"/>
    <mergeCell ref="G4:G6"/>
    <mergeCell ref="B2:G3"/>
    <mergeCell ref="C4:C6"/>
    <mergeCell ref="E4:E6"/>
    <mergeCell ref="F4:F6"/>
    <mergeCell ref="D4:D6"/>
  </mergeCells>
  <pageMargins left="0.39370078740157483" right="0" top="0.31496062992125984" bottom="0.19685039370078741" header="0" footer="0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FM101"/>
  <sheetViews>
    <sheetView zoomScale="80" zoomScaleNormal="80" workbookViewId="0">
      <pane xSplit="1" ySplit="7" topLeftCell="B86" activePane="bottomRight" state="frozen"/>
      <selection sqref="A1:XFD1048576"/>
      <selection pane="topRight" sqref="A1:XFD1048576"/>
      <selection pane="bottomLeft" sqref="A1:XFD1048576"/>
      <selection pane="bottomRight" activeCell="A102" sqref="A102:XFD149"/>
    </sheetView>
  </sheetViews>
  <sheetFormatPr defaultColWidth="11.42578125" defaultRowHeight="15" x14ac:dyDescent="0.25"/>
  <cols>
    <col min="1" max="1" width="54.28515625" style="115" customWidth="1"/>
    <col min="2" max="2" width="11.140625" style="115" customWidth="1"/>
    <col min="3" max="3" width="14.140625" style="115" customWidth="1"/>
    <col min="4" max="4" width="12.28515625" style="115" customWidth="1"/>
    <col min="5" max="5" width="12.7109375" style="115" customWidth="1"/>
    <col min="6" max="6" width="12" style="115" customWidth="1"/>
    <col min="7" max="7" width="13.42578125" style="115" bestFit="1" customWidth="1"/>
    <col min="8" max="16384" width="11.42578125" style="115"/>
  </cols>
  <sheetData>
    <row r="1" spans="1:8" x14ac:dyDescent="0.25">
      <c r="E1" s="125"/>
    </row>
    <row r="2" spans="1:8" ht="17.25" customHeight="1" x14ac:dyDescent="0.25">
      <c r="A2" s="889" t="s">
        <v>338</v>
      </c>
      <c r="B2" s="889"/>
      <c r="C2" s="889"/>
      <c r="D2" s="889"/>
      <c r="E2" s="889"/>
      <c r="F2" s="889"/>
    </row>
    <row r="3" spans="1:8" ht="17.25" customHeight="1" thickBot="1" x14ac:dyDescent="0.3">
      <c r="A3" s="898"/>
      <c r="B3" s="898"/>
      <c r="C3" s="898"/>
      <c r="D3" s="898"/>
      <c r="E3" s="898"/>
      <c r="F3" s="898"/>
    </row>
    <row r="4" spans="1:8" ht="34.5" customHeight="1" x14ac:dyDescent="0.3">
      <c r="A4" s="8" t="s">
        <v>187</v>
      </c>
      <c r="B4" s="880" t="s">
        <v>1</v>
      </c>
      <c r="C4" s="892" t="s">
        <v>293</v>
      </c>
      <c r="D4" s="886" t="s">
        <v>0</v>
      </c>
      <c r="E4" s="880" t="s">
        <v>2</v>
      </c>
      <c r="F4" s="883" t="s">
        <v>226</v>
      </c>
    </row>
    <row r="5" spans="1:8" ht="30.75" customHeight="1" x14ac:dyDescent="0.3">
      <c r="A5" s="9"/>
      <c r="B5" s="881"/>
      <c r="C5" s="893"/>
      <c r="D5" s="887"/>
      <c r="E5" s="881"/>
      <c r="F5" s="884"/>
    </row>
    <row r="6" spans="1:8" ht="30" customHeight="1" thickBot="1" x14ac:dyDescent="0.3">
      <c r="A6" s="10" t="s">
        <v>3</v>
      </c>
      <c r="B6" s="882"/>
      <c r="C6" s="894"/>
      <c r="D6" s="888"/>
      <c r="E6" s="882"/>
      <c r="F6" s="885"/>
    </row>
    <row r="7" spans="1:8" ht="15.75" thickBot="1" x14ac:dyDescent="0.3">
      <c r="A7" s="12">
        <v>1</v>
      </c>
      <c r="B7" s="13">
        <v>2</v>
      </c>
      <c r="C7" s="12">
        <v>3</v>
      </c>
      <c r="D7" s="13">
        <v>4</v>
      </c>
      <c r="E7" s="12">
        <v>5</v>
      </c>
      <c r="F7" s="13">
        <v>6</v>
      </c>
    </row>
    <row r="8" spans="1:8" ht="29.25" x14ac:dyDescent="0.25">
      <c r="A8" s="126" t="s">
        <v>94</v>
      </c>
      <c r="B8" s="710"/>
      <c r="C8" s="710"/>
      <c r="D8" s="127"/>
      <c r="E8" s="127"/>
      <c r="F8" s="127"/>
      <c r="G8" s="899"/>
      <c r="H8" s="899"/>
    </row>
    <row r="9" spans="1:8" x14ac:dyDescent="0.25">
      <c r="A9" s="83" t="s">
        <v>4</v>
      </c>
      <c r="B9" s="711"/>
      <c r="C9" s="711"/>
      <c r="D9" s="121"/>
      <c r="E9" s="121"/>
      <c r="F9" s="121"/>
    </row>
    <row r="10" spans="1:8" x14ac:dyDescent="0.25">
      <c r="A10" s="72" t="s">
        <v>21</v>
      </c>
      <c r="B10" s="120">
        <v>340</v>
      </c>
      <c r="C10" s="58">
        <v>14.181818181818183</v>
      </c>
      <c r="D10" s="110">
        <v>10.5</v>
      </c>
      <c r="E10" s="121">
        <f t="shared" ref="E10:E20" si="0">ROUND(F10/B10,0)</f>
        <v>0</v>
      </c>
      <c r="F10" s="3">
        <f t="shared" ref="F10:F20" si="1">ROUND(C10*D10,0)</f>
        <v>149</v>
      </c>
    </row>
    <row r="11" spans="1:8" x14ac:dyDescent="0.25">
      <c r="A11" s="72" t="s">
        <v>22</v>
      </c>
      <c r="B11" s="120">
        <v>330</v>
      </c>
      <c r="C11" s="58">
        <v>0</v>
      </c>
      <c r="D11" s="110">
        <v>10.5</v>
      </c>
      <c r="E11" s="121">
        <f t="shared" si="0"/>
        <v>0</v>
      </c>
      <c r="F11" s="3">
        <f t="shared" si="1"/>
        <v>0</v>
      </c>
    </row>
    <row r="12" spans="1:8" x14ac:dyDescent="0.25">
      <c r="A12" s="72" t="s">
        <v>27</v>
      </c>
      <c r="B12" s="120">
        <v>340</v>
      </c>
      <c r="C12" s="58">
        <v>0</v>
      </c>
      <c r="D12" s="110">
        <v>7.3</v>
      </c>
      <c r="E12" s="121">
        <f t="shared" si="0"/>
        <v>0</v>
      </c>
      <c r="F12" s="3">
        <f t="shared" si="1"/>
        <v>0</v>
      </c>
    </row>
    <row r="13" spans="1:8" x14ac:dyDescent="0.25">
      <c r="A13" s="72" t="s">
        <v>11</v>
      </c>
      <c r="B13" s="120">
        <v>270</v>
      </c>
      <c r="C13" s="58">
        <v>8.7272727272727266</v>
      </c>
      <c r="D13" s="110">
        <v>10</v>
      </c>
      <c r="E13" s="121">
        <f t="shared" si="0"/>
        <v>0</v>
      </c>
      <c r="F13" s="3">
        <f t="shared" si="1"/>
        <v>87</v>
      </c>
    </row>
    <row r="14" spans="1:8" x14ac:dyDescent="0.25">
      <c r="A14" s="72" t="s">
        <v>58</v>
      </c>
      <c r="B14" s="120">
        <v>340</v>
      </c>
      <c r="C14" s="58">
        <v>19.636363636363637</v>
      </c>
      <c r="D14" s="110">
        <v>11</v>
      </c>
      <c r="E14" s="121">
        <f t="shared" si="0"/>
        <v>1</v>
      </c>
      <c r="F14" s="3">
        <f t="shared" si="1"/>
        <v>216</v>
      </c>
    </row>
    <row r="15" spans="1:8" x14ac:dyDescent="0.25">
      <c r="A15" s="72" t="s">
        <v>28</v>
      </c>
      <c r="B15" s="120">
        <v>340</v>
      </c>
      <c r="C15" s="58">
        <v>7.6363636363636367</v>
      </c>
      <c r="D15" s="110">
        <v>6</v>
      </c>
      <c r="E15" s="121">
        <f t="shared" si="0"/>
        <v>0</v>
      </c>
      <c r="F15" s="3">
        <f t="shared" si="1"/>
        <v>46</v>
      </c>
    </row>
    <row r="16" spans="1:8" x14ac:dyDescent="0.25">
      <c r="A16" s="72" t="s">
        <v>24</v>
      </c>
      <c r="B16" s="120">
        <v>300</v>
      </c>
      <c r="C16" s="58">
        <v>0</v>
      </c>
      <c r="D16" s="110">
        <v>7.5</v>
      </c>
      <c r="E16" s="121">
        <f t="shared" si="0"/>
        <v>0</v>
      </c>
      <c r="F16" s="3">
        <f t="shared" si="1"/>
        <v>0</v>
      </c>
    </row>
    <row r="17" spans="1:7" x14ac:dyDescent="0.25">
      <c r="A17" s="72" t="s">
        <v>23</v>
      </c>
      <c r="B17" s="120">
        <v>340</v>
      </c>
      <c r="C17" s="58">
        <v>0</v>
      </c>
      <c r="D17" s="110">
        <v>6.1</v>
      </c>
      <c r="E17" s="121">
        <f t="shared" si="0"/>
        <v>0</v>
      </c>
      <c r="F17" s="3">
        <f t="shared" si="1"/>
        <v>0</v>
      </c>
    </row>
    <row r="18" spans="1:7" x14ac:dyDescent="0.25">
      <c r="A18" s="72" t="s">
        <v>57</v>
      </c>
      <c r="B18" s="120">
        <v>340</v>
      </c>
      <c r="C18" s="58">
        <v>7.6363636363636367</v>
      </c>
      <c r="D18" s="110">
        <v>14</v>
      </c>
      <c r="E18" s="121">
        <f t="shared" si="0"/>
        <v>0</v>
      </c>
      <c r="F18" s="3">
        <f t="shared" si="1"/>
        <v>107</v>
      </c>
    </row>
    <row r="19" spans="1:7" x14ac:dyDescent="0.25">
      <c r="A19" s="72" t="s">
        <v>26</v>
      </c>
      <c r="B19" s="120">
        <v>340</v>
      </c>
      <c r="C19" s="58">
        <v>1.0909090909090908</v>
      </c>
      <c r="D19" s="110">
        <v>9</v>
      </c>
      <c r="E19" s="121">
        <f t="shared" si="0"/>
        <v>0</v>
      </c>
      <c r="F19" s="3">
        <f t="shared" si="1"/>
        <v>10</v>
      </c>
    </row>
    <row r="20" spans="1:7" x14ac:dyDescent="0.25">
      <c r="A20" s="48" t="s">
        <v>199</v>
      </c>
      <c r="B20" s="2">
        <v>320</v>
      </c>
      <c r="C20" s="58">
        <v>1.0909090909090908</v>
      </c>
      <c r="D20" s="128">
        <v>8</v>
      </c>
      <c r="E20" s="121">
        <f t="shared" si="0"/>
        <v>0</v>
      </c>
      <c r="F20" s="3">
        <f t="shared" si="1"/>
        <v>9</v>
      </c>
    </row>
    <row r="21" spans="1:7" s="59" customFormat="1" ht="16.5" customHeight="1" x14ac:dyDescent="0.2">
      <c r="A21" s="129" t="s">
        <v>5</v>
      </c>
      <c r="B21" s="70"/>
      <c r="C21" s="60">
        <f>SUM(C10:C20)</f>
        <v>60.000000000000014</v>
      </c>
      <c r="D21" s="130">
        <v>10.727272727272727</v>
      </c>
      <c r="E21" s="131">
        <f>SUM(E10:E20)</f>
        <v>1</v>
      </c>
      <c r="F21" s="60">
        <f>SUM(F10:F20)</f>
        <v>624</v>
      </c>
    </row>
    <row r="22" spans="1:7" s="24" customFormat="1" x14ac:dyDescent="0.25">
      <c r="A22" s="4" t="s">
        <v>219</v>
      </c>
      <c r="B22" s="5"/>
      <c r="C22" s="17"/>
      <c r="D22" s="18"/>
      <c r="E22" s="3"/>
      <c r="F22" s="17"/>
    </row>
    <row r="23" spans="1:7" s="24" customFormat="1" ht="14.25" x14ac:dyDescent="0.2">
      <c r="A23" s="19" t="s">
        <v>220</v>
      </c>
      <c r="B23" s="20"/>
      <c r="C23" s="23">
        <f t="shared" ref="C23" si="2">C21+C22</f>
        <v>60.000000000000014</v>
      </c>
      <c r="D23" s="21" t="e">
        <f>#REF!/#REF!</f>
        <v>#REF!</v>
      </c>
      <c r="E23" s="23">
        <f t="shared" ref="E23:F23" si="3">E21+E22</f>
        <v>1</v>
      </c>
      <c r="F23" s="23">
        <f t="shared" si="3"/>
        <v>624</v>
      </c>
    </row>
    <row r="24" spans="1:7" s="59" customFormat="1" ht="18.75" customHeight="1" x14ac:dyDescent="0.25">
      <c r="A24" s="25" t="s">
        <v>227</v>
      </c>
      <c r="B24" s="25"/>
      <c r="C24" s="89"/>
      <c r="D24" s="58"/>
      <c r="E24" s="58"/>
      <c r="F24" s="58"/>
    </row>
    <row r="25" spans="1:7" s="59" customFormat="1" x14ac:dyDescent="0.25">
      <c r="A25" s="27" t="s">
        <v>123</v>
      </c>
      <c r="B25" s="60"/>
      <c r="C25" s="58">
        <f>SUM(C27,C28,C29,C30)+C26/2.7</f>
        <v>8</v>
      </c>
      <c r="D25" s="58"/>
      <c r="E25" s="58"/>
      <c r="F25" s="58"/>
    </row>
    <row r="26" spans="1:7" s="59" customFormat="1" x14ac:dyDescent="0.25">
      <c r="A26" s="27" t="s">
        <v>327</v>
      </c>
      <c r="B26" s="32"/>
      <c r="C26" s="3"/>
      <c r="D26" s="32"/>
      <c r="E26" s="32"/>
      <c r="F26" s="32"/>
    </row>
    <row r="27" spans="1:7" s="59" customFormat="1" x14ac:dyDescent="0.25">
      <c r="A27" s="61" t="s">
        <v>228</v>
      </c>
      <c r="B27" s="60"/>
      <c r="C27" s="58"/>
      <c r="D27" s="58"/>
      <c r="E27" s="58"/>
      <c r="F27" s="58"/>
    </row>
    <row r="28" spans="1:7" s="59" customFormat="1" ht="17.25" customHeight="1" x14ac:dyDescent="0.25">
      <c r="A28" s="61" t="s">
        <v>229</v>
      </c>
      <c r="B28" s="60"/>
      <c r="C28" s="3"/>
      <c r="D28" s="58"/>
      <c r="E28" s="58"/>
      <c r="F28" s="58"/>
    </row>
    <row r="29" spans="1:7" s="59" customFormat="1" ht="30" x14ac:dyDescent="0.25">
      <c r="A29" s="61" t="s">
        <v>230</v>
      </c>
      <c r="B29" s="60"/>
      <c r="C29" s="3"/>
      <c r="D29" s="58"/>
      <c r="E29" s="58"/>
      <c r="F29" s="58"/>
    </row>
    <row r="30" spans="1:7" s="59" customFormat="1" x14ac:dyDescent="0.25">
      <c r="A30" s="27" t="s">
        <v>231</v>
      </c>
      <c r="B30" s="60"/>
      <c r="C30" s="3">
        <v>8</v>
      </c>
      <c r="D30" s="58"/>
      <c r="E30" s="58"/>
      <c r="F30" s="58"/>
    </row>
    <row r="31" spans="1:7" s="59" customFormat="1" ht="30" x14ac:dyDescent="0.25">
      <c r="A31" s="27" t="s">
        <v>326</v>
      </c>
      <c r="B31" s="60"/>
      <c r="C31" s="17"/>
      <c r="D31" s="58"/>
      <c r="E31" s="58"/>
      <c r="F31" s="58"/>
      <c r="G31" s="90"/>
    </row>
    <row r="32" spans="1:7" s="59" customFormat="1" x14ac:dyDescent="0.25">
      <c r="A32" s="28" t="s">
        <v>121</v>
      </c>
      <c r="B32" s="467"/>
      <c r="C32" s="3">
        <f>C33+C34</f>
        <v>88.878716577540104</v>
      </c>
      <c r="D32" s="58"/>
      <c r="E32" s="58"/>
      <c r="F32" s="58"/>
    </row>
    <row r="33" spans="1:7" s="59" customFormat="1" x14ac:dyDescent="0.25">
      <c r="A33" s="28" t="s">
        <v>297</v>
      </c>
      <c r="B33" s="467"/>
      <c r="C33" s="3">
        <v>74</v>
      </c>
      <c r="D33" s="58"/>
      <c r="E33" s="58"/>
      <c r="F33" s="58"/>
      <c r="G33" s="132"/>
    </row>
    <row r="34" spans="1:7" s="59" customFormat="1" x14ac:dyDescent="0.25">
      <c r="A34" s="28" t="s">
        <v>299</v>
      </c>
      <c r="B34" s="467"/>
      <c r="C34" s="17">
        <f>C35/8.5</f>
        <v>14.878716577540107</v>
      </c>
      <c r="D34" s="58"/>
      <c r="E34" s="58"/>
      <c r="F34" s="58"/>
      <c r="G34" s="79"/>
    </row>
    <row r="35" spans="1:7" s="59" customFormat="1" x14ac:dyDescent="0.25">
      <c r="A35" s="56" t="s">
        <v>298</v>
      </c>
      <c r="B35" s="467"/>
      <c r="C35" s="3">
        <v>126.46909090909091</v>
      </c>
      <c r="D35" s="58"/>
      <c r="E35" s="58"/>
      <c r="F35" s="58"/>
      <c r="G35" s="133"/>
    </row>
    <row r="36" spans="1:7" s="59" customFormat="1" ht="15.75" customHeight="1" x14ac:dyDescent="0.25">
      <c r="A36" s="62" t="s">
        <v>232</v>
      </c>
      <c r="B36" s="63"/>
      <c r="C36" s="60">
        <f>C25+ROUND(C33*3.2,0)+C35/3.9</f>
        <v>277.42797202797203</v>
      </c>
      <c r="D36" s="64"/>
      <c r="E36" s="64"/>
      <c r="F36" s="69"/>
    </row>
    <row r="37" spans="1:7" s="59" customFormat="1" ht="15.75" customHeight="1" x14ac:dyDescent="0.25">
      <c r="A37" s="25" t="s">
        <v>163</v>
      </c>
      <c r="B37" s="26"/>
      <c r="C37" s="3"/>
      <c r="D37" s="64"/>
      <c r="E37" s="64"/>
      <c r="F37" s="69"/>
    </row>
    <row r="38" spans="1:7" s="59" customFormat="1" ht="15.75" customHeight="1" x14ac:dyDescent="0.25">
      <c r="A38" s="27" t="s">
        <v>123</v>
      </c>
      <c r="B38" s="26"/>
      <c r="C38" s="3">
        <f>SUM(C39,C40,C47,C53,C54,C55,C56)</f>
        <v>5</v>
      </c>
      <c r="D38" s="64"/>
      <c r="E38" s="64"/>
      <c r="F38" s="69"/>
    </row>
    <row r="39" spans="1:7" s="59" customFormat="1" ht="15.75" customHeight="1" x14ac:dyDescent="0.25">
      <c r="A39" s="27" t="s">
        <v>228</v>
      </c>
      <c r="B39" s="26"/>
      <c r="C39" s="3"/>
      <c r="D39" s="64"/>
      <c r="E39" s="64"/>
      <c r="F39" s="69"/>
    </row>
    <row r="40" spans="1:7" s="59" customFormat="1" ht="15.75" customHeight="1" x14ac:dyDescent="0.25">
      <c r="A40" s="61" t="s">
        <v>233</v>
      </c>
      <c r="B40" s="26"/>
      <c r="C40" s="3">
        <f>C41+C42+C43+C45</f>
        <v>0</v>
      </c>
      <c r="D40" s="64"/>
      <c r="E40" s="64"/>
      <c r="F40" s="69"/>
    </row>
    <row r="41" spans="1:7" s="59" customFormat="1" ht="19.5" customHeight="1" x14ac:dyDescent="0.25">
      <c r="A41" s="65" t="s">
        <v>234</v>
      </c>
      <c r="B41" s="26"/>
      <c r="C41" s="58"/>
      <c r="D41" s="64"/>
      <c r="E41" s="64"/>
      <c r="F41" s="69"/>
    </row>
    <row r="42" spans="1:7" s="59" customFormat="1" ht="15.75" customHeight="1" x14ac:dyDescent="0.25">
      <c r="A42" s="65" t="s">
        <v>235</v>
      </c>
      <c r="B42" s="26"/>
      <c r="C42" s="58"/>
      <c r="D42" s="64"/>
      <c r="E42" s="64"/>
      <c r="F42" s="69"/>
    </row>
    <row r="43" spans="1:7" s="59" customFormat="1" ht="30.75" customHeight="1" x14ac:dyDescent="0.25">
      <c r="A43" s="65" t="s">
        <v>236</v>
      </c>
      <c r="B43" s="26"/>
      <c r="C43" s="58"/>
      <c r="D43" s="64"/>
      <c r="E43" s="64"/>
      <c r="F43" s="69"/>
    </row>
    <row r="44" spans="1:7" s="59" customFormat="1" x14ac:dyDescent="0.25">
      <c r="A44" s="65" t="s">
        <v>237</v>
      </c>
      <c r="B44" s="26"/>
      <c r="C44" s="58"/>
      <c r="D44" s="64"/>
      <c r="E44" s="64"/>
      <c r="F44" s="69"/>
    </row>
    <row r="45" spans="1:7" s="59" customFormat="1" ht="30" x14ac:dyDescent="0.25">
      <c r="A45" s="65" t="s">
        <v>238</v>
      </c>
      <c r="B45" s="26"/>
      <c r="C45" s="58"/>
      <c r="D45" s="64"/>
      <c r="E45" s="64"/>
      <c r="F45" s="69"/>
    </row>
    <row r="46" spans="1:7" s="59" customFormat="1" x14ac:dyDescent="0.25">
      <c r="A46" s="65" t="s">
        <v>237</v>
      </c>
      <c r="B46" s="26"/>
      <c r="C46" s="91"/>
      <c r="D46" s="64"/>
      <c r="E46" s="64"/>
      <c r="F46" s="69"/>
    </row>
    <row r="47" spans="1:7" s="59" customFormat="1" ht="30" customHeight="1" x14ac:dyDescent="0.25">
      <c r="A47" s="61" t="s">
        <v>239</v>
      </c>
      <c r="B47" s="26"/>
      <c r="C47" s="3">
        <f>SUM(C48,C49,C51)</f>
        <v>5</v>
      </c>
      <c r="D47" s="64"/>
      <c r="E47" s="64"/>
      <c r="F47" s="69"/>
    </row>
    <row r="48" spans="1:7" s="59" customFormat="1" ht="30" x14ac:dyDescent="0.25">
      <c r="A48" s="65" t="s">
        <v>240</v>
      </c>
      <c r="B48" s="26"/>
      <c r="C48" s="3"/>
      <c r="D48" s="64"/>
      <c r="E48" s="64"/>
      <c r="F48" s="69"/>
    </row>
    <row r="49" spans="1:7" s="59" customFormat="1" ht="45" x14ac:dyDescent="0.25">
      <c r="A49" s="65" t="s">
        <v>241</v>
      </c>
      <c r="B49" s="26"/>
      <c r="C49" s="406">
        <v>2</v>
      </c>
      <c r="D49" s="64"/>
      <c r="E49" s="64"/>
      <c r="F49" s="69"/>
    </row>
    <row r="50" spans="1:7" s="59" customFormat="1" x14ac:dyDescent="0.25">
      <c r="A50" s="65" t="s">
        <v>237</v>
      </c>
      <c r="B50" s="26"/>
      <c r="C50" s="406">
        <v>1</v>
      </c>
      <c r="D50" s="64"/>
      <c r="E50" s="64"/>
      <c r="F50" s="69"/>
    </row>
    <row r="51" spans="1:7" s="59" customFormat="1" ht="45" x14ac:dyDescent="0.25">
      <c r="A51" s="65" t="s">
        <v>242</v>
      </c>
      <c r="B51" s="26"/>
      <c r="C51" s="406">
        <v>3</v>
      </c>
      <c r="D51" s="64"/>
      <c r="E51" s="64"/>
      <c r="F51" s="69"/>
    </row>
    <row r="52" spans="1:7" s="59" customFormat="1" x14ac:dyDescent="0.25">
      <c r="A52" s="65" t="s">
        <v>237</v>
      </c>
      <c r="B52" s="26"/>
      <c r="C52" s="406"/>
      <c r="D52" s="64"/>
      <c r="E52" s="64"/>
      <c r="F52" s="69"/>
    </row>
    <row r="53" spans="1:7" s="59" customFormat="1" ht="31.5" customHeight="1" x14ac:dyDescent="0.25">
      <c r="A53" s="61" t="s">
        <v>243</v>
      </c>
      <c r="B53" s="26"/>
      <c r="C53" s="3"/>
      <c r="D53" s="64"/>
      <c r="E53" s="64"/>
      <c r="F53" s="69"/>
    </row>
    <row r="54" spans="1:7" s="59" customFormat="1" x14ac:dyDescent="0.25">
      <c r="A54" s="27"/>
      <c r="B54" s="26"/>
      <c r="C54" s="3"/>
      <c r="D54" s="64"/>
      <c r="E54" s="64"/>
      <c r="F54" s="69"/>
    </row>
    <row r="55" spans="1:7" s="59" customFormat="1" ht="15.75" customHeight="1" x14ac:dyDescent="0.25">
      <c r="A55" s="61" t="s">
        <v>244</v>
      </c>
      <c r="B55" s="26"/>
      <c r="C55" s="3"/>
      <c r="D55" s="64"/>
      <c r="E55" s="64"/>
      <c r="F55" s="69"/>
    </row>
    <row r="56" spans="1:7" s="59" customFormat="1" ht="15.75" customHeight="1" x14ac:dyDescent="0.25">
      <c r="A56" s="27" t="s">
        <v>245</v>
      </c>
      <c r="B56" s="26"/>
      <c r="C56" s="3"/>
      <c r="D56" s="64"/>
      <c r="E56" s="64"/>
      <c r="F56" s="69"/>
    </row>
    <row r="57" spans="1:7" s="59" customFormat="1" x14ac:dyDescent="0.25">
      <c r="A57" s="28" t="s">
        <v>121</v>
      </c>
      <c r="B57" s="60"/>
      <c r="C57" s="58"/>
      <c r="D57" s="64"/>
      <c r="E57" s="64"/>
      <c r="F57" s="69"/>
      <c r="G57" s="119"/>
    </row>
    <row r="58" spans="1:7" s="59" customFormat="1" x14ac:dyDescent="0.25">
      <c r="A58" s="56" t="s">
        <v>160</v>
      </c>
      <c r="B58" s="60"/>
      <c r="C58" s="91"/>
      <c r="D58" s="64"/>
      <c r="E58" s="64"/>
      <c r="F58" s="69"/>
      <c r="G58" s="119"/>
    </row>
    <row r="59" spans="1:7" s="59" customFormat="1" ht="30" x14ac:dyDescent="0.25">
      <c r="A59" s="28" t="s">
        <v>122</v>
      </c>
      <c r="B59" s="467"/>
      <c r="C59" s="3">
        <v>34</v>
      </c>
      <c r="D59" s="58"/>
      <c r="E59" s="58"/>
      <c r="F59" s="58"/>
    </row>
    <row r="60" spans="1:7" s="59" customFormat="1" ht="15.75" customHeight="1" x14ac:dyDescent="0.25">
      <c r="A60" s="28" t="s">
        <v>246</v>
      </c>
      <c r="B60" s="26"/>
      <c r="C60" s="3"/>
      <c r="D60" s="64"/>
      <c r="E60" s="64"/>
      <c r="F60" s="69"/>
      <c r="G60" s="119"/>
    </row>
    <row r="61" spans="1:7" s="59" customFormat="1" ht="45" x14ac:dyDescent="0.25">
      <c r="A61" s="28" t="s">
        <v>341</v>
      </c>
      <c r="B61" s="26"/>
      <c r="C61" s="3"/>
      <c r="D61" s="64"/>
      <c r="E61" s="64"/>
      <c r="F61" s="69"/>
      <c r="G61" s="119"/>
    </row>
    <row r="62" spans="1:7" s="59" customFormat="1" x14ac:dyDescent="0.25">
      <c r="A62" s="67" t="s">
        <v>162</v>
      </c>
      <c r="B62" s="26"/>
      <c r="C62" s="22">
        <f>C38+ROUND(C57*3.2,0)+C59+C61</f>
        <v>39</v>
      </c>
      <c r="D62" s="64"/>
      <c r="E62" s="64"/>
      <c r="F62" s="69"/>
      <c r="G62" s="119"/>
    </row>
    <row r="63" spans="1:7" s="59" customFormat="1" x14ac:dyDescent="0.25">
      <c r="A63" s="68" t="s">
        <v>161</v>
      </c>
      <c r="B63" s="26"/>
      <c r="C63" s="22">
        <f>SUM(C36,C62)</f>
        <v>316.42797202797203</v>
      </c>
      <c r="D63" s="64"/>
      <c r="E63" s="64"/>
      <c r="F63" s="69"/>
    </row>
    <row r="64" spans="1:7" s="59" customFormat="1" ht="15.75" x14ac:dyDescent="0.25">
      <c r="A64" s="304" t="s">
        <v>124</v>
      </c>
      <c r="B64" s="26"/>
      <c r="C64" s="22">
        <f>SUM(C65:C66)</f>
        <v>0</v>
      </c>
      <c r="D64" s="64"/>
      <c r="E64" s="64"/>
      <c r="F64" s="69"/>
    </row>
    <row r="65" spans="1:169" s="59" customFormat="1" ht="15.75" x14ac:dyDescent="0.25">
      <c r="A65" s="712" t="s">
        <v>19</v>
      </c>
      <c r="B65" s="26"/>
      <c r="C65" s="3"/>
      <c r="D65" s="64"/>
      <c r="E65" s="64"/>
      <c r="F65" s="69"/>
    </row>
    <row r="66" spans="1:169" s="59" customFormat="1" ht="31.5" x14ac:dyDescent="0.25">
      <c r="A66" s="712" t="s">
        <v>273</v>
      </c>
      <c r="B66" s="26"/>
      <c r="C66" s="3"/>
      <c r="D66" s="64"/>
      <c r="E66" s="64"/>
      <c r="F66" s="69"/>
    </row>
    <row r="67" spans="1:169" s="59" customFormat="1" ht="18" customHeight="1" x14ac:dyDescent="0.25">
      <c r="A67" s="31" t="s">
        <v>7</v>
      </c>
      <c r="B67" s="713"/>
      <c r="C67" s="58"/>
      <c r="D67" s="121"/>
      <c r="E67" s="121"/>
      <c r="F67" s="58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  <c r="EV67" s="115"/>
      <c r="EW67" s="115"/>
      <c r="EX67" s="115"/>
      <c r="EY67" s="115"/>
      <c r="EZ67" s="115"/>
      <c r="FA67" s="115"/>
      <c r="FB67" s="115"/>
      <c r="FC67" s="115"/>
      <c r="FD67" s="115"/>
      <c r="FE67" s="115"/>
      <c r="FF67" s="115"/>
      <c r="FG67" s="115"/>
      <c r="FH67" s="115"/>
      <c r="FI67" s="115"/>
      <c r="FJ67" s="115"/>
      <c r="FK67" s="115"/>
      <c r="FL67" s="115"/>
      <c r="FM67" s="115"/>
    </row>
    <row r="68" spans="1:169" s="59" customFormat="1" ht="18" customHeight="1" x14ac:dyDescent="0.25">
      <c r="A68" s="101" t="s">
        <v>145</v>
      </c>
      <c r="B68" s="713"/>
      <c r="C68" s="58"/>
      <c r="D68" s="121"/>
      <c r="E68" s="121"/>
      <c r="F68" s="58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</row>
    <row r="69" spans="1:169" s="59" customFormat="1" ht="18" customHeight="1" x14ac:dyDescent="0.25">
      <c r="A69" s="34" t="s">
        <v>21</v>
      </c>
      <c r="B69" s="714">
        <v>300</v>
      </c>
      <c r="C69" s="58"/>
      <c r="D69" s="134">
        <v>10</v>
      </c>
      <c r="E69" s="121">
        <f t="shared" ref="E69:E76" si="4">ROUND(F69/B69,0)</f>
        <v>0</v>
      </c>
      <c r="F69" s="3">
        <f t="shared" ref="F69:F76" si="5">ROUND(C69*D69,0)</f>
        <v>0</v>
      </c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</row>
    <row r="70" spans="1:169" s="59" customFormat="1" x14ac:dyDescent="0.25">
      <c r="A70" s="34" t="s">
        <v>22</v>
      </c>
      <c r="B70" s="714">
        <v>300</v>
      </c>
      <c r="C70" s="58"/>
      <c r="D70" s="134">
        <v>10</v>
      </c>
      <c r="E70" s="121">
        <f t="shared" si="4"/>
        <v>0</v>
      </c>
      <c r="F70" s="3">
        <f t="shared" si="5"/>
        <v>0</v>
      </c>
      <c r="O70" s="115"/>
      <c r="P70" s="115"/>
      <c r="Q70" s="115"/>
      <c r="R70" s="115"/>
      <c r="S70" s="115"/>
      <c r="T70" s="115"/>
      <c r="U70" s="115"/>
      <c r="V70" s="115"/>
      <c r="W70" s="115"/>
      <c r="X70" s="115"/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15"/>
      <c r="AJ70" s="115"/>
      <c r="AK70" s="115"/>
      <c r="AL70" s="115"/>
      <c r="AM70" s="115"/>
      <c r="AN70" s="115"/>
      <c r="AO70" s="115"/>
      <c r="AP70" s="115"/>
      <c r="AQ70" s="115"/>
      <c r="AR70" s="115"/>
      <c r="AS70" s="115"/>
      <c r="AT70" s="115"/>
      <c r="AU70" s="115"/>
      <c r="AV70" s="115"/>
      <c r="AW70" s="115"/>
      <c r="AX70" s="115"/>
      <c r="AY70" s="115"/>
      <c r="AZ70" s="115"/>
      <c r="BA70" s="115"/>
      <c r="BB70" s="115"/>
      <c r="BC70" s="115"/>
      <c r="BD70" s="115"/>
      <c r="BE70" s="115"/>
      <c r="BF70" s="115"/>
      <c r="BG70" s="115"/>
      <c r="BH70" s="115"/>
      <c r="BI70" s="115"/>
      <c r="BJ70" s="115"/>
      <c r="BK70" s="115"/>
      <c r="BL70" s="115"/>
      <c r="BM70" s="115"/>
      <c r="BN70" s="115"/>
      <c r="BO70" s="115"/>
      <c r="BP70" s="115"/>
      <c r="BQ70" s="115"/>
      <c r="BR70" s="115"/>
      <c r="BS70" s="115"/>
      <c r="BT70" s="115"/>
      <c r="BU70" s="115"/>
      <c r="BV70" s="115"/>
      <c r="BW70" s="115"/>
      <c r="BX70" s="115"/>
      <c r="BY70" s="115"/>
      <c r="BZ70" s="115"/>
      <c r="CA70" s="115"/>
      <c r="CB70" s="115"/>
      <c r="CC70" s="115"/>
      <c r="CD70" s="115"/>
      <c r="CE70" s="115"/>
      <c r="CF70" s="115"/>
      <c r="CG70" s="115"/>
      <c r="CH70" s="115"/>
      <c r="CI70" s="115"/>
      <c r="CJ70" s="115"/>
      <c r="CK70" s="115"/>
      <c r="CL70" s="115"/>
      <c r="CM70" s="115"/>
      <c r="CN70" s="115"/>
      <c r="CO70" s="115"/>
      <c r="CP70" s="115"/>
      <c r="CQ70" s="115"/>
      <c r="CR70" s="115"/>
      <c r="CS70" s="115"/>
      <c r="CT70" s="115"/>
      <c r="CU70" s="115"/>
      <c r="CV70" s="115"/>
      <c r="CW70" s="115"/>
      <c r="CX70" s="115"/>
      <c r="CY70" s="115"/>
      <c r="CZ70" s="115"/>
      <c r="DA70" s="115"/>
      <c r="DB70" s="115"/>
      <c r="DC70" s="115"/>
      <c r="DD70" s="115"/>
      <c r="DE70" s="115"/>
      <c r="DF70" s="115"/>
      <c r="DG70" s="115"/>
      <c r="DH70" s="115"/>
      <c r="DI70" s="115"/>
      <c r="DJ70" s="115"/>
      <c r="DK70" s="115"/>
      <c r="DL70" s="115"/>
      <c r="DM70" s="115"/>
      <c r="DN70" s="115"/>
      <c r="DO70" s="115"/>
      <c r="DP70" s="115"/>
      <c r="DQ70" s="115"/>
      <c r="DR70" s="115"/>
      <c r="DS70" s="115"/>
      <c r="DT70" s="115"/>
      <c r="DU70" s="115"/>
      <c r="DV70" s="115"/>
      <c r="DW70" s="115"/>
      <c r="DX70" s="115"/>
      <c r="DY70" s="115"/>
      <c r="DZ70" s="115"/>
      <c r="EA70" s="115"/>
      <c r="EB70" s="115"/>
      <c r="EC70" s="115"/>
      <c r="ED70" s="115"/>
      <c r="EE70" s="115"/>
      <c r="EF70" s="115"/>
      <c r="EG70" s="115"/>
      <c r="EH70" s="115"/>
      <c r="EI70" s="115"/>
      <c r="EJ70" s="115"/>
      <c r="EK70" s="115"/>
      <c r="EL70" s="115"/>
      <c r="EM70" s="115"/>
      <c r="EN70" s="115"/>
      <c r="EO70" s="115"/>
      <c r="EP70" s="115"/>
      <c r="EQ70" s="115"/>
      <c r="ER70" s="115"/>
      <c r="ES70" s="115"/>
      <c r="ET70" s="115"/>
      <c r="EU70" s="115"/>
      <c r="EV70" s="115"/>
      <c r="EW70" s="115"/>
      <c r="EX70" s="115"/>
      <c r="EY70" s="115"/>
      <c r="EZ70" s="115"/>
      <c r="FA70" s="115"/>
      <c r="FB70" s="115"/>
      <c r="FC70" s="115"/>
      <c r="FD70" s="115"/>
      <c r="FE70" s="115"/>
      <c r="FF70" s="115"/>
      <c r="FG70" s="115"/>
      <c r="FH70" s="115"/>
      <c r="FI70" s="115"/>
      <c r="FJ70" s="115"/>
      <c r="FK70" s="115"/>
      <c r="FL70" s="115"/>
      <c r="FM70" s="115"/>
    </row>
    <row r="71" spans="1:169" s="59" customFormat="1" x14ac:dyDescent="0.25">
      <c r="A71" s="34" t="s">
        <v>57</v>
      </c>
      <c r="B71" s="714">
        <v>300</v>
      </c>
      <c r="C71" s="58"/>
      <c r="D71" s="134">
        <v>12</v>
      </c>
      <c r="E71" s="121">
        <f t="shared" si="4"/>
        <v>0</v>
      </c>
      <c r="F71" s="3">
        <f t="shared" si="5"/>
        <v>0</v>
      </c>
      <c r="O71" s="115"/>
      <c r="P71" s="115"/>
      <c r="Q71" s="115"/>
      <c r="R71" s="115"/>
      <c r="S71" s="115"/>
      <c r="T71" s="115"/>
      <c r="U71" s="115"/>
      <c r="V71" s="115"/>
      <c r="W71" s="115"/>
      <c r="X71" s="115"/>
      <c r="Y71" s="115"/>
      <c r="Z71" s="115"/>
      <c r="AA71" s="115"/>
      <c r="AB71" s="115"/>
      <c r="AC71" s="115"/>
      <c r="AD71" s="115"/>
      <c r="AE71" s="115"/>
      <c r="AF71" s="115"/>
      <c r="AG71" s="115"/>
      <c r="AH71" s="115"/>
      <c r="AI71" s="115"/>
      <c r="AJ71" s="115"/>
      <c r="AK71" s="115"/>
      <c r="AL71" s="115"/>
      <c r="AM71" s="115"/>
      <c r="AN71" s="115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  <c r="BM71" s="115"/>
      <c r="BN71" s="115"/>
      <c r="BO71" s="115"/>
      <c r="BP71" s="115"/>
      <c r="BQ71" s="115"/>
      <c r="BR71" s="115"/>
      <c r="BS71" s="115"/>
      <c r="BT71" s="115"/>
      <c r="BU71" s="115"/>
      <c r="BV71" s="115"/>
      <c r="BW71" s="115"/>
      <c r="BX71" s="115"/>
      <c r="BY71" s="115"/>
      <c r="BZ71" s="115"/>
      <c r="CA71" s="115"/>
      <c r="CB71" s="115"/>
      <c r="CC71" s="115"/>
      <c r="CD71" s="115"/>
      <c r="CE71" s="115"/>
      <c r="CF71" s="115"/>
      <c r="CG71" s="115"/>
      <c r="CH71" s="115"/>
      <c r="CI71" s="115"/>
      <c r="CJ71" s="115"/>
      <c r="CK71" s="115"/>
      <c r="CL71" s="115"/>
      <c r="CM71" s="115"/>
      <c r="CN71" s="115"/>
      <c r="CO71" s="115"/>
      <c r="CP71" s="115"/>
      <c r="CQ71" s="115"/>
      <c r="CR71" s="115"/>
      <c r="CS71" s="115"/>
      <c r="CT71" s="115"/>
      <c r="CU71" s="115"/>
      <c r="CV71" s="115"/>
      <c r="CW71" s="115"/>
      <c r="CX71" s="115"/>
      <c r="CY71" s="115"/>
      <c r="CZ71" s="115"/>
      <c r="DA71" s="115"/>
      <c r="DB71" s="115"/>
      <c r="DC71" s="115"/>
      <c r="DD71" s="115"/>
      <c r="DE71" s="115"/>
      <c r="DF71" s="115"/>
      <c r="DG71" s="115"/>
      <c r="DH71" s="115"/>
      <c r="DI71" s="115"/>
      <c r="DJ71" s="115"/>
      <c r="DK71" s="115"/>
      <c r="DL71" s="115"/>
      <c r="DM71" s="115"/>
      <c r="DN71" s="115"/>
      <c r="DO71" s="115"/>
      <c r="DP71" s="115"/>
      <c r="DQ71" s="115"/>
      <c r="DR71" s="115"/>
      <c r="DS71" s="115"/>
      <c r="DT71" s="115"/>
      <c r="DU71" s="115"/>
      <c r="DV71" s="115"/>
      <c r="DW71" s="115"/>
      <c r="DX71" s="115"/>
      <c r="DY71" s="115"/>
      <c r="DZ71" s="115"/>
      <c r="EA71" s="115"/>
      <c r="EB71" s="115"/>
      <c r="EC71" s="115"/>
      <c r="ED71" s="115"/>
      <c r="EE71" s="115"/>
      <c r="EF71" s="115"/>
      <c r="EG71" s="115"/>
      <c r="EH71" s="115"/>
      <c r="EI71" s="115"/>
      <c r="EJ71" s="115"/>
      <c r="EK71" s="115"/>
      <c r="EL71" s="115"/>
      <c r="EM71" s="115"/>
      <c r="EN71" s="115"/>
      <c r="EO71" s="115"/>
      <c r="EP71" s="115"/>
      <c r="EQ71" s="115"/>
      <c r="ER71" s="115"/>
      <c r="ES71" s="115"/>
      <c r="ET71" s="115"/>
      <c r="EU71" s="115"/>
      <c r="EV71" s="115"/>
      <c r="EW71" s="115"/>
      <c r="EX71" s="115"/>
      <c r="EY71" s="115"/>
      <c r="EZ71" s="115"/>
      <c r="FA71" s="115"/>
      <c r="FB71" s="115"/>
      <c r="FC71" s="115"/>
      <c r="FD71" s="115"/>
      <c r="FE71" s="115"/>
      <c r="FF71" s="115"/>
      <c r="FG71" s="115"/>
      <c r="FH71" s="115"/>
      <c r="FI71" s="115"/>
      <c r="FJ71" s="115"/>
      <c r="FK71" s="115"/>
      <c r="FL71" s="115"/>
      <c r="FM71" s="115"/>
    </row>
    <row r="72" spans="1:169" s="59" customFormat="1" x14ac:dyDescent="0.25">
      <c r="A72" s="34" t="s">
        <v>58</v>
      </c>
      <c r="B72" s="714">
        <v>300</v>
      </c>
      <c r="C72" s="58"/>
      <c r="D72" s="134">
        <v>8.5</v>
      </c>
      <c r="E72" s="121">
        <f t="shared" si="4"/>
        <v>0</v>
      </c>
      <c r="F72" s="3">
        <f t="shared" si="5"/>
        <v>0</v>
      </c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115"/>
      <c r="AB72" s="115"/>
      <c r="AC72" s="115"/>
      <c r="AD72" s="115"/>
      <c r="AE72" s="115"/>
      <c r="AF72" s="115"/>
      <c r="AG72" s="115"/>
      <c r="AH72" s="115"/>
      <c r="AI72" s="115"/>
      <c r="AJ72" s="115"/>
      <c r="AK72" s="115"/>
      <c r="AL72" s="115"/>
      <c r="AM72" s="115"/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5"/>
      <c r="BJ72" s="115"/>
      <c r="BK72" s="115"/>
      <c r="BL72" s="115"/>
      <c r="BM72" s="115"/>
      <c r="BN72" s="115"/>
      <c r="BO72" s="115"/>
      <c r="BP72" s="115"/>
      <c r="BQ72" s="115"/>
      <c r="BR72" s="115"/>
      <c r="BS72" s="115"/>
      <c r="BT72" s="115"/>
      <c r="BU72" s="115"/>
      <c r="BV72" s="115"/>
      <c r="BW72" s="115"/>
      <c r="BX72" s="115"/>
      <c r="BY72" s="115"/>
      <c r="BZ72" s="115"/>
      <c r="CA72" s="115"/>
      <c r="CB72" s="115"/>
      <c r="CC72" s="115"/>
      <c r="CD72" s="115"/>
      <c r="CE72" s="115"/>
      <c r="CF72" s="115"/>
      <c r="CG72" s="115"/>
      <c r="CH72" s="115"/>
      <c r="CI72" s="115"/>
      <c r="CJ72" s="115"/>
      <c r="CK72" s="115"/>
      <c r="CL72" s="115"/>
      <c r="CM72" s="115"/>
      <c r="CN72" s="115"/>
      <c r="CO72" s="115"/>
      <c r="CP72" s="115"/>
      <c r="CQ72" s="115"/>
      <c r="CR72" s="115"/>
      <c r="CS72" s="115"/>
      <c r="CT72" s="115"/>
      <c r="CU72" s="115"/>
      <c r="CV72" s="115"/>
      <c r="CW72" s="115"/>
      <c r="CX72" s="115"/>
      <c r="CY72" s="115"/>
      <c r="CZ72" s="115"/>
      <c r="DA72" s="115"/>
      <c r="DB72" s="115"/>
      <c r="DC72" s="115"/>
      <c r="DD72" s="115"/>
      <c r="DE72" s="115"/>
      <c r="DF72" s="115"/>
      <c r="DG72" s="115"/>
      <c r="DH72" s="115"/>
      <c r="DI72" s="115"/>
      <c r="DJ72" s="115"/>
      <c r="DK72" s="115"/>
      <c r="DL72" s="115"/>
      <c r="DM72" s="115"/>
      <c r="DN72" s="115"/>
      <c r="DO72" s="115"/>
      <c r="DP72" s="115"/>
      <c r="DQ72" s="115"/>
      <c r="DR72" s="115"/>
      <c r="DS72" s="115"/>
      <c r="DT72" s="115"/>
      <c r="DU72" s="115"/>
      <c r="DV72" s="115"/>
      <c r="DW72" s="115"/>
      <c r="DX72" s="115"/>
      <c r="DY72" s="115"/>
      <c r="DZ72" s="115"/>
      <c r="EA72" s="115"/>
      <c r="EB72" s="115"/>
      <c r="EC72" s="115"/>
      <c r="ED72" s="115"/>
      <c r="EE72" s="115"/>
      <c r="EF72" s="115"/>
      <c r="EG72" s="115"/>
      <c r="EH72" s="115"/>
      <c r="EI72" s="115"/>
      <c r="EJ72" s="115"/>
      <c r="EK72" s="115"/>
      <c r="EL72" s="115"/>
      <c r="EM72" s="115"/>
      <c r="EN72" s="115"/>
      <c r="EO72" s="115"/>
      <c r="EP72" s="115"/>
      <c r="EQ72" s="115"/>
      <c r="ER72" s="115"/>
      <c r="ES72" s="115"/>
      <c r="ET72" s="115"/>
      <c r="EU72" s="115"/>
      <c r="EV72" s="115"/>
      <c r="EW72" s="115"/>
      <c r="EX72" s="115"/>
      <c r="EY72" s="115"/>
      <c r="EZ72" s="115"/>
      <c r="FA72" s="115"/>
      <c r="FB72" s="115"/>
      <c r="FC72" s="115"/>
      <c r="FD72" s="115"/>
      <c r="FE72" s="115"/>
      <c r="FF72" s="115"/>
      <c r="FG72" s="115"/>
      <c r="FH72" s="115"/>
      <c r="FI72" s="115"/>
      <c r="FJ72" s="115"/>
      <c r="FK72" s="115"/>
      <c r="FL72" s="115"/>
      <c r="FM72" s="115"/>
    </row>
    <row r="73" spans="1:169" s="59" customFormat="1" x14ac:dyDescent="0.25">
      <c r="A73" s="34" t="s">
        <v>11</v>
      </c>
      <c r="B73" s="714">
        <v>300</v>
      </c>
      <c r="C73" s="58">
        <v>1</v>
      </c>
      <c r="D73" s="134">
        <v>7</v>
      </c>
      <c r="E73" s="121">
        <f t="shared" si="4"/>
        <v>0</v>
      </c>
      <c r="F73" s="3">
        <f t="shared" si="5"/>
        <v>7</v>
      </c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5"/>
      <c r="BE73" s="115"/>
      <c r="BF73" s="115"/>
      <c r="BG73" s="115"/>
      <c r="BH73" s="115"/>
      <c r="BI73" s="115"/>
      <c r="BJ73" s="115"/>
      <c r="BK73" s="115"/>
      <c r="BL73" s="115"/>
      <c r="BM73" s="115"/>
      <c r="BN73" s="115"/>
      <c r="BO73" s="115"/>
      <c r="BP73" s="115"/>
      <c r="BQ73" s="115"/>
      <c r="BR73" s="115"/>
      <c r="BS73" s="115"/>
      <c r="BT73" s="115"/>
      <c r="BU73" s="115"/>
      <c r="BV73" s="115"/>
      <c r="BW73" s="115"/>
      <c r="BX73" s="115"/>
      <c r="BY73" s="115"/>
      <c r="BZ73" s="115"/>
      <c r="CA73" s="115"/>
      <c r="CB73" s="115"/>
      <c r="CC73" s="115"/>
      <c r="CD73" s="115"/>
      <c r="CE73" s="115"/>
      <c r="CF73" s="115"/>
      <c r="CG73" s="115"/>
      <c r="CH73" s="115"/>
      <c r="CI73" s="115"/>
      <c r="CJ73" s="115"/>
      <c r="CK73" s="115"/>
      <c r="CL73" s="115"/>
      <c r="CM73" s="115"/>
      <c r="CN73" s="115"/>
      <c r="CO73" s="115"/>
      <c r="CP73" s="115"/>
      <c r="CQ73" s="115"/>
      <c r="CR73" s="115"/>
      <c r="CS73" s="115"/>
      <c r="CT73" s="115"/>
      <c r="CU73" s="115"/>
      <c r="CV73" s="115"/>
      <c r="CW73" s="115"/>
      <c r="CX73" s="115"/>
      <c r="CY73" s="115"/>
      <c r="CZ73" s="115"/>
      <c r="DA73" s="115"/>
      <c r="DB73" s="115"/>
      <c r="DC73" s="115"/>
      <c r="DD73" s="115"/>
      <c r="DE73" s="115"/>
      <c r="DF73" s="115"/>
      <c r="DG73" s="115"/>
      <c r="DH73" s="115"/>
      <c r="DI73" s="115"/>
      <c r="DJ73" s="115"/>
      <c r="DK73" s="115"/>
      <c r="DL73" s="115"/>
      <c r="DM73" s="115"/>
      <c r="DN73" s="115"/>
      <c r="DO73" s="115"/>
      <c r="DP73" s="115"/>
      <c r="DQ73" s="115"/>
      <c r="DR73" s="115"/>
      <c r="DS73" s="115"/>
      <c r="DT73" s="115"/>
      <c r="DU73" s="115"/>
      <c r="DV73" s="115"/>
      <c r="DW73" s="115"/>
      <c r="DX73" s="115"/>
      <c r="DY73" s="115"/>
      <c r="DZ73" s="115"/>
      <c r="EA73" s="115"/>
      <c r="EB73" s="115"/>
      <c r="EC73" s="115"/>
      <c r="ED73" s="115"/>
      <c r="EE73" s="115"/>
      <c r="EF73" s="115"/>
      <c r="EG73" s="115"/>
      <c r="EH73" s="115"/>
      <c r="EI73" s="115"/>
      <c r="EJ73" s="115"/>
      <c r="EK73" s="115"/>
      <c r="EL73" s="115"/>
      <c r="EM73" s="115"/>
      <c r="EN73" s="115"/>
      <c r="EO73" s="115"/>
      <c r="EP73" s="115"/>
      <c r="EQ73" s="115"/>
      <c r="ER73" s="115"/>
      <c r="ES73" s="115"/>
      <c r="ET73" s="115"/>
      <c r="EU73" s="115"/>
      <c r="EV73" s="115"/>
      <c r="EW73" s="115"/>
      <c r="EX73" s="115"/>
      <c r="EY73" s="115"/>
      <c r="EZ73" s="115"/>
      <c r="FA73" s="115"/>
      <c r="FB73" s="115"/>
      <c r="FC73" s="115"/>
      <c r="FD73" s="115"/>
      <c r="FE73" s="115"/>
      <c r="FF73" s="115"/>
      <c r="FG73" s="115"/>
      <c r="FH73" s="115"/>
      <c r="FI73" s="115"/>
      <c r="FJ73" s="115"/>
      <c r="FK73" s="115"/>
      <c r="FL73" s="115"/>
      <c r="FM73" s="115"/>
    </row>
    <row r="74" spans="1:169" s="59" customFormat="1" x14ac:dyDescent="0.25">
      <c r="A74" s="34" t="s">
        <v>23</v>
      </c>
      <c r="B74" s="714">
        <v>300</v>
      </c>
      <c r="C74" s="58"/>
      <c r="D74" s="134">
        <v>6</v>
      </c>
      <c r="E74" s="121">
        <f t="shared" si="4"/>
        <v>0</v>
      </c>
      <c r="F74" s="3">
        <f t="shared" si="5"/>
        <v>0</v>
      </c>
      <c r="O74" s="115"/>
      <c r="P74" s="115"/>
      <c r="Q74" s="115"/>
      <c r="R74" s="115"/>
      <c r="S74" s="115"/>
      <c r="T74" s="115"/>
      <c r="U74" s="115"/>
      <c r="V74" s="115"/>
      <c r="W74" s="115"/>
      <c r="X74" s="115"/>
      <c r="Y74" s="115"/>
      <c r="Z74" s="115"/>
      <c r="AA74" s="115"/>
      <c r="AB74" s="115"/>
      <c r="AC74" s="115"/>
      <c r="AD74" s="115"/>
      <c r="AE74" s="115"/>
      <c r="AF74" s="115"/>
      <c r="AG74" s="115"/>
      <c r="AH74" s="115"/>
      <c r="AI74" s="115"/>
      <c r="AJ74" s="115"/>
      <c r="AK74" s="115"/>
      <c r="AL74" s="115"/>
      <c r="AM74" s="115"/>
      <c r="AN74" s="115"/>
      <c r="AO74" s="115"/>
      <c r="AP74" s="115"/>
      <c r="AQ74" s="115"/>
      <c r="AR74" s="115"/>
      <c r="AS74" s="115"/>
      <c r="AT74" s="115"/>
      <c r="AU74" s="115"/>
      <c r="AV74" s="115"/>
      <c r="AW74" s="115"/>
      <c r="AX74" s="115"/>
      <c r="AY74" s="115"/>
      <c r="AZ74" s="115"/>
      <c r="BA74" s="115"/>
      <c r="BB74" s="115"/>
      <c r="BC74" s="115"/>
      <c r="BD74" s="115"/>
      <c r="BE74" s="115"/>
      <c r="BF74" s="115"/>
      <c r="BG74" s="115"/>
      <c r="BH74" s="115"/>
      <c r="BI74" s="115"/>
      <c r="BJ74" s="115"/>
      <c r="BK74" s="115"/>
      <c r="BL74" s="115"/>
      <c r="BM74" s="115"/>
      <c r="BN74" s="115"/>
      <c r="BO74" s="115"/>
      <c r="BP74" s="115"/>
      <c r="BQ74" s="115"/>
      <c r="BR74" s="115"/>
      <c r="BS74" s="115"/>
      <c r="BT74" s="115"/>
      <c r="BU74" s="115"/>
      <c r="BV74" s="115"/>
      <c r="BW74" s="115"/>
      <c r="BX74" s="115"/>
      <c r="BY74" s="115"/>
      <c r="BZ74" s="115"/>
      <c r="CA74" s="115"/>
      <c r="CB74" s="115"/>
      <c r="CC74" s="115"/>
      <c r="CD74" s="115"/>
      <c r="CE74" s="115"/>
      <c r="CF74" s="115"/>
      <c r="CG74" s="115"/>
      <c r="CH74" s="115"/>
      <c r="CI74" s="115"/>
      <c r="CJ74" s="115"/>
      <c r="CK74" s="115"/>
      <c r="CL74" s="115"/>
      <c r="CM74" s="115"/>
      <c r="CN74" s="115"/>
      <c r="CO74" s="115"/>
      <c r="CP74" s="115"/>
      <c r="CQ74" s="115"/>
      <c r="CR74" s="115"/>
      <c r="CS74" s="115"/>
      <c r="CT74" s="115"/>
      <c r="CU74" s="115"/>
      <c r="CV74" s="115"/>
      <c r="CW74" s="115"/>
      <c r="CX74" s="115"/>
      <c r="CY74" s="115"/>
      <c r="CZ74" s="115"/>
      <c r="DA74" s="115"/>
      <c r="DB74" s="115"/>
      <c r="DC74" s="115"/>
      <c r="DD74" s="115"/>
      <c r="DE74" s="115"/>
      <c r="DF74" s="115"/>
      <c r="DG74" s="115"/>
      <c r="DH74" s="115"/>
      <c r="DI74" s="115"/>
      <c r="DJ74" s="115"/>
      <c r="DK74" s="115"/>
      <c r="DL74" s="115"/>
      <c r="DM74" s="115"/>
      <c r="DN74" s="115"/>
      <c r="DO74" s="115"/>
      <c r="DP74" s="115"/>
      <c r="DQ74" s="115"/>
      <c r="DR74" s="115"/>
      <c r="DS74" s="115"/>
      <c r="DT74" s="115"/>
      <c r="DU74" s="115"/>
      <c r="DV74" s="115"/>
      <c r="DW74" s="115"/>
      <c r="DX74" s="115"/>
      <c r="DY74" s="115"/>
      <c r="DZ74" s="115"/>
      <c r="EA74" s="115"/>
      <c r="EB74" s="115"/>
      <c r="EC74" s="115"/>
      <c r="ED74" s="115"/>
      <c r="EE74" s="115"/>
      <c r="EF74" s="115"/>
      <c r="EG74" s="115"/>
      <c r="EH74" s="115"/>
      <c r="EI74" s="115"/>
      <c r="EJ74" s="115"/>
      <c r="EK74" s="115"/>
      <c r="EL74" s="115"/>
      <c r="EM74" s="115"/>
      <c r="EN74" s="115"/>
      <c r="EO74" s="115"/>
      <c r="EP74" s="115"/>
      <c r="EQ74" s="115"/>
      <c r="ER74" s="115"/>
      <c r="ES74" s="115"/>
      <c r="ET74" s="115"/>
      <c r="EU74" s="115"/>
      <c r="EV74" s="115"/>
      <c r="EW74" s="115"/>
      <c r="EX74" s="115"/>
      <c r="EY74" s="115"/>
      <c r="EZ74" s="115"/>
      <c r="FA74" s="115"/>
      <c r="FB74" s="115"/>
      <c r="FC74" s="115"/>
      <c r="FD74" s="115"/>
      <c r="FE74" s="115"/>
      <c r="FF74" s="115"/>
      <c r="FG74" s="115"/>
      <c r="FH74" s="115"/>
      <c r="FI74" s="115"/>
      <c r="FJ74" s="115"/>
      <c r="FK74" s="115"/>
      <c r="FL74" s="115"/>
      <c r="FM74" s="115"/>
    </row>
    <row r="75" spans="1:169" s="59" customFormat="1" x14ac:dyDescent="0.25">
      <c r="A75" s="34" t="s">
        <v>24</v>
      </c>
      <c r="B75" s="714">
        <v>300</v>
      </c>
      <c r="C75" s="58"/>
      <c r="D75" s="134">
        <v>7</v>
      </c>
      <c r="E75" s="121">
        <f t="shared" si="4"/>
        <v>0</v>
      </c>
      <c r="F75" s="3">
        <f t="shared" si="5"/>
        <v>0</v>
      </c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  <c r="AA75" s="115"/>
      <c r="AB75" s="115"/>
      <c r="AC75" s="115"/>
      <c r="AD75" s="115"/>
      <c r="AE75" s="115"/>
      <c r="AF75" s="115"/>
      <c r="AG75" s="115"/>
      <c r="AH75" s="115"/>
      <c r="AI75" s="115"/>
      <c r="AJ75" s="115"/>
      <c r="AK75" s="115"/>
      <c r="AL75" s="115"/>
      <c r="AM75" s="115"/>
      <c r="AN75" s="115"/>
      <c r="AO75" s="115"/>
      <c r="AP75" s="115"/>
      <c r="AQ75" s="115"/>
      <c r="AR75" s="115"/>
      <c r="AS75" s="115"/>
      <c r="AT75" s="115"/>
      <c r="AU75" s="115"/>
      <c r="AV75" s="115"/>
      <c r="AW75" s="115"/>
      <c r="AX75" s="115"/>
      <c r="AY75" s="115"/>
      <c r="AZ75" s="115"/>
      <c r="BA75" s="115"/>
      <c r="BB75" s="115"/>
      <c r="BC75" s="115"/>
      <c r="BD75" s="115"/>
      <c r="BE75" s="115"/>
      <c r="BF75" s="115"/>
      <c r="BG75" s="115"/>
      <c r="BH75" s="115"/>
      <c r="BI75" s="115"/>
      <c r="BJ75" s="115"/>
      <c r="BK75" s="115"/>
      <c r="BL75" s="115"/>
      <c r="BM75" s="115"/>
      <c r="BN75" s="115"/>
      <c r="BO75" s="115"/>
      <c r="BP75" s="115"/>
      <c r="BQ75" s="115"/>
      <c r="BR75" s="115"/>
      <c r="BS75" s="115"/>
      <c r="BT75" s="115"/>
      <c r="BU75" s="115"/>
      <c r="BV75" s="115"/>
      <c r="BW75" s="115"/>
      <c r="BX75" s="115"/>
      <c r="BY75" s="115"/>
      <c r="BZ75" s="115"/>
      <c r="CA75" s="115"/>
      <c r="CB75" s="115"/>
      <c r="CC75" s="115"/>
      <c r="CD75" s="115"/>
      <c r="CE75" s="115"/>
      <c r="CF75" s="115"/>
      <c r="CG75" s="115"/>
      <c r="CH75" s="115"/>
      <c r="CI75" s="115"/>
      <c r="CJ75" s="115"/>
      <c r="CK75" s="115"/>
      <c r="CL75" s="115"/>
      <c r="CM75" s="115"/>
      <c r="CN75" s="115"/>
      <c r="CO75" s="115"/>
      <c r="CP75" s="115"/>
      <c r="CQ75" s="115"/>
      <c r="CR75" s="115"/>
      <c r="CS75" s="115"/>
      <c r="CT75" s="115"/>
      <c r="CU75" s="115"/>
      <c r="CV75" s="115"/>
      <c r="CW75" s="115"/>
      <c r="CX75" s="115"/>
      <c r="CY75" s="115"/>
      <c r="CZ75" s="115"/>
      <c r="DA75" s="115"/>
      <c r="DB75" s="115"/>
      <c r="DC75" s="115"/>
      <c r="DD75" s="115"/>
      <c r="DE75" s="115"/>
      <c r="DF75" s="115"/>
      <c r="DG75" s="115"/>
      <c r="DH75" s="115"/>
      <c r="DI75" s="115"/>
      <c r="DJ75" s="115"/>
      <c r="DK75" s="115"/>
      <c r="DL75" s="115"/>
      <c r="DM75" s="115"/>
      <c r="DN75" s="115"/>
      <c r="DO75" s="115"/>
      <c r="DP75" s="115"/>
      <c r="DQ75" s="115"/>
      <c r="DR75" s="115"/>
      <c r="DS75" s="115"/>
      <c r="DT75" s="115"/>
      <c r="DU75" s="115"/>
      <c r="DV75" s="115"/>
      <c r="DW75" s="115"/>
      <c r="DX75" s="115"/>
      <c r="DY75" s="115"/>
      <c r="DZ75" s="115"/>
      <c r="EA75" s="115"/>
      <c r="EB75" s="115"/>
      <c r="EC75" s="115"/>
      <c r="ED75" s="115"/>
      <c r="EE75" s="115"/>
      <c r="EF75" s="115"/>
      <c r="EG75" s="115"/>
      <c r="EH75" s="115"/>
      <c r="EI75" s="115"/>
      <c r="EJ75" s="115"/>
      <c r="EK75" s="115"/>
      <c r="EL75" s="115"/>
      <c r="EM75" s="115"/>
      <c r="EN75" s="115"/>
      <c r="EO75" s="115"/>
      <c r="EP75" s="115"/>
      <c r="EQ75" s="115"/>
      <c r="ER75" s="115"/>
      <c r="ES75" s="115"/>
      <c r="ET75" s="115"/>
      <c r="EU75" s="115"/>
      <c r="EV75" s="115"/>
      <c r="EW75" s="115"/>
      <c r="EX75" s="115"/>
      <c r="EY75" s="115"/>
      <c r="EZ75" s="115"/>
      <c r="FA75" s="115"/>
      <c r="FB75" s="115"/>
      <c r="FC75" s="115"/>
      <c r="FD75" s="115"/>
      <c r="FE75" s="115"/>
      <c r="FF75" s="115"/>
      <c r="FG75" s="115"/>
      <c r="FH75" s="115"/>
      <c r="FI75" s="115"/>
      <c r="FJ75" s="115"/>
      <c r="FK75" s="115"/>
      <c r="FL75" s="115"/>
      <c r="FM75" s="115"/>
    </row>
    <row r="76" spans="1:169" s="59" customFormat="1" x14ac:dyDescent="0.25">
      <c r="A76" s="34" t="s">
        <v>26</v>
      </c>
      <c r="B76" s="714">
        <v>300</v>
      </c>
      <c r="C76" s="58"/>
      <c r="D76" s="134">
        <v>9.8000000000000007</v>
      </c>
      <c r="E76" s="121">
        <f t="shared" si="4"/>
        <v>0</v>
      </c>
      <c r="F76" s="3">
        <f t="shared" si="5"/>
        <v>0</v>
      </c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5"/>
      <c r="BJ76" s="115"/>
      <c r="BK76" s="115"/>
      <c r="BL76" s="115"/>
      <c r="BM76" s="115"/>
      <c r="BN76" s="115"/>
      <c r="BO76" s="115"/>
      <c r="BP76" s="115"/>
      <c r="BQ76" s="115"/>
      <c r="BR76" s="115"/>
      <c r="BS76" s="115"/>
      <c r="BT76" s="115"/>
      <c r="BU76" s="115"/>
      <c r="BV76" s="115"/>
      <c r="BW76" s="115"/>
      <c r="BX76" s="115"/>
      <c r="BY76" s="115"/>
      <c r="BZ76" s="115"/>
      <c r="CA76" s="115"/>
      <c r="CB76" s="115"/>
      <c r="CC76" s="115"/>
      <c r="CD76" s="115"/>
      <c r="CE76" s="115"/>
      <c r="CF76" s="115"/>
      <c r="CG76" s="115"/>
      <c r="CH76" s="115"/>
      <c r="CI76" s="115"/>
      <c r="CJ76" s="115"/>
      <c r="CK76" s="115"/>
      <c r="CL76" s="115"/>
      <c r="CM76" s="115"/>
      <c r="CN76" s="115"/>
      <c r="CO76" s="115"/>
      <c r="CP76" s="115"/>
      <c r="CQ76" s="115"/>
      <c r="CR76" s="115"/>
      <c r="CS76" s="115"/>
      <c r="CT76" s="115"/>
      <c r="CU76" s="115"/>
      <c r="CV76" s="115"/>
      <c r="CW76" s="115"/>
      <c r="CX76" s="115"/>
      <c r="CY76" s="115"/>
      <c r="CZ76" s="115"/>
      <c r="DA76" s="115"/>
      <c r="DB76" s="115"/>
      <c r="DC76" s="115"/>
      <c r="DD76" s="115"/>
      <c r="DE76" s="115"/>
      <c r="DF76" s="115"/>
      <c r="DG76" s="115"/>
      <c r="DH76" s="115"/>
      <c r="DI76" s="115"/>
      <c r="DJ76" s="115"/>
      <c r="DK76" s="115"/>
      <c r="DL76" s="115"/>
      <c r="DM76" s="115"/>
      <c r="DN76" s="115"/>
      <c r="DO76" s="115"/>
      <c r="DP76" s="115"/>
      <c r="DQ76" s="115"/>
      <c r="DR76" s="115"/>
      <c r="DS76" s="115"/>
      <c r="DT76" s="115"/>
      <c r="DU76" s="115"/>
      <c r="DV76" s="115"/>
      <c r="DW76" s="115"/>
      <c r="DX76" s="115"/>
      <c r="DY76" s="115"/>
      <c r="DZ76" s="115"/>
      <c r="EA76" s="115"/>
      <c r="EB76" s="115"/>
      <c r="EC76" s="115"/>
      <c r="ED76" s="115"/>
      <c r="EE76" s="115"/>
      <c r="EF76" s="115"/>
      <c r="EG76" s="115"/>
      <c r="EH76" s="115"/>
      <c r="EI76" s="115"/>
      <c r="EJ76" s="115"/>
      <c r="EK76" s="115"/>
      <c r="EL76" s="115"/>
      <c r="EM76" s="115"/>
      <c r="EN76" s="115"/>
      <c r="EO76" s="115"/>
      <c r="EP76" s="115"/>
      <c r="EQ76" s="115"/>
      <c r="ER76" s="115"/>
      <c r="ES76" s="115"/>
      <c r="ET76" s="115"/>
      <c r="EU76" s="115"/>
      <c r="EV76" s="115"/>
      <c r="EW76" s="115"/>
      <c r="EX76" s="115"/>
      <c r="EY76" s="115"/>
      <c r="EZ76" s="115"/>
      <c r="FA76" s="115"/>
      <c r="FB76" s="115"/>
      <c r="FC76" s="115"/>
      <c r="FD76" s="115"/>
      <c r="FE76" s="115"/>
      <c r="FF76" s="115"/>
      <c r="FG76" s="115"/>
      <c r="FH76" s="115"/>
      <c r="FI76" s="115"/>
      <c r="FJ76" s="115"/>
      <c r="FK76" s="115"/>
      <c r="FL76" s="115"/>
      <c r="FM76" s="115"/>
    </row>
    <row r="77" spans="1:169" s="59" customFormat="1" x14ac:dyDescent="0.25">
      <c r="A77" s="34" t="s">
        <v>27</v>
      </c>
      <c r="B77" s="714">
        <v>300</v>
      </c>
      <c r="C77" s="58"/>
      <c r="D77" s="134">
        <v>28</v>
      </c>
      <c r="E77" s="121">
        <f t="shared" ref="E77" si="6">ROUND(F77/B77,0)</f>
        <v>0</v>
      </c>
      <c r="F77" s="3">
        <f t="shared" ref="F77" si="7">ROUND(C77*D77,0)</f>
        <v>0</v>
      </c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5"/>
      <c r="BK77" s="115"/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5"/>
      <c r="BZ77" s="115"/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5"/>
      <c r="CO77" s="115"/>
      <c r="CP77" s="115"/>
      <c r="CQ77" s="115"/>
      <c r="CR77" s="115"/>
      <c r="CS77" s="115"/>
      <c r="CT77" s="115"/>
      <c r="CU77" s="115"/>
      <c r="CV77" s="115"/>
      <c r="CW77" s="115"/>
      <c r="CX77" s="115"/>
      <c r="CY77" s="115"/>
      <c r="CZ77" s="115"/>
      <c r="DA77" s="115"/>
      <c r="DB77" s="115"/>
      <c r="DC77" s="115"/>
      <c r="DD77" s="115"/>
      <c r="DE77" s="115"/>
      <c r="DF77" s="115"/>
      <c r="DG77" s="115"/>
      <c r="DH77" s="115"/>
      <c r="DI77" s="115"/>
      <c r="DJ77" s="115"/>
      <c r="DK77" s="115"/>
      <c r="DL77" s="115"/>
      <c r="DM77" s="115"/>
      <c r="DN77" s="115"/>
      <c r="DO77" s="115"/>
      <c r="DP77" s="115"/>
      <c r="DQ77" s="115"/>
      <c r="DR77" s="115"/>
      <c r="DS77" s="115"/>
      <c r="DT77" s="115"/>
      <c r="DU77" s="115"/>
      <c r="DV77" s="115"/>
      <c r="DW77" s="115"/>
      <c r="DX77" s="115"/>
      <c r="DY77" s="115"/>
      <c r="DZ77" s="115"/>
      <c r="EA77" s="115"/>
      <c r="EB77" s="115"/>
      <c r="EC77" s="115"/>
      <c r="ED77" s="115"/>
      <c r="EE77" s="115"/>
      <c r="EF77" s="115"/>
      <c r="EG77" s="115"/>
      <c r="EH77" s="115"/>
      <c r="EI77" s="115"/>
      <c r="EJ77" s="115"/>
      <c r="EK77" s="115"/>
      <c r="EL77" s="115"/>
      <c r="EM77" s="115"/>
      <c r="EN77" s="115"/>
      <c r="EO77" s="115"/>
      <c r="EP77" s="115"/>
      <c r="EQ77" s="115"/>
      <c r="ER77" s="115"/>
      <c r="ES77" s="115"/>
      <c r="ET77" s="115"/>
      <c r="EU77" s="115"/>
      <c r="EV77" s="115"/>
      <c r="EW77" s="115"/>
      <c r="EX77" s="115"/>
      <c r="EY77" s="115"/>
      <c r="EZ77" s="115"/>
      <c r="FA77" s="115"/>
      <c r="FB77" s="115"/>
      <c r="FC77" s="115"/>
      <c r="FD77" s="115"/>
      <c r="FE77" s="115"/>
      <c r="FF77" s="115"/>
      <c r="FG77" s="115"/>
      <c r="FH77" s="115"/>
      <c r="FI77" s="115"/>
      <c r="FJ77" s="115"/>
      <c r="FK77" s="115"/>
      <c r="FL77" s="115"/>
      <c r="FM77" s="115"/>
    </row>
    <row r="78" spans="1:169" s="59" customFormat="1" x14ac:dyDescent="0.25">
      <c r="A78" s="45" t="s">
        <v>9</v>
      </c>
      <c r="B78" s="714"/>
      <c r="C78" s="306">
        <f>SUM(C69:C77)</f>
        <v>1</v>
      </c>
      <c r="D78" s="130">
        <f>F78/C78</f>
        <v>7</v>
      </c>
      <c r="E78" s="306">
        <f t="shared" ref="E78:F78" si="8">SUM(E69:E77)</f>
        <v>0</v>
      </c>
      <c r="F78" s="306">
        <f t="shared" si="8"/>
        <v>7</v>
      </c>
      <c r="O78" s="115"/>
      <c r="P78" s="115"/>
      <c r="Q78" s="115"/>
      <c r="R78" s="115"/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5"/>
      <c r="AG78" s="115"/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5"/>
      <c r="AV78" s="115"/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5"/>
      <c r="BK78" s="115"/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5"/>
      <c r="BZ78" s="115"/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5"/>
      <c r="CO78" s="115"/>
      <c r="CP78" s="115"/>
      <c r="CQ78" s="115"/>
      <c r="CR78" s="115"/>
      <c r="CS78" s="115"/>
      <c r="CT78" s="115"/>
      <c r="CU78" s="115"/>
      <c r="CV78" s="115"/>
      <c r="CW78" s="115"/>
      <c r="CX78" s="115"/>
      <c r="CY78" s="115"/>
      <c r="CZ78" s="115"/>
      <c r="DA78" s="115"/>
      <c r="DB78" s="115"/>
      <c r="DC78" s="115"/>
      <c r="DD78" s="115"/>
      <c r="DE78" s="115"/>
      <c r="DF78" s="115"/>
      <c r="DG78" s="115"/>
      <c r="DH78" s="115"/>
      <c r="DI78" s="115"/>
      <c r="DJ78" s="115"/>
      <c r="DK78" s="115"/>
      <c r="DL78" s="115"/>
      <c r="DM78" s="115"/>
      <c r="DN78" s="115"/>
      <c r="DO78" s="115"/>
      <c r="DP78" s="115"/>
      <c r="DQ78" s="115"/>
      <c r="DR78" s="115"/>
      <c r="DS78" s="115"/>
      <c r="DT78" s="115"/>
      <c r="DU78" s="115"/>
      <c r="DV78" s="115"/>
      <c r="DW78" s="115"/>
      <c r="DX78" s="115"/>
      <c r="DY78" s="115"/>
      <c r="DZ78" s="115"/>
      <c r="EA78" s="115"/>
      <c r="EB78" s="115"/>
      <c r="EC78" s="115"/>
      <c r="ED78" s="115"/>
      <c r="EE78" s="115"/>
      <c r="EF78" s="115"/>
      <c r="EG78" s="115"/>
      <c r="EH78" s="115"/>
      <c r="EI78" s="115"/>
      <c r="EJ78" s="115"/>
      <c r="EK78" s="115"/>
      <c r="EL78" s="115"/>
      <c r="EM78" s="115"/>
      <c r="EN78" s="115"/>
      <c r="EO78" s="115"/>
      <c r="EP78" s="115"/>
      <c r="EQ78" s="115"/>
      <c r="ER78" s="115"/>
      <c r="ES78" s="115"/>
      <c r="ET78" s="115"/>
      <c r="EU78" s="115"/>
      <c r="EV78" s="115"/>
      <c r="EW78" s="115"/>
      <c r="EX78" s="115"/>
      <c r="EY78" s="115"/>
      <c r="EZ78" s="115"/>
      <c r="FA78" s="115"/>
      <c r="FB78" s="115"/>
      <c r="FC78" s="115"/>
      <c r="FD78" s="115"/>
      <c r="FE78" s="115"/>
      <c r="FF78" s="115"/>
      <c r="FG78" s="115"/>
      <c r="FH78" s="115"/>
      <c r="FI78" s="115"/>
      <c r="FJ78" s="115"/>
      <c r="FK78" s="115"/>
      <c r="FL78" s="115"/>
      <c r="FM78" s="115"/>
    </row>
    <row r="79" spans="1:169" s="59" customFormat="1" x14ac:dyDescent="0.25">
      <c r="A79" s="55" t="s">
        <v>77</v>
      </c>
      <c r="B79" s="714"/>
      <c r="C79" s="306"/>
      <c r="D79" s="124"/>
      <c r="E79" s="306"/>
      <c r="F79" s="306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  <c r="Z79" s="115"/>
      <c r="AA79" s="115"/>
      <c r="AB79" s="115"/>
      <c r="AC79" s="115"/>
      <c r="AD79" s="115"/>
      <c r="AE79" s="115"/>
      <c r="AF79" s="115"/>
      <c r="AG79" s="115"/>
      <c r="AH79" s="115"/>
      <c r="AI79" s="115"/>
      <c r="AJ79" s="115"/>
      <c r="AK79" s="115"/>
      <c r="AL79" s="115"/>
      <c r="AM79" s="115"/>
      <c r="AN79" s="115"/>
      <c r="AO79" s="115"/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  <c r="BH79" s="115"/>
      <c r="BI79" s="115"/>
      <c r="BJ79" s="115"/>
      <c r="BK79" s="115"/>
      <c r="BL79" s="115"/>
      <c r="BM79" s="115"/>
      <c r="BN79" s="115"/>
      <c r="BO79" s="115"/>
      <c r="BP79" s="115"/>
      <c r="BQ79" s="115"/>
      <c r="BR79" s="115"/>
      <c r="BS79" s="115"/>
      <c r="BT79" s="115"/>
      <c r="BU79" s="115"/>
      <c r="BV79" s="115"/>
      <c r="BW79" s="115"/>
      <c r="BX79" s="115"/>
      <c r="BY79" s="115"/>
      <c r="BZ79" s="115"/>
      <c r="CA79" s="115"/>
      <c r="CB79" s="115"/>
      <c r="CC79" s="115"/>
      <c r="CD79" s="115"/>
      <c r="CE79" s="115"/>
      <c r="CF79" s="115"/>
      <c r="CG79" s="115"/>
      <c r="CH79" s="115"/>
      <c r="CI79" s="115"/>
      <c r="CJ79" s="115"/>
      <c r="CK79" s="115"/>
      <c r="CL79" s="115"/>
      <c r="CM79" s="115"/>
      <c r="CN79" s="115"/>
      <c r="CO79" s="115"/>
      <c r="CP79" s="115"/>
      <c r="CQ79" s="115"/>
      <c r="CR79" s="115"/>
      <c r="CS79" s="115"/>
      <c r="CT79" s="115"/>
      <c r="CU79" s="115"/>
      <c r="CV79" s="115"/>
      <c r="CW79" s="115"/>
      <c r="CX79" s="115"/>
      <c r="CY79" s="115"/>
      <c r="CZ79" s="115"/>
      <c r="DA79" s="115"/>
      <c r="DB79" s="115"/>
      <c r="DC79" s="115"/>
      <c r="DD79" s="115"/>
      <c r="DE79" s="115"/>
      <c r="DF79" s="115"/>
      <c r="DG79" s="115"/>
      <c r="DH79" s="115"/>
      <c r="DI79" s="115"/>
      <c r="DJ79" s="115"/>
      <c r="DK79" s="115"/>
      <c r="DL79" s="115"/>
      <c r="DM79" s="115"/>
      <c r="DN79" s="115"/>
      <c r="DO79" s="115"/>
      <c r="DP79" s="115"/>
      <c r="DQ79" s="115"/>
      <c r="DR79" s="115"/>
      <c r="DS79" s="115"/>
      <c r="DT79" s="115"/>
      <c r="DU79" s="115"/>
      <c r="DV79" s="115"/>
      <c r="DW79" s="115"/>
      <c r="DX79" s="115"/>
      <c r="DY79" s="115"/>
      <c r="DZ79" s="115"/>
      <c r="EA79" s="115"/>
      <c r="EB79" s="115"/>
      <c r="EC79" s="115"/>
      <c r="ED79" s="115"/>
      <c r="EE79" s="115"/>
      <c r="EF79" s="115"/>
      <c r="EG79" s="115"/>
      <c r="EH79" s="115"/>
      <c r="EI79" s="115"/>
      <c r="EJ79" s="115"/>
      <c r="EK79" s="115"/>
      <c r="EL79" s="115"/>
      <c r="EM79" s="115"/>
      <c r="EN79" s="115"/>
      <c r="EO79" s="115"/>
      <c r="EP79" s="115"/>
      <c r="EQ79" s="115"/>
      <c r="ER79" s="115"/>
      <c r="ES79" s="115"/>
      <c r="ET79" s="115"/>
      <c r="EU79" s="115"/>
      <c r="EV79" s="115"/>
      <c r="EW79" s="115"/>
      <c r="EX79" s="115"/>
      <c r="EY79" s="115"/>
      <c r="EZ79" s="115"/>
      <c r="FA79" s="115"/>
      <c r="FB79" s="115"/>
      <c r="FC79" s="115"/>
      <c r="FD79" s="115"/>
      <c r="FE79" s="115"/>
      <c r="FF79" s="115"/>
      <c r="FG79" s="115"/>
      <c r="FH79" s="115"/>
      <c r="FI79" s="115"/>
      <c r="FJ79" s="115"/>
      <c r="FK79" s="115"/>
      <c r="FL79" s="115"/>
      <c r="FM79" s="115"/>
    </row>
    <row r="80" spans="1:169" s="59" customFormat="1" x14ac:dyDescent="0.25">
      <c r="A80" s="35" t="s">
        <v>37</v>
      </c>
      <c r="B80" s="714">
        <v>240</v>
      </c>
      <c r="C80" s="58"/>
      <c r="D80" s="134">
        <v>8</v>
      </c>
      <c r="E80" s="121">
        <f>ROUND(F80/B80,0)</f>
        <v>0</v>
      </c>
      <c r="F80" s="3">
        <f>ROUND(C80*D80,0)</f>
        <v>0</v>
      </c>
      <c r="O80" s="115"/>
      <c r="P80" s="115"/>
      <c r="Q80" s="115"/>
      <c r="R80" s="115"/>
      <c r="S80" s="115"/>
      <c r="T80" s="115"/>
      <c r="U80" s="115"/>
      <c r="V80" s="115"/>
      <c r="W80" s="115"/>
      <c r="X80" s="115"/>
      <c r="Y80" s="115"/>
      <c r="Z80" s="115"/>
      <c r="AA80" s="115"/>
      <c r="AB80" s="115"/>
      <c r="AC80" s="115"/>
      <c r="AD80" s="115"/>
      <c r="AE80" s="115"/>
      <c r="AF80" s="115"/>
      <c r="AG80" s="115"/>
      <c r="AH80" s="115"/>
      <c r="AI80" s="115"/>
      <c r="AJ80" s="115"/>
      <c r="AK80" s="115"/>
      <c r="AL80" s="115"/>
      <c r="AM80" s="115"/>
      <c r="AN80" s="115"/>
      <c r="AO80" s="115"/>
      <c r="AP80" s="115"/>
      <c r="AQ80" s="115"/>
      <c r="AR80" s="115"/>
      <c r="AS80" s="115"/>
      <c r="AT80" s="115"/>
      <c r="AU80" s="115"/>
      <c r="AV80" s="115"/>
      <c r="AW80" s="115"/>
      <c r="AX80" s="115"/>
      <c r="AY80" s="115"/>
      <c r="AZ80" s="115"/>
      <c r="BA80" s="115"/>
      <c r="BB80" s="115"/>
      <c r="BC80" s="115"/>
      <c r="BD80" s="115"/>
      <c r="BE80" s="115"/>
      <c r="BF80" s="115"/>
      <c r="BG80" s="115"/>
      <c r="BH80" s="115"/>
      <c r="BI80" s="115"/>
      <c r="BJ80" s="115"/>
      <c r="BK80" s="115"/>
      <c r="BL80" s="115"/>
      <c r="BM80" s="115"/>
      <c r="BN80" s="115"/>
      <c r="BO80" s="115"/>
      <c r="BP80" s="115"/>
      <c r="BQ80" s="115"/>
      <c r="BR80" s="115"/>
      <c r="BS80" s="115"/>
      <c r="BT80" s="115"/>
      <c r="BU80" s="115"/>
      <c r="BV80" s="115"/>
      <c r="BW80" s="115"/>
      <c r="BX80" s="115"/>
      <c r="BY80" s="115"/>
      <c r="BZ80" s="115"/>
      <c r="CA80" s="115"/>
      <c r="CB80" s="115"/>
      <c r="CC80" s="115"/>
      <c r="CD80" s="115"/>
      <c r="CE80" s="115"/>
      <c r="CF80" s="115"/>
      <c r="CG80" s="115"/>
      <c r="CH80" s="115"/>
      <c r="CI80" s="115"/>
      <c r="CJ80" s="115"/>
      <c r="CK80" s="115"/>
      <c r="CL80" s="115"/>
      <c r="CM80" s="115"/>
      <c r="CN80" s="115"/>
      <c r="CO80" s="115"/>
      <c r="CP80" s="115"/>
      <c r="CQ80" s="115"/>
      <c r="CR80" s="115"/>
      <c r="CS80" s="115"/>
      <c r="CT80" s="115"/>
      <c r="CU80" s="115"/>
      <c r="CV80" s="115"/>
      <c r="CW80" s="115"/>
      <c r="CX80" s="115"/>
      <c r="CY80" s="115"/>
      <c r="CZ80" s="115"/>
      <c r="DA80" s="115"/>
      <c r="DB80" s="115"/>
      <c r="DC80" s="115"/>
      <c r="DD80" s="115"/>
      <c r="DE80" s="115"/>
      <c r="DF80" s="115"/>
      <c r="DG80" s="115"/>
      <c r="DH80" s="115"/>
      <c r="DI80" s="115"/>
      <c r="DJ80" s="115"/>
      <c r="DK80" s="115"/>
      <c r="DL80" s="115"/>
      <c r="DM80" s="115"/>
      <c r="DN80" s="115"/>
      <c r="DO80" s="115"/>
      <c r="DP80" s="115"/>
      <c r="DQ80" s="115"/>
      <c r="DR80" s="115"/>
      <c r="DS80" s="115"/>
      <c r="DT80" s="115"/>
      <c r="DU80" s="115"/>
      <c r="DV80" s="115"/>
      <c r="DW80" s="115"/>
      <c r="DX80" s="115"/>
      <c r="DY80" s="115"/>
      <c r="DZ80" s="115"/>
      <c r="EA80" s="115"/>
      <c r="EB80" s="115"/>
      <c r="EC80" s="115"/>
      <c r="ED80" s="115"/>
      <c r="EE80" s="115"/>
      <c r="EF80" s="115"/>
      <c r="EG80" s="115"/>
      <c r="EH80" s="115"/>
      <c r="EI80" s="115"/>
      <c r="EJ80" s="115"/>
      <c r="EK80" s="115"/>
      <c r="EL80" s="115"/>
      <c r="EM80" s="115"/>
      <c r="EN80" s="115"/>
      <c r="EO80" s="115"/>
      <c r="EP80" s="115"/>
      <c r="EQ80" s="115"/>
      <c r="ER80" s="115"/>
      <c r="ES80" s="115"/>
      <c r="ET80" s="115"/>
      <c r="EU80" s="115"/>
      <c r="EV80" s="115"/>
      <c r="EW80" s="115"/>
      <c r="EX80" s="115"/>
      <c r="EY80" s="115"/>
      <c r="EZ80" s="115"/>
      <c r="FA80" s="115"/>
      <c r="FB80" s="115"/>
      <c r="FC80" s="115"/>
      <c r="FD80" s="115"/>
      <c r="FE80" s="115"/>
      <c r="FF80" s="115"/>
      <c r="FG80" s="115"/>
      <c r="FH80" s="115"/>
      <c r="FI80" s="115"/>
      <c r="FJ80" s="115"/>
      <c r="FK80" s="115"/>
      <c r="FL80" s="115"/>
      <c r="FM80" s="115"/>
    </row>
    <row r="81" spans="1:169" s="59" customFormat="1" x14ac:dyDescent="0.25">
      <c r="A81" s="35" t="s">
        <v>108</v>
      </c>
      <c r="B81" s="714">
        <v>240</v>
      </c>
      <c r="C81" s="715"/>
      <c r="D81" s="134">
        <v>2.1</v>
      </c>
      <c r="E81" s="121">
        <f>ROUND(F81/B81,0)</f>
        <v>0</v>
      </c>
      <c r="F81" s="3">
        <f>ROUND(C81*D81,0)</f>
        <v>0</v>
      </c>
      <c r="O81" s="115"/>
      <c r="P81" s="115"/>
      <c r="Q81" s="115"/>
      <c r="R81" s="115"/>
      <c r="S81" s="115"/>
      <c r="T81" s="115"/>
      <c r="U81" s="115"/>
      <c r="V81" s="115"/>
      <c r="W81" s="115"/>
      <c r="X81" s="115"/>
      <c r="Y81" s="115"/>
      <c r="Z81" s="115"/>
      <c r="AA81" s="115"/>
      <c r="AB81" s="115"/>
      <c r="AC81" s="115"/>
      <c r="AD81" s="115"/>
      <c r="AE81" s="115"/>
      <c r="AF81" s="115"/>
      <c r="AG81" s="115"/>
      <c r="AH81" s="115"/>
      <c r="AI81" s="115"/>
      <c r="AJ81" s="115"/>
      <c r="AK81" s="115"/>
      <c r="AL81" s="115"/>
      <c r="AM81" s="115"/>
      <c r="AN81" s="115"/>
      <c r="AO81" s="115"/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  <c r="BH81" s="115"/>
      <c r="BI81" s="115"/>
      <c r="BJ81" s="115"/>
      <c r="BK81" s="115"/>
      <c r="BL81" s="115"/>
      <c r="BM81" s="115"/>
      <c r="BN81" s="115"/>
      <c r="BO81" s="115"/>
      <c r="BP81" s="115"/>
      <c r="BQ81" s="115"/>
      <c r="BR81" s="115"/>
      <c r="BS81" s="115"/>
      <c r="BT81" s="115"/>
      <c r="BU81" s="115"/>
      <c r="BV81" s="115"/>
      <c r="BW81" s="115"/>
      <c r="BX81" s="115"/>
      <c r="BY81" s="115"/>
      <c r="BZ81" s="115"/>
      <c r="CA81" s="115"/>
      <c r="CB81" s="115"/>
      <c r="CC81" s="115"/>
      <c r="CD81" s="115"/>
      <c r="CE81" s="115"/>
      <c r="CF81" s="115"/>
      <c r="CG81" s="115"/>
      <c r="CH81" s="115"/>
      <c r="CI81" s="115"/>
      <c r="CJ81" s="115"/>
      <c r="CK81" s="115"/>
      <c r="CL81" s="115"/>
      <c r="CM81" s="115"/>
      <c r="CN81" s="115"/>
      <c r="CO81" s="115"/>
      <c r="CP81" s="115"/>
      <c r="CQ81" s="115"/>
      <c r="CR81" s="115"/>
      <c r="CS81" s="115"/>
      <c r="CT81" s="115"/>
      <c r="CU81" s="115"/>
      <c r="CV81" s="115"/>
      <c r="CW81" s="115"/>
      <c r="CX81" s="115"/>
      <c r="CY81" s="115"/>
      <c r="CZ81" s="115"/>
      <c r="DA81" s="115"/>
      <c r="DB81" s="115"/>
      <c r="DC81" s="115"/>
      <c r="DD81" s="115"/>
      <c r="DE81" s="115"/>
      <c r="DF81" s="115"/>
      <c r="DG81" s="115"/>
      <c r="DH81" s="115"/>
      <c r="DI81" s="115"/>
      <c r="DJ81" s="115"/>
      <c r="DK81" s="115"/>
      <c r="DL81" s="115"/>
      <c r="DM81" s="115"/>
      <c r="DN81" s="115"/>
      <c r="DO81" s="115"/>
      <c r="DP81" s="115"/>
      <c r="DQ81" s="115"/>
      <c r="DR81" s="115"/>
      <c r="DS81" s="115"/>
      <c r="DT81" s="115"/>
      <c r="DU81" s="115"/>
      <c r="DV81" s="115"/>
      <c r="DW81" s="115"/>
      <c r="DX81" s="115"/>
      <c r="DY81" s="115"/>
      <c r="DZ81" s="115"/>
      <c r="EA81" s="115"/>
      <c r="EB81" s="115"/>
      <c r="EC81" s="115"/>
      <c r="ED81" s="115"/>
      <c r="EE81" s="115"/>
      <c r="EF81" s="115"/>
      <c r="EG81" s="115"/>
      <c r="EH81" s="115"/>
      <c r="EI81" s="115"/>
      <c r="EJ81" s="115"/>
      <c r="EK81" s="115"/>
      <c r="EL81" s="115"/>
      <c r="EM81" s="115"/>
      <c r="EN81" s="115"/>
      <c r="EO81" s="115"/>
      <c r="EP81" s="115"/>
      <c r="EQ81" s="115"/>
      <c r="ER81" s="115"/>
      <c r="ES81" s="115"/>
      <c r="ET81" s="115"/>
      <c r="EU81" s="115"/>
      <c r="EV81" s="115"/>
      <c r="EW81" s="115"/>
      <c r="EX81" s="115"/>
      <c r="EY81" s="115"/>
      <c r="EZ81" s="115"/>
      <c r="FA81" s="115"/>
      <c r="FB81" s="115"/>
      <c r="FC81" s="115"/>
      <c r="FD81" s="115"/>
      <c r="FE81" s="115"/>
      <c r="FF81" s="115"/>
      <c r="FG81" s="115"/>
      <c r="FH81" s="115"/>
      <c r="FI81" s="115"/>
      <c r="FJ81" s="115"/>
      <c r="FK81" s="115"/>
      <c r="FL81" s="115"/>
      <c r="FM81" s="115"/>
    </row>
    <row r="82" spans="1:169" s="59" customFormat="1" x14ac:dyDescent="0.25">
      <c r="A82" s="35" t="s">
        <v>26</v>
      </c>
      <c r="B82" s="714">
        <v>240</v>
      </c>
      <c r="C82" s="715"/>
      <c r="D82" s="134">
        <v>8</v>
      </c>
      <c r="E82" s="716">
        <f>ROUND(F82/B82,0)</f>
        <v>0</v>
      </c>
      <c r="F82" s="3">
        <f>ROUND(C82*D82,0)</f>
        <v>0</v>
      </c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  <c r="AG82" s="115"/>
      <c r="AH82" s="115"/>
      <c r="AI82" s="115"/>
      <c r="AJ82" s="115"/>
      <c r="AK82" s="115"/>
      <c r="AL82" s="115"/>
      <c r="AM82" s="115"/>
      <c r="AN82" s="115"/>
      <c r="AO82" s="115"/>
      <c r="AP82" s="115"/>
      <c r="AQ82" s="115"/>
      <c r="AR82" s="115"/>
      <c r="AS82" s="115"/>
      <c r="AT82" s="115"/>
      <c r="AU82" s="115"/>
      <c r="AV82" s="115"/>
      <c r="AW82" s="115"/>
      <c r="AX82" s="115"/>
      <c r="AY82" s="115"/>
      <c r="AZ82" s="115"/>
      <c r="BA82" s="115"/>
      <c r="BB82" s="115"/>
      <c r="BC82" s="115"/>
      <c r="BD82" s="115"/>
      <c r="BE82" s="115"/>
      <c r="BF82" s="115"/>
      <c r="BG82" s="115"/>
      <c r="BH82" s="115"/>
      <c r="BI82" s="115"/>
      <c r="BJ82" s="115"/>
      <c r="BK82" s="115"/>
      <c r="BL82" s="115"/>
      <c r="BM82" s="115"/>
      <c r="BN82" s="115"/>
      <c r="BO82" s="115"/>
      <c r="BP82" s="115"/>
      <c r="BQ82" s="115"/>
      <c r="BR82" s="115"/>
      <c r="BS82" s="115"/>
      <c r="BT82" s="115"/>
      <c r="BU82" s="115"/>
      <c r="BV82" s="115"/>
      <c r="BW82" s="115"/>
      <c r="BX82" s="115"/>
      <c r="BY82" s="115"/>
      <c r="BZ82" s="115"/>
      <c r="CA82" s="115"/>
      <c r="CB82" s="115"/>
      <c r="CC82" s="115"/>
      <c r="CD82" s="115"/>
      <c r="CE82" s="115"/>
      <c r="CF82" s="115"/>
      <c r="CG82" s="115"/>
      <c r="CH82" s="115"/>
      <c r="CI82" s="115"/>
      <c r="CJ82" s="115"/>
      <c r="CK82" s="115"/>
      <c r="CL82" s="115"/>
      <c r="CM82" s="115"/>
      <c r="CN82" s="115"/>
      <c r="CO82" s="115"/>
      <c r="CP82" s="115"/>
      <c r="CQ82" s="115"/>
      <c r="CR82" s="115"/>
      <c r="CS82" s="115"/>
      <c r="CT82" s="115"/>
      <c r="CU82" s="115"/>
      <c r="CV82" s="115"/>
      <c r="CW82" s="115"/>
      <c r="CX82" s="115"/>
      <c r="CY82" s="115"/>
      <c r="CZ82" s="115"/>
      <c r="DA82" s="115"/>
      <c r="DB82" s="115"/>
      <c r="DC82" s="115"/>
      <c r="DD82" s="115"/>
      <c r="DE82" s="115"/>
      <c r="DF82" s="115"/>
      <c r="DG82" s="115"/>
      <c r="DH82" s="115"/>
      <c r="DI82" s="115"/>
      <c r="DJ82" s="115"/>
      <c r="DK82" s="115"/>
      <c r="DL82" s="115"/>
      <c r="DM82" s="115"/>
      <c r="DN82" s="115"/>
      <c r="DO82" s="115"/>
      <c r="DP82" s="115"/>
      <c r="DQ82" s="115"/>
      <c r="DR82" s="115"/>
      <c r="DS82" s="115"/>
      <c r="DT82" s="115"/>
      <c r="DU82" s="115"/>
      <c r="DV82" s="115"/>
      <c r="DW82" s="115"/>
      <c r="DX82" s="115"/>
      <c r="DY82" s="115"/>
      <c r="DZ82" s="115"/>
      <c r="EA82" s="115"/>
      <c r="EB82" s="115"/>
      <c r="EC82" s="115"/>
      <c r="ED82" s="115"/>
      <c r="EE82" s="115"/>
      <c r="EF82" s="115"/>
      <c r="EG82" s="115"/>
      <c r="EH82" s="115"/>
      <c r="EI82" s="115"/>
      <c r="EJ82" s="115"/>
      <c r="EK82" s="115"/>
      <c r="EL82" s="115"/>
      <c r="EM82" s="115"/>
      <c r="EN82" s="115"/>
      <c r="EO82" s="115"/>
      <c r="EP82" s="115"/>
      <c r="EQ82" s="115"/>
      <c r="ER82" s="115"/>
      <c r="ES82" s="115"/>
      <c r="ET82" s="115"/>
      <c r="EU82" s="115"/>
      <c r="EV82" s="115"/>
      <c r="EW82" s="115"/>
      <c r="EX82" s="115"/>
      <c r="EY82" s="115"/>
      <c r="EZ82" s="115"/>
      <c r="FA82" s="115"/>
      <c r="FB82" s="115"/>
      <c r="FC82" s="115"/>
      <c r="FD82" s="115"/>
      <c r="FE82" s="115"/>
      <c r="FF82" s="115"/>
      <c r="FG82" s="115"/>
      <c r="FH82" s="115"/>
      <c r="FI82" s="115"/>
      <c r="FJ82" s="115"/>
      <c r="FK82" s="115"/>
      <c r="FL82" s="115"/>
      <c r="FM82" s="115"/>
    </row>
    <row r="83" spans="1:169" s="59" customFormat="1" x14ac:dyDescent="0.25">
      <c r="A83" s="117" t="s">
        <v>147</v>
      </c>
      <c r="B83" s="717"/>
      <c r="C83" s="135">
        <f>SUM(C80:C82)</f>
        <v>0</v>
      </c>
      <c r="D83" s="134">
        <v>8</v>
      </c>
      <c r="E83" s="135">
        <f t="shared" ref="E83:F83" si="9">SUM(E80:E82)</f>
        <v>0</v>
      </c>
      <c r="F83" s="135">
        <f t="shared" si="9"/>
        <v>0</v>
      </c>
      <c r="O83" s="115"/>
      <c r="P83" s="115"/>
      <c r="Q83" s="115"/>
      <c r="R83" s="115"/>
      <c r="S83" s="115"/>
      <c r="T83" s="115"/>
      <c r="U83" s="115"/>
      <c r="V83" s="115"/>
      <c r="W83" s="115"/>
      <c r="X83" s="115"/>
      <c r="Y83" s="115"/>
      <c r="Z83" s="115"/>
      <c r="AA83" s="115"/>
      <c r="AB83" s="115"/>
      <c r="AC83" s="115"/>
      <c r="AD83" s="115"/>
      <c r="AE83" s="115"/>
      <c r="AF83" s="115"/>
      <c r="AG83" s="115"/>
      <c r="AH83" s="115"/>
      <c r="AI83" s="115"/>
      <c r="AJ83" s="115"/>
      <c r="AK83" s="115"/>
      <c r="AL83" s="115"/>
      <c r="AM83" s="115"/>
      <c r="AN83" s="115"/>
      <c r="AO83" s="115"/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  <c r="BH83" s="115"/>
      <c r="BI83" s="115"/>
      <c r="BJ83" s="115"/>
      <c r="BK83" s="115"/>
      <c r="BL83" s="115"/>
      <c r="BM83" s="115"/>
      <c r="BN83" s="115"/>
      <c r="BO83" s="115"/>
      <c r="BP83" s="115"/>
      <c r="BQ83" s="115"/>
      <c r="BR83" s="115"/>
      <c r="BS83" s="115"/>
      <c r="BT83" s="115"/>
      <c r="BU83" s="115"/>
      <c r="BV83" s="115"/>
      <c r="BW83" s="115"/>
      <c r="BX83" s="115"/>
      <c r="BY83" s="115"/>
      <c r="BZ83" s="115"/>
      <c r="CA83" s="115"/>
      <c r="CB83" s="115"/>
      <c r="CC83" s="115"/>
      <c r="CD83" s="115"/>
      <c r="CE83" s="115"/>
      <c r="CF83" s="115"/>
      <c r="CG83" s="115"/>
      <c r="CH83" s="115"/>
      <c r="CI83" s="115"/>
      <c r="CJ83" s="115"/>
      <c r="CK83" s="115"/>
      <c r="CL83" s="115"/>
      <c r="CM83" s="115"/>
      <c r="CN83" s="115"/>
      <c r="CO83" s="115"/>
      <c r="CP83" s="115"/>
      <c r="CQ83" s="115"/>
      <c r="CR83" s="115"/>
      <c r="CS83" s="115"/>
      <c r="CT83" s="115"/>
      <c r="CU83" s="115"/>
      <c r="CV83" s="115"/>
      <c r="CW83" s="115"/>
      <c r="CX83" s="115"/>
      <c r="CY83" s="115"/>
      <c r="CZ83" s="115"/>
      <c r="DA83" s="115"/>
      <c r="DB83" s="115"/>
      <c r="DC83" s="115"/>
      <c r="DD83" s="115"/>
      <c r="DE83" s="115"/>
      <c r="DF83" s="115"/>
      <c r="DG83" s="115"/>
      <c r="DH83" s="115"/>
      <c r="DI83" s="115"/>
      <c r="DJ83" s="115"/>
      <c r="DK83" s="115"/>
      <c r="DL83" s="115"/>
      <c r="DM83" s="115"/>
      <c r="DN83" s="115"/>
      <c r="DO83" s="115"/>
      <c r="DP83" s="115"/>
      <c r="DQ83" s="115"/>
      <c r="DR83" s="115"/>
      <c r="DS83" s="115"/>
      <c r="DT83" s="115"/>
      <c r="DU83" s="115"/>
      <c r="DV83" s="115"/>
      <c r="DW83" s="115"/>
      <c r="DX83" s="115"/>
      <c r="DY83" s="115"/>
      <c r="DZ83" s="115"/>
      <c r="EA83" s="115"/>
      <c r="EB83" s="115"/>
      <c r="EC83" s="115"/>
      <c r="ED83" s="115"/>
      <c r="EE83" s="115"/>
      <c r="EF83" s="115"/>
      <c r="EG83" s="115"/>
      <c r="EH83" s="115"/>
      <c r="EI83" s="115"/>
      <c r="EJ83" s="115"/>
      <c r="EK83" s="115"/>
      <c r="EL83" s="115"/>
      <c r="EM83" s="115"/>
      <c r="EN83" s="115"/>
      <c r="EO83" s="115"/>
      <c r="EP83" s="115"/>
      <c r="EQ83" s="115"/>
      <c r="ER83" s="115"/>
      <c r="ES83" s="115"/>
      <c r="ET83" s="115"/>
      <c r="EU83" s="115"/>
      <c r="EV83" s="115"/>
      <c r="EW83" s="115"/>
      <c r="EX83" s="115"/>
      <c r="EY83" s="115"/>
      <c r="EZ83" s="115"/>
      <c r="FA83" s="115"/>
      <c r="FB83" s="115"/>
      <c r="FC83" s="115"/>
      <c r="FD83" s="115"/>
      <c r="FE83" s="115"/>
      <c r="FF83" s="115"/>
      <c r="FG83" s="115"/>
      <c r="FH83" s="115"/>
      <c r="FI83" s="115"/>
      <c r="FJ83" s="115"/>
      <c r="FK83" s="115"/>
      <c r="FL83" s="115"/>
      <c r="FM83" s="115"/>
    </row>
    <row r="84" spans="1:169" ht="18.75" customHeight="1" x14ac:dyDescent="0.25">
      <c r="A84" s="129" t="s">
        <v>118</v>
      </c>
      <c r="B84" s="608"/>
      <c r="C84" s="136">
        <f>C78+C83</f>
        <v>1</v>
      </c>
      <c r="D84" s="130">
        <f t="shared" ref="D84" si="10">F84/C84</f>
        <v>7</v>
      </c>
      <c r="E84" s="136">
        <f>E78+E83</f>
        <v>0</v>
      </c>
      <c r="F84" s="136">
        <f>F78+F83</f>
        <v>7</v>
      </c>
    </row>
    <row r="85" spans="1:169" ht="18.75" customHeight="1" x14ac:dyDescent="0.25">
      <c r="A85" s="53" t="s">
        <v>184</v>
      </c>
      <c r="B85" s="713"/>
      <c r="C85" s="60">
        <f>C86+C88</f>
        <v>64</v>
      </c>
      <c r="D85" s="130"/>
      <c r="E85" s="60"/>
      <c r="F85" s="63"/>
    </row>
    <row r="86" spans="1:169" ht="18.75" customHeight="1" x14ac:dyDescent="0.25">
      <c r="A86" s="53" t="s">
        <v>179</v>
      </c>
      <c r="B86" s="713"/>
      <c r="C86" s="60">
        <f>C87</f>
        <v>64</v>
      </c>
      <c r="D86" s="718"/>
      <c r="E86" s="329"/>
      <c r="F86" s="719"/>
    </row>
    <row r="87" spans="1:169" ht="18.75" customHeight="1" x14ac:dyDescent="0.25">
      <c r="A87" s="54" t="s">
        <v>180</v>
      </c>
      <c r="B87" s="713"/>
      <c r="C87" s="58">
        <v>64</v>
      </c>
      <c r="D87" s="130"/>
      <c r="E87" s="60"/>
      <c r="F87" s="63"/>
    </row>
    <row r="88" spans="1:169" ht="18.75" customHeight="1" x14ac:dyDescent="0.25">
      <c r="A88" s="53" t="s">
        <v>181</v>
      </c>
      <c r="B88" s="713"/>
      <c r="C88" s="60">
        <f>C89+C90</f>
        <v>0</v>
      </c>
      <c r="D88" s="130"/>
      <c r="E88" s="60"/>
      <c r="F88" s="63"/>
    </row>
    <row r="89" spans="1:169" ht="30" customHeight="1" x14ac:dyDescent="0.25">
      <c r="A89" s="137" t="s">
        <v>182</v>
      </c>
      <c r="B89" s="713"/>
      <c r="C89" s="58"/>
      <c r="D89" s="130"/>
      <c r="E89" s="60"/>
      <c r="F89" s="63"/>
    </row>
    <row r="90" spans="1:169" ht="18.75" customHeight="1" thickBot="1" x14ac:dyDescent="0.3">
      <c r="A90" s="626" t="s">
        <v>183</v>
      </c>
      <c r="B90" s="720"/>
      <c r="C90" s="721"/>
      <c r="D90" s="722"/>
      <c r="E90" s="721"/>
      <c r="F90" s="723"/>
    </row>
    <row r="91" spans="1:169" s="140" customFormat="1" ht="15.75" customHeight="1" thickBot="1" x14ac:dyDescent="0.3">
      <c r="A91" s="138" t="s">
        <v>10</v>
      </c>
      <c r="B91" s="139"/>
      <c r="C91" s="139"/>
      <c r="D91" s="139"/>
      <c r="E91" s="139"/>
      <c r="F91" s="13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59"/>
      <c r="CJ91" s="59"/>
      <c r="CK91" s="59"/>
      <c r="CL91" s="59"/>
      <c r="CM91" s="59"/>
      <c r="CN91" s="59"/>
      <c r="CO91" s="59"/>
      <c r="CP91" s="59"/>
      <c r="CQ91" s="59"/>
      <c r="CR91" s="59"/>
      <c r="CS91" s="59"/>
      <c r="CT91" s="59"/>
      <c r="CU91" s="59"/>
      <c r="CV91" s="59"/>
      <c r="CW91" s="59"/>
      <c r="CX91" s="59"/>
      <c r="CY91" s="59"/>
      <c r="CZ91" s="59"/>
      <c r="DA91" s="59"/>
      <c r="DB91" s="59"/>
      <c r="DC91" s="59"/>
      <c r="DD91" s="59"/>
      <c r="DE91" s="59"/>
      <c r="DF91" s="59"/>
      <c r="DG91" s="59"/>
      <c r="DH91" s="59"/>
      <c r="DI91" s="59"/>
      <c r="DJ91" s="59"/>
      <c r="DK91" s="59"/>
      <c r="DL91" s="59"/>
      <c r="DM91" s="59"/>
      <c r="DN91" s="59"/>
      <c r="DO91" s="59"/>
      <c r="DP91" s="59"/>
      <c r="DQ91" s="59"/>
      <c r="DR91" s="59"/>
      <c r="DS91" s="59"/>
      <c r="DT91" s="59"/>
      <c r="DU91" s="59"/>
      <c r="DV91" s="59"/>
      <c r="DW91" s="59"/>
      <c r="DX91" s="59"/>
      <c r="DY91" s="59"/>
      <c r="DZ91" s="59"/>
      <c r="EA91" s="59"/>
      <c r="EB91" s="59"/>
      <c r="EC91" s="59"/>
      <c r="ED91" s="59"/>
      <c r="EE91" s="59"/>
      <c r="EF91" s="59"/>
      <c r="EG91" s="59"/>
      <c r="EH91" s="59"/>
      <c r="EI91" s="59"/>
      <c r="EJ91" s="59"/>
      <c r="EK91" s="59"/>
      <c r="EL91" s="59"/>
      <c r="EM91" s="59"/>
      <c r="EN91" s="59"/>
      <c r="EO91" s="59"/>
      <c r="EP91" s="59"/>
      <c r="EQ91" s="59"/>
      <c r="ER91" s="59"/>
      <c r="ES91" s="59"/>
      <c r="ET91" s="59"/>
      <c r="EU91" s="59"/>
      <c r="EV91" s="59"/>
      <c r="EW91" s="59"/>
      <c r="EX91" s="59"/>
      <c r="EY91" s="59"/>
      <c r="EZ91" s="59"/>
      <c r="FA91" s="59"/>
      <c r="FB91" s="59"/>
      <c r="FC91" s="59"/>
      <c r="FD91" s="59"/>
      <c r="FE91" s="59"/>
      <c r="FF91" s="59"/>
      <c r="FG91" s="59"/>
      <c r="FH91" s="59"/>
      <c r="FI91" s="59"/>
      <c r="FJ91" s="59"/>
      <c r="FK91" s="59"/>
      <c r="FL91" s="59"/>
      <c r="FM91" s="59"/>
    </row>
    <row r="92" spans="1:169" s="82" customFormat="1" x14ac:dyDescent="0.25">
      <c r="A92" s="77"/>
      <c r="B92" s="356"/>
      <c r="C92" s="58"/>
      <c r="D92" s="58"/>
      <c r="E92" s="58"/>
      <c r="F92" s="58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59"/>
      <c r="CJ92" s="59"/>
      <c r="CK92" s="59"/>
      <c r="CL92" s="59"/>
      <c r="CM92" s="59"/>
      <c r="CN92" s="59"/>
      <c r="CO92" s="59"/>
      <c r="CP92" s="59"/>
      <c r="CQ92" s="59"/>
      <c r="CR92" s="59"/>
      <c r="CS92" s="59"/>
      <c r="CT92" s="59"/>
      <c r="CU92" s="59"/>
      <c r="CV92" s="59"/>
      <c r="CW92" s="59"/>
      <c r="CX92" s="59"/>
      <c r="CY92" s="59"/>
      <c r="CZ92" s="59"/>
      <c r="DA92" s="59"/>
      <c r="DB92" s="59"/>
      <c r="DC92" s="59"/>
      <c r="DD92" s="59"/>
      <c r="DE92" s="59"/>
      <c r="DF92" s="59"/>
      <c r="DG92" s="59"/>
      <c r="DH92" s="59"/>
      <c r="DI92" s="59"/>
      <c r="DJ92" s="59"/>
      <c r="DK92" s="59"/>
      <c r="DL92" s="59"/>
      <c r="DM92" s="59"/>
      <c r="DN92" s="59"/>
      <c r="DO92" s="59"/>
      <c r="DP92" s="59"/>
      <c r="DQ92" s="59"/>
      <c r="DR92" s="59"/>
      <c r="DS92" s="59"/>
      <c r="DT92" s="59"/>
      <c r="DU92" s="59"/>
      <c r="DV92" s="59"/>
      <c r="DW92" s="59"/>
      <c r="DX92" s="59"/>
      <c r="DY92" s="59"/>
      <c r="DZ92" s="59"/>
      <c r="EA92" s="59"/>
      <c r="EB92" s="59"/>
      <c r="EC92" s="59"/>
      <c r="ED92" s="59"/>
      <c r="EE92" s="59"/>
      <c r="EF92" s="59"/>
      <c r="EG92" s="59"/>
      <c r="EH92" s="59"/>
      <c r="EI92" s="59"/>
      <c r="EJ92" s="59"/>
      <c r="EK92" s="59"/>
      <c r="EL92" s="59"/>
      <c r="EM92" s="59"/>
      <c r="EN92" s="59"/>
      <c r="EO92" s="59"/>
      <c r="EP92" s="59"/>
      <c r="EQ92" s="59"/>
      <c r="ER92" s="59"/>
      <c r="ES92" s="59"/>
      <c r="ET92" s="59"/>
      <c r="EU92" s="59"/>
      <c r="EV92" s="59"/>
      <c r="EW92" s="59"/>
      <c r="EX92" s="59"/>
      <c r="EY92" s="59"/>
      <c r="EZ92" s="59"/>
      <c r="FA92" s="59"/>
      <c r="FB92" s="59"/>
      <c r="FC92" s="59"/>
      <c r="FD92" s="59"/>
      <c r="FE92" s="59"/>
      <c r="FF92" s="59"/>
      <c r="FG92" s="59"/>
      <c r="FH92" s="59"/>
      <c r="FI92" s="59"/>
      <c r="FJ92" s="59"/>
      <c r="FK92" s="59"/>
      <c r="FL92" s="59"/>
      <c r="FM92" s="59"/>
    </row>
    <row r="93" spans="1:169" s="82" customFormat="1" ht="18.75" customHeight="1" x14ac:dyDescent="0.25">
      <c r="A93" s="724" t="s">
        <v>126</v>
      </c>
      <c r="B93" s="70"/>
      <c r="C93" s="58"/>
      <c r="D93" s="58"/>
      <c r="E93" s="58"/>
      <c r="F93" s="58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59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59"/>
      <c r="CJ93" s="59"/>
      <c r="CK93" s="59"/>
      <c r="CL93" s="59"/>
      <c r="CM93" s="59"/>
      <c r="CN93" s="59"/>
      <c r="CO93" s="59"/>
      <c r="CP93" s="59"/>
      <c r="CQ93" s="59"/>
      <c r="CR93" s="59"/>
      <c r="CS93" s="59"/>
      <c r="CT93" s="59"/>
      <c r="CU93" s="59"/>
      <c r="CV93" s="59"/>
      <c r="CW93" s="59"/>
      <c r="CX93" s="59"/>
      <c r="CY93" s="59"/>
      <c r="CZ93" s="59"/>
      <c r="DA93" s="59"/>
      <c r="DB93" s="59"/>
      <c r="DC93" s="59"/>
      <c r="DD93" s="59"/>
      <c r="DE93" s="59"/>
      <c r="DF93" s="59"/>
      <c r="DG93" s="59"/>
      <c r="DH93" s="59"/>
      <c r="DI93" s="59"/>
      <c r="DJ93" s="59"/>
      <c r="DK93" s="59"/>
      <c r="DL93" s="59"/>
      <c r="DM93" s="59"/>
      <c r="DN93" s="59"/>
      <c r="DO93" s="59"/>
      <c r="DP93" s="59"/>
      <c r="DQ93" s="59"/>
      <c r="DR93" s="59"/>
      <c r="DS93" s="59"/>
      <c r="DT93" s="59"/>
      <c r="DU93" s="59"/>
      <c r="DV93" s="59"/>
      <c r="DW93" s="59"/>
      <c r="DX93" s="59"/>
      <c r="DY93" s="59"/>
      <c r="DZ93" s="59"/>
      <c r="EA93" s="59"/>
      <c r="EB93" s="59"/>
      <c r="EC93" s="59"/>
      <c r="ED93" s="59"/>
      <c r="EE93" s="59"/>
      <c r="EF93" s="59"/>
      <c r="EG93" s="59"/>
      <c r="EH93" s="59"/>
      <c r="EI93" s="59"/>
      <c r="EJ93" s="59"/>
      <c r="EK93" s="59"/>
      <c r="EL93" s="59"/>
      <c r="EM93" s="59"/>
      <c r="EN93" s="59"/>
      <c r="EO93" s="59"/>
      <c r="EP93" s="59"/>
      <c r="EQ93" s="59"/>
      <c r="ER93" s="59"/>
      <c r="ES93" s="59"/>
      <c r="ET93" s="59"/>
      <c r="EU93" s="59"/>
      <c r="EV93" s="59"/>
      <c r="EW93" s="59"/>
      <c r="EX93" s="59"/>
      <c r="EY93" s="59"/>
      <c r="EZ93" s="59"/>
      <c r="FA93" s="59"/>
      <c r="FB93" s="59"/>
      <c r="FC93" s="59"/>
      <c r="FD93" s="59"/>
      <c r="FE93" s="59"/>
      <c r="FF93" s="59"/>
      <c r="FG93" s="59"/>
      <c r="FH93" s="59"/>
      <c r="FI93" s="59"/>
      <c r="FJ93" s="59"/>
      <c r="FK93" s="59"/>
      <c r="FL93" s="59"/>
      <c r="FM93" s="59"/>
    </row>
    <row r="94" spans="1:169" s="82" customFormat="1" x14ac:dyDescent="0.25">
      <c r="A94" s="25" t="s">
        <v>203</v>
      </c>
      <c r="B94" s="26"/>
      <c r="C94" s="3"/>
      <c r="D94" s="58"/>
      <c r="E94" s="58"/>
      <c r="F94" s="58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59"/>
      <c r="CJ94" s="59"/>
      <c r="CK94" s="59"/>
      <c r="CL94" s="59"/>
      <c r="CM94" s="59"/>
      <c r="CN94" s="59"/>
      <c r="CO94" s="59"/>
      <c r="CP94" s="59"/>
      <c r="CQ94" s="59"/>
      <c r="CR94" s="59"/>
      <c r="CS94" s="59"/>
      <c r="CT94" s="59"/>
      <c r="CU94" s="59"/>
      <c r="CV94" s="59"/>
      <c r="CW94" s="59"/>
      <c r="CX94" s="59"/>
      <c r="CY94" s="59"/>
      <c r="CZ94" s="59"/>
      <c r="DA94" s="59"/>
      <c r="DB94" s="59"/>
      <c r="DC94" s="59"/>
      <c r="DD94" s="59"/>
      <c r="DE94" s="59"/>
      <c r="DF94" s="59"/>
      <c r="DG94" s="59"/>
      <c r="DH94" s="59"/>
      <c r="DI94" s="59"/>
      <c r="DJ94" s="59"/>
      <c r="DK94" s="59"/>
      <c r="DL94" s="59"/>
      <c r="DM94" s="59"/>
      <c r="DN94" s="59"/>
      <c r="DO94" s="59"/>
      <c r="DP94" s="59"/>
      <c r="DQ94" s="59"/>
      <c r="DR94" s="59"/>
      <c r="DS94" s="59"/>
      <c r="DT94" s="59"/>
      <c r="DU94" s="59"/>
      <c r="DV94" s="59"/>
      <c r="DW94" s="59"/>
      <c r="DX94" s="59"/>
      <c r="DY94" s="59"/>
      <c r="DZ94" s="59"/>
      <c r="EA94" s="59"/>
      <c r="EB94" s="59"/>
      <c r="EC94" s="59"/>
      <c r="ED94" s="59"/>
      <c r="EE94" s="59"/>
      <c r="EF94" s="59"/>
      <c r="EG94" s="59"/>
      <c r="EH94" s="59"/>
      <c r="EI94" s="59"/>
      <c r="EJ94" s="59"/>
      <c r="EK94" s="59"/>
      <c r="EL94" s="59"/>
      <c r="EM94" s="59"/>
      <c r="EN94" s="59"/>
      <c r="EO94" s="59"/>
      <c r="EP94" s="59"/>
      <c r="EQ94" s="59"/>
      <c r="ER94" s="59"/>
      <c r="ES94" s="59"/>
      <c r="ET94" s="59"/>
      <c r="EU94" s="59"/>
      <c r="EV94" s="59"/>
      <c r="EW94" s="59"/>
      <c r="EX94" s="59"/>
      <c r="EY94" s="59"/>
      <c r="EZ94" s="59"/>
      <c r="FA94" s="59"/>
      <c r="FB94" s="59"/>
      <c r="FC94" s="59"/>
      <c r="FD94" s="59"/>
      <c r="FE94" s="59"/>
      <c r="FF94" s="59"/>
      <c r="FG94" s="59"/>
      <c r="FH94" s="59"/>
      <c r="FI94" s="59"/>
      <c r="FJ94" s="59"/>
      <c r="FK94" s="59"/>
      <c r="FL94" s="59"/>
      <c r="FM94" s="59"/>
    </row>
    <row r="95" spans="1:169" s="82" customFormat="1" x14ac:dyDescent="0.25">
      <c r="A95" s="27" t="s">
        <v>123</v>
      </c>
      <c r="B95" s="26"/>
      <c r="C95" s="3">
        <f>C96/2.7</f>
        <v>9.6080808080808087</v>
      </c>
      <c r="D95" s="58"/>
      <c r="E95" s="58"/>
      <c r="F95" s="58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59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59"/>
      <c r="CJ95" s="59"/>
      <c r="CK95" s="59"/>
      <c r="CL95" s="59"/>
      <c r="CM95" s="59"/>
      <c r="CN95" s="59"/>
      <c r="CO95" s="59"/>
      <c r="CP95" s="59"/>
      <c r="CQ95" s="59"/>
      <c r="CR95" s="59"/>
      <c r="CS95" s="59"/>
      <c r="CT95" s="59"/>
      <c r="CU95" s="59"/>
      <c r="CV95" s="59"/>
      <c r="CW95" s="59"/>
      <c r="CX95" s="59"/>
      <c r="CY95" s="59"/>
      <c r="CZ95" s="59"/>
      <c r="DA95" s="59"/>
      <c r="DB95" s="59"/>
      <c r="DC95" s="59"/>
      <c r="DD95" s="59"/>
      <c r="DE95" s="59"/>
      <c r="DF95" s="59"/>
      <c r="DG95" s="59"/>
      <c r="DH95" s="59"/>
      <c r="DI95" s="59"/>
      <c r="DJ95" s="59"/>
      <c r="DK95" s="59"/>
      <c r="DL95" s="59"/>
      <c r="DM95" s="59"/>
      <c r="DN95" s="59"/>
      <c r="DO95" s="59"/>
      <c r="DP95" s="59"/>
      <c r="DQ95" s="59"/>
      <c r="DR95" s="59"/>
      <c r="DS95" s="59"/>
      <c r="DT95" s="59"/>
      <c r="DU95" s="59"/>
      <c r="DV95" s="59"/>
      <c r="DW95" s="59"/>
      <c r="DX95" s="59"/>
      <c r="DY95" s="59"/>
      <c r="DZ95" s="59"/>
      <c r="EA95" s="59"/>
      <c r="EB95" s="59"/>
      <c r="EC95" s="59"/>
      <c r="ED95" s="59"/>
      <c r="EE95" s="59"/>
      <c r="EF95" s="59"/>
      <c r="EG95" s="59"/>
      <c r="EH95" s="59"/>
      <c r="EI95" s="59"/>
      <c r="EJ95" s="59"/>
      <c r="EK95" s="59"/>
      <c r="EL95" s="59"/>
      <c r="EM95" s="59"/>
      <c r="EN95" s="59"/>
      <c r="EO95" s="59"/>
      <c r="EP95" s="59"/>
      <c r="EQ95" s="59"/>
      <c r="ER95" s="59"/>
      <c r="ES95" s="59"/>
      <c r="ET95" s="59"/>
      <c r="EU95" s="59"/>
      <c r="EV95" s="59"/>
      <c r="EW95" s="59"/>
      <c r="EX95" s="59"/>
      <c r="EY95" s="59"/>
      <c r="EZ95" s="59"/>
      <c r="FA95" s="59"/>
      <c r="FB95" s="59"/>
      <c r="FC95" s="59"/>
      <c r="FD95" s="59"/>
      <c r="FE95" s="59"/>
      <c r="FF95" s="59"/>
      <c r="FG95" s="59"/>
      <c r="FH95" s="59"/>
      <c r="FI95" s="59"/>
      <c r="FJ95" s="59"/>
      <c r="FK95" s="59"/>
      <c r="FL95" s="59"/>
      <c r="FM95" s="59"/>
    </row>
    <row r="96" spans="1:169" s="82" customFormat="1" x14ac:dyDescent="0.25">
      <c r="A96" s="27" t="s">
        <v>327</v>
      </c>
      <c r="B96" s="32"/>
      <c r="C96" s="3">
        <v>25.941818181818185</v>
      </c>
      <c r="D96" s="32"/>
      <c r="E96" s="32"/>
      <c r="F96" s="32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59"/>
      <c r="AX96" s="59"/>
      <c r="AY96" s="59"/>
      <c r="AZ96" s="59"/>
      <c r="BA96" s="59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59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59"/>
      <c r="CJ96" s="59"/>
      <c r="CK96" s="59"/>
      <c r="CL96" s="59"/>
      <c r="CM96" s="59"/>
      <c r="CN96" s="59"/>
      <c r="CO96" s="59"/>
      <c r="CP96" s="59"/>
      <c r="CQ96" s="59"/>
      <c r="CR96" s="59"/>
      <c r="CS96" s="59"/>
      <c r="CT96" s="59"/>
      <c r="CU96" s="59"/>
      <c r="CV96" s="59"/>
      <c r="CW96" s="59"/>
      <c r="CX96" s="59"/>
      <c r="CY96" s="59"/>
      <c r="CZ96" s="59"/>
      <c r="DA96" s="59"/>
      <c r="DB96" s="59"/>
      <c r="DC96" s="59"/>
      <c r="DD96" s="59"/>
      <c r="DE96" s="59"/>
      <c r="DF96" s="59"/>
      <c r="DG96" s="59"/>
      <c r="DH96" s="59"/>
      <c r="DI96" s="59"/>
      <c r="DJ96" s="59"/>
      <c r="DK96" s="59"/>
      <c r="DL96" s="59"/>
      <c r="DM96" s="59"/>
      <c r="DN96" s="59"/>
      <c r="DO96" s="59"/>
      <c r="DP96" s="59"/>
      <c r="DQ96" s="59"/>
      <c r="DR96" s="59"/>
      <c r="DS96" s="59"/>
      <c r="DT96" s="59"/>
      <c r="DU96" s="59"/>
      <c r="DV96" s="59"/>
      <c r="DW96" s="59"/>
      <c r="DX96" s="59"/>
      <c r="DY96" s="59"/>
      <c r="DZ96" s="59"/>
      <c r="EA96" s="59"/>
      <c r="EB96" s="59"/>
      <c r="EC96" s="59"/>
      <c r="ED96" s="59"/>
      <c r="EE96" s="59"/>
      <c r="EF96" s="59"/>
      <c r="EG96" s="59"/>
      <c r="EH96" s="59"/>
      <c r="EI96" s="59"/>
      <c r="EJ96" s="59"/>
      <c r="EK96" s="59"/>
      <c r="EL96" s="59"/>
      <c r="EM96" s="59"/>
      <c r="EN96" s="59"/>
      <c r="EO96" s="59"/>
      <c r="EP96" s="59"/>
      <c r="EQ96" s="59"/>
      <c r="ER96" s="59"/>
      <c r="ES96" s="59"/>
      <c r="ET96" s="59"/>
      <c r="EU96" s="59"/>
      <c r="EV96" s="59"/>
      <c r="EW96" s="59"/>
      <c r="EX96" s="59"/>
      <c r="EY96" s="59"/>
      <c r="EZ96" s="59"/>
      <c r="FA96" s="59"/>
      <c r="FB96" s="59"/>
      <c r="FC96" s="59"/>
      <c r="FD96" s="59"/>
      <c r="FE96" s="59"/>
      <c r="FF96" s="59"/>
      <c r="FG96" s="59"/>
      <c r="FH96" s="59"/>
      <c r="FI96" s="59"/>
      <c r="FJ96" s="59"/>
      <c r="FK96" s="59"/>
      <c r="FL96" s="59"/>
      <c r="FM96" s="59"/>
    </row>
    <row r="97" spans="1:169" s="82" customFormat="1" x14ac:dyDescent="0.25">
      <c r="A97" s="28" t="s">
        <v>121</v>
      </c>
      <c r="B97" s="26"/>
      <c r="C97" s="3">
        <f>C98/8.5</f>
        <v>46.755080213903739</v>
      </c>
      <c r="D97" s="58"/>
      <c r="E97" s="58"/>
      <c r="F97" s="58"/>
      <c r="G97" s="680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59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59"/>
      <c r="CJ97" s="59"/>
      <c r="CK97" s="59"/>
      <c r="CL97" s="59"/>
      <c r="CM97" s="59"/>
      <c r="CN97" s="59"/>
      <c r="CO97" s="59"/>
      <c r="CP97" s="59"/>
      <c r="CQ97" s="59"/>
      <c r="CR97" s="59"/>
      <c r="CS97" s="59"/>
      <c r="CT97" s="59"/>
      <c r="CU97" s="59"/>
      <c r="CV97" s="59"/>
      <c r="CW97" s="59"/>
      <c r="CX97" s="59"/>
      <c r="CY97" s="59"/>
      <c r="CZ97" s="59"/>
      <c r="DA97" s="59"/>
      <c r="DB97" s="59"/>
      <c r="DC97" s="59"/>
      <c r="DD97" s="59"/>
      <c r="DE97" s="59"/>
      <c r="DF97" s="59"/>
      <c r="DG97" s="59"/>
      <c r="DH97" s="59"/>
      <c r="DI97" s="59"/>
      <c r="DJ97" s="59"/>
      <c r="DK97" s="59"/>
      <c r="DL97" s="59"/>
      <c r="DM97" s="59"/>
      <c r="DN97" s="59"/>
      <c r="DO97" s="59"/>
      <c r="DP97" s="59"/>
      <c r="DQ97" s="59"/>
      <c r="DR97" s="59"/>
      <c r="DS97" s="59"/>
      <c r="DT97" s="59"/>
      <c r="DU97" s="59"/>
      <c r="DV97" s="59"/>
      <c r="DW97" s="59"/>
      <c r="DX97" s="59"/>
      <c r="DY97" s="59"/>
      <c r="DZ97" s="59"/>
      <c r="EA97" s="59"/>
      <c r="EB97" s="59"/>
      <c r="EC97" s="59"/>
      <c r="ED97" s="59"/>
      <c r="EE97" s="59"/>
      <c r="EF97" s="59"/>
      <c r="EG97" s="59"/>
      <c r="EH97" s="59"/>
      <c r="EI97" s="59"/>
      <c r="EJ97" s="59"/>
      <c r="EK97" s="59"/>
      <c r="EL97" s="59"/>
      <c r="EM97" s="59"/>
      <c r="EN97" s="59"/>
      <c r="EO97" s="59"/>
      <c r="EP97" s="59"/>
      <c r="EQ97" s="59"/>
      <c r="ER97" s="59"/>
      <c r="ES97" s="59"/>
      <c r="ET97" s="59"/>
      <c r="EU97" s="59"/>
      <c r="EV97" s="59"/>
      <c r="EW97" s="59"/>
      <c r="EX97" s="59"/>
      <c r="EY97" s="59"/>
      <c r="EZ97" s="59"/>
      <c r="FA97" s="59"/>
      <c r="FB97" s="59"/>
      <c r="FC97" s="59"/>
      <c r="FD97" s="59"/>
      <c r="FE97" s="59"/>
      <c r="FF97" s="59"/>
      <c r="FG97" s="59"/>
      <c r="FH97" s="59"/>
      <c r="FI97" s="59"/>
      <c r="FJ97" s="59"/>
      <c r="FK97" s="59"/>
      <c r="FL97" s="59"/>
      <c r="FM97" s="59"/>
    </row>
    <row r="98" spans="1:169" s="82" customFormat="1" x14ac:dyDescent="0.25">
      <c r="A98" s="56" t="s">
        <v>160</v>
      </c>
      <c r="B98" s="26"/>
      <c r="C98" s="3">
        <v>397.41818181818178</v>
      </c>
      <c r="D98" s="58"/>
      <c r="E98" s="58"/>
      <c r="F98" s="58"/>
      <c r="G98" s="725"/>
      <c r="H98" s="115"/>
      <c r="I98" s="141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59"/>
      <c r="CJ98" s="59"/>
      <c r="CK98" s="59"/>
      <c r="CL98" s="59"/>
      <c r="CM98" s="59"/>
      <c r="CN98" s="59"/>
      <c r="CO98" s="59"/>
      <c r="CP98" s="59"/>
      <c r="CQ98" s="59"/>
      <c r="CR98" s="59"/>
      <c r="CS98" s="59"/>
      <c r="CT98" s="59"/>
      <c r="CU98" s="59"/>
      <c r="CV98" s="59"/>
      <c r="CW98" s="59"/>
      <c r="CX98" s="59"/>
      <c r="CY98" s="59"/>
      <c r="CZ98" s="59"/>
      <c r="DA98" s="59"/>
      <c r="DB98" s="59"/>
      <c r="DC98" s="59"/>
      <c r="DD98" s="59"/>
      <c r="DE98" s="59"/>
      <c r="DF98" s="59"/>
      <c r="DG98" s="59"/>
      <c r="DH98" s="59"/>
      <c r="DI98" s="59"/>
      <c r="DJ98" s="59"/>
      <c r="DK98" s="59"/>
      <c r="DL98" s="59"/>
      <c r="DM98" s="59"/>
      <c r="DN98" s="59"/>
      <c r="DO98" s="59"/>
      <c r="DP98" s="59"/>
      <c r="DQ98" s="59"/>
      <c r="DR98" s="59"/>
      <c r="DS98" s="59"/>
      <c r="DT98" s="59"/>
      <c r="DU98" s="59"/>
      <c r="DV98" s="59"/>
      <c r="DW98" s="59"/>
      <c r="DX98" s="59"/>
      <c r="DY98" s="59"/>
      <c r="DZ98" s="59"/>
      <c r="EA98" s="59"/>
      <c r="EB98" s="59"/>
      <c r="EC98" s="59"/>
      <c r="ED98" s="59"/>
      <c r="EE98" s="59"/>
      <c r="EF98" s="59"/>
      <c r="EG98" s="59"/>
      <c r="EH98" s="59"/>
      <c r="EI98" s="59"/>
      <c r="EJ98" s="59"/>
      <c r="EK98" s="59"/>
      <c r="EL98" s="59"/>
      <c r="EM98" s="59"/>
      <c r="EN98" s="59"/>
      <c r="EO98" s="59"/>
      <c r="EP98" s="59"/>
      <c r="EQ98" s="59"/>
      <c r="ER98" s="59"/>
      <c r="ES98" s="59"/>
      <c r="ET98" s="59"/>
      <c r="EU98" s="59"/>
      <c r="EV98" s="59"/>
      <c r="EW98" s="59"/>
      <c r="EX98" s="59"/>
      <c r="EY98" s="59"/>
      <c r="EZ98" s="59"/>
      <c r="FA98" s="59"/>
      <c r="FB98" s="59"/>
      <c r="FC98" s="59"/>
      <c r="FD98" s="59"/>
      <c r="FE98" s="59"/>
      <c r="FF98" s="59"/>
      <c r="FG98" s="59"/>
      <c r="FH98" s="59"/>
      <c r="FI98" s="59"/>
      <c r="FJ98" s="59"/>
      <c r="FK98" s="59"/>
      <c r="FL98" s="59"/>
      <c r="FM98" s="59"/>
    </row>
    <row r="99" spans="1:169" s="82" customFormat="1" ht="30" x14ac:dyDescent="0.25">
      <c r="A99" s="28" t="s">
        <v>122</v>
      </c>
      <c r="B99" s="26"/>
      <c r="C99" s="3"/>
      <c r="D99" s="58"/>
      <c r="E99" s="58"/>
      <c r="F99" s="58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59"/>
      <c r="CJ99" s="59"/>
      <c r="CK99" s="59"/>
      <c r="CL99" s="59"/>
      <c r="CM99" s="59"/>
      <c r="CN99" s="59"/>
      <c r="CO99" s="59"/>
      <c r="CP99" s="59"/>
      <c r="CQ99" s="59"/>
      <c r="CR99" s="59"/>
      <c r="CS99" s="59"/>
      <c r="CT99" s="59"/>
      <c r="CU99" s="59"/>
      <c r="CV99" s="59"/>
      <c r="CW99" s="59"/>
      <c r="CX99" s="59"/>
      <c r="CY99" s="59"/>
      <c r="CZ99" s="59"/>
      <c r="DA99" s="59"/>
      <c r="DB99" s="59"/>
      <c r="DC99" s="59"/>
      <c r="DD99" s="59"/>
      <c r="DE99" s="59"/>
      <c r="DF99" s="59"/>
      <c r="DG99" s="59"/>
      <c r="DH99" s="59"/>
      <c r="DI99" s="59"/>
      <c r="DJ99" s="59"/>
      <c r="DK99" s="59"/>
      <c r="DL99" s="59"/>
      <c r="DM99" s="59"/>
      <c r="DN99" s="59"/>
      <c r="DO99" s="59"/>
      <c r="DP99" s="59"/>
      <c r="DQ99" s="59"/>
      <c r="DR99" s="59"/>
      <c r="DS99" s="59"/>
      <c r="DT99" s="59"/>
      <c r="DU99" s="59"/>
      <c r="DV99" s="59"/>
      <c r="DW99" s="59"/>
      <c r="DX99" s="59"/>
      <c r="DY99" s="59"/>
      <c r="DZ99" s="59"/>
      <c r="EA99" s="59"/>
      <c r="EB99" s="59"/>
      <c r="EC99" s="59"/>
      <c r="ED99" s="59"/>
      <c r="EE99" s="59"/>
      <c r="EF99" s="59"/>
      <c r="EG99" s="59"/>
      <c r="EH99" s="59"/>
      <c r="EI99" s="59"/>
      <c r="EJ99" s="59"/>
      <c r="EK99" s="59"/>
      <c r="EL99" s="59"/>
      <c r="EM99" s="59"/>
      <c r="EN99" s="59"/>
      <c r="EO99" s="59"/>
      <c r="EP99" s="59"/>
      <c r="EQ99" s="59"/>
      <c r="ER99" s="59"/>
      <c r="ES99" s="59"/>
      <c r="ET99" s="59"/>
      <c r="EU99" s="59"/>
      <c r="EV99" s="59"/>
      <c r="EW99" s="59"/>
      <c r="EX99" s="59"/>
      <c r="EY99" s="59"/>
      <c r="EZ99" s="59"/>
      <c r="FA99" s="59"/>
      <c r="FB99" s="59"/>
      <c r="FC99" s="59"/>
      <c r="FD99" s="59"/>
      <c r="FE99" s="59"/>
      <c r="FF99" s="59"/>
      <c r="FG99" s="59"/>
      <c r="FH99" s="59"/>
      <c r="FI99" s="59"/>
      <c r="FJ99" s="59"/>
      <c r="FK99" s="59"/>
      <c r="FL99" s="59"/>
      <c r="FM99" s="59"/>
    </row>
    <row r="100" spans="1:169" s="82" customFormat="1" x14ac:dyDescent="0.25">
      <c r="A100" s="333" t="s">
        <v>161</v>
      </c>
      <c r="B100" s="26"/>
      <c r="C100" s="22">
        <f>C95+ROUND(C98/3.9,0)+C99</f>
        <v>111.60808080808081</v>
      </c>
      <c r="D100" s="58"/>
      <c r="E100" s="58"/>
      <c r="F100" s="58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59"/>
      <c r="CJ100" s="59"/>
      <c r="CK100" s="59"/>
      <c r="CL100" s="59"/>
      <c r="CM100" s="59"/>
      <c r="CN100" s="59"/>
      <c r="CO100" s="59"/>
      <c r="CP100" s="59"/>
      <c r="CQ100" s="59"/>
      <c r="CR100" s="59"/>
      <c r="CS100" s="59"/>
      <c r="CT100" s="59"/>
      <c r="CU100" s="59"/>
      <c r="CV100" s="59"/>
      <c r="CW100" s="59"/>
      <c r="CX100" s="59"/>
      <c r="CY100" s="59"/>
      <c r="CZ100" s="59"/>
      <c r="DA100" s="59"/>
      <c r="DB100" s="59"/>
      <c r="DC100" s="59"/>
      <c r="DD100" s="59"/>
      <c r="DE100" s="59"/>
      <c r="DF100" s="59"/>
      <c r="DG100" s="59"/>
      <c r="DH100" s="59"/>
      <c r="DI100" s="59"/>
      <c r="DJ100" s="59"/>
      <c r="DK100" s="59"/>
      <c r="DL100" s="59"/>
      <c r="DM100" s="59"/>
      <c r="DN100" s="59"/>
      <c r="DO100" s="59"/>
      <c r="DP100" s="59"/>
      <c r="DQ100" s="59"/>
      <c r="DR100" s="59"/>
      <c r="DS100" s="59"/>
      <c r="DT100" s="59"/>
      <c r="DU100" s="59"/>
      <c r="DV100" s="59"/>
      <c r="DW100" s="59"/>
      <c r="DX100" s="59"/>
      <c r="DY100" s="59"/>
      <c r="DZ100" s="59"/>
      <c r="EA100" s="59"/>
      <c r="EB100" s="59"/>
      <c r="EC100" s="59"/>
      <c r="ED100" s="59"/>
      <c r="EE100" s="59"/>
      <c r="EF100" s="59"/>
      <c r="EG100" s="59"/>
      <c r="EH100" s="59"/>
      <c r="EI100" s="59"/>
      <c r="EJ100" s="59"/>
      <c r="EK100" s="59"/>
      <c r="EL100" s="59"/>
      <c r="EM100" s="59"/>
      <c r="EN100" s="59"/>
      <c r="EO100" s="59"/>
      <c r="EP100" s="59"/>
      <c r="EQ100" s="59"/>
      <c r="ER100" s="59"/>
      <c r="ES100" s="59"/>
      <c r="ET100" s="59"/>
      <c r="EU100" s="59"/>
      <c r="EV100" s="59"/>
      <c r="EW100" s="59"/>
      <c r="EX100" s="59"/>
      <c r="EY100" s="59"/>
      <c r="EZ100" s="59"/>
      <c r="FA100" s="59"/>
      <c r="FB100" s="59"/>
      <c r="FC100" s="59"/>
      <c r="FD100" s="59"/>
      <c r="FE100" s="59"/>
      <c r="FF100" s="59"/>
      <c r="FG100" s="59"/>
      <c r="FH100" s="59"/>
      <c r="FI100" s="59"/>
      <c r="FJ100" s="59"/>
      <c r="FK100" s="59"/>
      <c r="FL100" s="59"/>
      <c r="FM100" s="59"/>
    </row>
    <row r="101" spans="1:169" s="726" customFormat="1" ht="14.25" x14ac:dyDescent="0.2">
      <c r="A101" s="105" t="s">
        <v>10</v>
      </c>
      <c r="B101" s="292"/>
      <c r="C101" s="292"/>
      <c r="D101" s="292"/>
      <c r="E101" s="292"/>
      <c r="F101" s="292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59"/>
      <c r="CJ101" s="59"/>
      <c r="CK101" s="59"/>
      <c r="CL101" s="59"/>
      <c r="CM101" s="59"/>
      <c r="CN101" s="59"/>
      <c r="CO101" s="59"/>
      <c r="CP101" s="59"/>
      <c r="CQ101" s="59"/>
      <c r="CR101" s="59"/>
      <c r="CS101" s="59"/>
      <c r="CT101" s="59"/>
      <c r="CU101" s="59"/>
      <c r="CV101" s="59"/>
      <c r="CW101" s="59"/>
      <c r="CX101" s="59"/>
      <c r="CY101" s="59"/>
      <c r="CZ101" s="59"/>
      <c r="DA101" s="59"/>
      <c r="DB101" s="59"/>
      <c r="DC101" s="59"/>
      <c r="DD101" s="59"/>
      <c r="DE101" s="59"/>
      <c r="DF101" s="59"/>
      <c r="DG101" s="59"/>
      <c r="DH101" s="59"/>
      <c r="DI101" s="59"/>
      <c r="DJ101" s="59"/>
      <c r="DK101" s="59"/>
      <c r="DL101" s="59"/>
      <c r="DM101" s="59"/>
      <c r="DN101" s="59"/>
      <c r="DO101" s="59"/>
      <c r="DP101" s="59"/>
      <c r="DQ101" s="59"/>
      <c r="DR101" s="59"/>
      <c r="DS101" s="59"/>
      <c r="DT101" s="59"/>
      <c r="DU101" s="59"/>
      <c r="DV101" s="59"/>
      <c r="DW101" s="59"/>
      <c r="DX101" s="59"/>
      <c r="DY101" s="59"/>
      <c r="DZ101" s="59"/>
      <c r="EA101" s="59"/>
      <c r="EB101" s="59"/>
      <c r="EC101" s="59"/>
      <c r="ED101" s="59"/>
      <c r="EE101" s="59"/>
      <c r="EF101" s="59"/>
      <c r="EG101" s="59"/>
      <c r="EH101" s="59"/>
      <c r="EI101" s="59"/>
      <c r="EJ101" s="59"/>
      <c r="EK101" s="59"/>
      <c r="EL101" s="59"/>
      <c r="EM101" s="59"/>
      <c r="EN101" s="59"/>
      <c r="EO101" s="59"/>
      <c r="EP101" s="59"/>
      <c r="EQ101" s="59"/>
      <c r="ER101" s="59"/>
      <c r="ES101" s="59"/>
      <c r="ET101" s="59"/>
      <c r="EU101" s="59"/>
      <c r="EV101" s="59"/>
      <c r="EW101" s="59"/>
      <c r="EX101" s="59"/>
      <c r="EY101" s="59"/>
      <c r="EZ101" s="59"/>
      <c r="FA101" s="59"/>
      <c r="FB101" s="59"/>
      <c r="FC101" s="59"/>
      <c r="FD101" s="59"/>
      <c r="FE101" s="59"/>
      <c r="FF101" s="59"/>
      <c r="FG101" s="59"/>
      <c r="FH101" s="59"/>
      <c r="FI101" s="59"/>
      <c r="FJ101" s="59"/>
      <c r="FK101" s="59"/>
      <c r="FL101" s="59"/>
      <c r="FM101" s="59"/>
    </row>
  </sheetData>
  <autoFilter ref="A7:FM91"/>
  <mergeCells count="7">
    <mergeCell ref="G8:H8"/>
    <mergeCell ref="A2:F3"/>
    <mergeCell ref="B4:B6"/>
    <mergeCell ref="D4:D6"/>
    <mergeCell ref="E4:E6"/>
    <mergeCell ref="C4:C6"/>
    <mergeCell ref="F4:F6"/>
  </mergeCells>
  <pageMargins left="0.39370078740157483" right="0" top="0.19685039370078741" bottom="0.19685039370078741" header="0" footer="0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H72"/>
  <sheetViews>
    <sheetView zoomScale="85" zoomScaleNormal="85" zoomScaleSheetLayoutView="90" workbookViewId="0">
      <pane xSplit="1" ySplit="7" topLeftCell="B56" activePane="bottomRight" state="frozen"/>
      <selection sqref="A1:XFD1048576"/>
      <selection pane="topRight" sqref="A1:XFD1048576"/>
      <selection pane="bottomLeft" sqref="A1:XFD1048576"/>
      <selection pane="bottomRight" activeCell="A73" sqref="A73:XFD114"/>
    </sheetView>
  </sheetViews>
  <sheetFormatPr defaultColWidth="11.42578125" defaultRowHeight="15" x14ac:dyDescent="0.25"/>
  <cols>
    <col min="1" max="1" width="46.140625" style="115" customWidth="1"/>
    <col min="2" max="2" width="10.85546875" style="115" customWidth="1"/>
    <col min="3" max="3" width="15.5703125" style="115" customWidth="1"/>
    <col min="4" max="4" width="10.85546875" style="115" customWidth="1"/>
    <col min="5" max="5" width="10.28515625" style="115" customWidth="1"/>
    <col min="6" max="6" width="11.42578125" style="115" customWidth="1"/>
    <col min="7" max="16384" width="11.42578125" style="115"/>
  </cols>
  <sheetData>
    <row r="1" spans="1:7" s="80" customFormat="1" ht="10.5" customHeight="1" x14ac:dyDescent="0.25">
      <c r="D1" s="7"/>
      <c r="E1" s="142"/>
    </row>
    <row r="2" spans="1:7" s="80" customFormat="1" ht="17.25" customHeight="1" x14ac:dyDescent="0.25">
      <c r="A2" s="889" t="s">
        <v>338</v>
      </c>
      <c r="B2" s="889"/>
      <c r="C2" s="889"/>
      <c r="D2" s="889"/>
      <c r="E2" s="889"/>
      <c r="F2" s="889"/>
    </row>
    <row r="3" spans="1:7" ht="16.5" customHeight="1" thickBot="1" x14ac:dyDescent="0.3">
      <c r="A3" s="898"/>
      <c r="B3" s="898"/>
      <c r="C3" s="898"/>
      <c r="D3" s="898"/>
      <c r="E3" s="898"/>
      <c r="F3" s="898"/>
    </row>
    <row r="4" spans="1:7" ht="29.25" customHeight="1" x14ac:dyDescent="0.3">
      <c r="A4" s="8" t="s">
        <v>187</v>
      </c>
      <c r="B4" s="880" t="s">
        <v>1</v>
      </c>
      <c r="C4" s="900" t="s">
        <v>293</v>
      </c>
      <c r="D4" s="886" t="s">
        <v>0</v>
      </c>
      <c r="E4" s="880" t="s">
        <v>2</v>
      </c>
      <c r="F4" s="883" t="s">
        <v>226</v>
      </c>
    </row>
    <row r="5" spans="1:7" ht="15" customHeight="1" x14ac:dyDescent="0.3">
      <c r="A5" s="9"/>
      <c r="B5" s="881"/>
      <c r="C5" s="901"/>
      <c r="D5" s="887"/>
      <c r="E5" s="881"/>
      <c r="F5" s="884"/>
    </row>
    <row r="6" spans="1:7" ht="49.5" customHeight="1" thickBot="1" x14ac:dyDescent="0.3">
      <c r="A6" s="10" t="s">
        <v>3</v>
      </c>
      <c r="B6" s="882"/>
      <c r="C6" s="902"/>
      <c r="D6" s="888"/>
      <c r="E6" s="882"/>
      <c r="F6" s="885"/>
    </row>
    <row r="7" spans="1:7" ht="15.75" thickBot="1" x14ac:dyDescent="0.3">
      <c r="A7" s="12">
        <v>1</v>
      </c>
      <c r="B7" s="13">
        <v>2</v>
      </c>
      <c r="C7" s="13">
        <v>3</v>
      </c>
      <c r="D7" s="13">
        <v>6</v>
      </c>
      <c r="E7" s="12">
        <v>7</v>
      </c>
      <c r="F7" s="13"/>
    </row>
    <row r="8" spans="1:7" ht="22.5" customHeight="1" x14ac:dyDescent="0.25">
      <c r="A8" s="143" t="s">
        <v>192</v>
      </c>
      <c r="B8" s="143"/>
      <c r="C8" s="143"/>
      <c r="D8" s="107"/>
      <c r="E8" s="107"/>
      <c r="F8" s="144"/>
    </row>
    <row r="9" spans="1:7" x14ac:dyDescent="0.25">
      <c r="A9" s="83" t="s">
        <v>4</v>
      </c>
      <c r="B9" s="83"/>
      <c r="C9" s="83"/>
      <c r="D9" s="145"/>
      <c r="E9" s="145"/>
      <c r="F9" s="120"/>
    </row>
    <row r="10" spans="1:7" x14ac:dyDescent="0.25">
      <c r="A10" s="72" t="s">
        <v>21</v>
      </c>
      <c r="B10" s="120">
        <v>340</v>
      </c>
      <c r="C10" s="120">
        <v>2</v>
      </c>
      <c r="D10" s="134">
        <v>10</v>
      </c>
      <c r="E10" s="120">
        <f>ROUND(F10/B10,0)</f>
        <v>0</v>
      </c>
      <c r="F10" s="3">
        <f>ROUND(C10*D10,0)</f>
        <v>20</v>
      </c>
      <c r="G10" s="146"/>
    </row>
    <row r="11" spans="1:7" x14ac:dyDescent="0.25">
      <c r="A11" s="72" t="s">
        <v>11</v>
      </c>
      <c r="B11" s="120">
        <v>340</v>
      </c>
      <c r="C11" s="120"/>
      <c r="D11" s="134">
        <v>10</v>
      </c>
      <c r="E11" s="120">
        <f>ROUND(F11/B11,0)</f>
        <v>0</v>
      </c>
      <c r="F11" s="3">
        <f>ROUND(C11*D11,0)</f>
        <v>0</v>
      </c>
    </row>
    <row r="12" spans="1:7" x14ac:dyDescent="0.25">
      <c r="A12" s="72" t="s">
        <v>26</v>
      </c>
      <c r="B12" s="120">
        <v>320</v>
      </c>
      <c r="C12" s="120"/>
      <c r="D12" s="134">
        <v>9.5</v>
      </c>
      <c r="E12" s="120">
        <f>ROUND(F12/B12,0)</f>
        <v>0</v>
      </c>
      <c r="F12" s="3">
        <f>ROUND(C12*D12,0)</f>
        <v>0</v>
      </c>
    </row>
    <row r="13" spans="1:7" x14ac:dyDescent="0.25">
      <c r="A13" s="72" t="s">
        <v>28</v>
      </c>
      <c r="B13" s="120">
        <v>300</v>
      </c>
      <c r="C13" s="120"/>
      <c r="D13" s="134">
        <v>8</v>
      </c>
      <c r="E13" s="120">
        <f>ROUND(F13/B13,0)</f>
        <v>0</v>
      </c>
      <c r="F13" s="3">
        <f>ROUND(C13*D13,0)</f>
        <v>0</v>
      </c>
    </row>
    <row r="14" spans="1:7" x14ac:dyDescent="0.25">
      <c r="A14" s="72" t="s">
        <v>23</v>
      </c>
      <c r="B14" s="120">
        <v>340</v>
      </c>
      <c r="C14" s="120"/>
      <c r="D14" s="134">
        <v>7.5</v>
      </c>
      <c r="E14" s="120">
        <f>ROUND(F14/B14,0)</f>
        <v>0</v>
      </c>
      <c r="F14" s="3">
        <f>ROUND(C14*D14,0)</f>
        <v>0</v>
      </c>
    </row>
    <row r="15" spans="1:7" s="59" customFormat="1" ht="14.25" x14ac:dyDescent="0.2">
      <c r="A15" s="67" t="s">
        <v>5</v>
      </c>
      <c r="B15" s="67"/>
      <c r="C15" s="89">
        <f t="shared" ref="C15" si="0">SUM(C10:C14)</f>
        <v>2</v>
      </c>
      <c r="D15" s="106">
        <f>F15/C15</f>
        <v>10</v>
      </c>
      <c r="E15" s="89">
        <f>SUM(E10:E14)</f>
        <v>0</v>
      </c>
      <c r="F15" s="89">
        <f>SUM(F10:F14)</f>
        <v>20</v>
      </c>
      <c r="G15" s="133"/>
    </row>
    <row r="16" spans="1:7" s="24" customFormat="1" hidden="1" x14ac:dyDescent="0.25">
      <c r="A16" s="4" t="s">
        <v>219</v>
      </c>
      <c r="B16" s="5"/>
      <c r="C16" s="17"/>
      <c r="D16" s="18"/>
      <c r="E16" s="3"/>
      <c r="F16" s="17"/>
    </row>
    <row r="17" spans="1:8" s="24" customFormat="1" ht="14.25" hidden="1" x14ac:dyDescent="0.2">
      <c r="A17" s="19" t="s">
        <v>220</v>
      </c>
      <c r="B17" s="20"/>
      <c r="C17" s="23">
        <f t="shared" ref="C17" si="1">C15+C16</f>
        <v>2</v>
      </c>
      <c r="D17" s="21" t="e">
        <f>#REF!/#REF!</f>
        <v>#REF!</v>
      </c>
      <c r="E17" s="23">
        <f t="shared" ref="E17:F17" si="2">E15+E16</f>
        <v>0</v>
      </c>
      <c r="F17" s="23">
        <f t="shared" si="2"/>
        <v>20</v>
      </c>
    </row>
    <row r="18" spans="1:8" s="59" customFormat="1" ht="14.25" customHeight="1" x14ac:dyDescent="0.25">
      <c r="A18" s="25" t="s">
        <v>227</v>
      </c>
      <c r="B18" s="25"/>
      <c r="C18" s="89"/>
      <c r="D18" s="89"/>
      <c r="E18" s="89"/>
      <c r="F18" s="69"/>
    </row>
    <row r="19" spans="1:8" s="59" customFormat="1" ht="15.75" customHeight="1" x14ac:dyDescent="0.25">
      <c r="A19" s="27" t="s">
        <v>123</v>
      </c>
      <c r="B19" s="60"/>
      <c r="C19" s="58">
        <f>SUM(C21,C22,C23,C24)+C20/2.7</f>
        <v>8.7407407407407405</v>
      </c>
      <c r="D19" s="64"/>
      <c r="E19" s="64"/>
      <c r="F19" s="69"/>
    </row>
    <row r="20" spans="1:8" s="59" customFormat="1" ht="15.75" customHeight="1" x14ac:dyDescent="0.25">
      <c r="A20" s="27" t="s">
        <v>327</v>
      </c>
      <c r="B20" s="32"/>
      <c r="C20" s="3">
        <v>2</v>
      </c>
      <c r="D20" s="32"/>
      <c r="E20" s="32"/>
      <c r="F20" s="32"/>
    </row>
    <row r="21" spans="1:8" s="59" customFormat="1" ht="15.75" customHeight="1" x14ac:dyDescent="0.25">
      <c r="A21" s="61" t="s">
        <v>228</v>
      </c>
      <c r="B21" s="60"/>
      <c r="C21" s="58"/>
      <c r="D21" s="64"/>
      <c r="E21" s="64"/>
      <c r="F21" s="69"/>
    </row>
    <row r="22" spans="1:8" s="59" customFormat="1" ht="15.75" customHeight="1" x14ac:dyDescent="0.25">
      <c r="A22" s="61" t="s">
        <v>229</v>
      </c>
      <c r="B22" s="60"/>
      <c r="C22" s="58"/>
      <c r="D22" s="64"/>
      <c r="E22" s="64"/>
      <c r="F22" s="69"/>
    </row>
    <row r="23" spans="1:8" s="59" customFormat="1" ht="15.75" customHeight="1" x14ac:dyDescent="0.25">
      <c r="A23" s="61" t="s">
        <v>230</v>
      </c>
      <c r="B23" s="60"/>
      <c r="C23" s="58"/>
      <c r="D23" s="64"/>
      <c r="E23" s="64"/>
      <c r="F23" s="69"/>
    </row>
    <row r="24" spans="1:8" s="59" customFormat="1" ht="15.75" customHeight="1" x14ac:dyDescent="0.25">
      <c r="A24" s="27" t="s">
        <v>231</v>
      </c>
      <c r="B24" s="60"/>
      <c r="C24" s="58">
        <v>8</v>
      </c>
      <c r="D24" s="64"/>
      <c r="E24" s="64"/>
      <c r="F24" s="69"/>
    </row>
    <row r="25" spans="1:8" s="59" customFormat="1" ht="49.5" customHeight="1" x14ac:dyDescent="0.25">
      <c r="A25" s="27" t="s">
        <v>326</v>
      </c>
      <c r="B25" s="60"/>
      <c r="C25" s="17"/>
      <c r="D25" s="58"/>
      <c r="E25" s="58"/>
      <c r="F25" s="58"/>
      <c r="G25" s="90"/>
    </row>
    <row r="26" spans="1:8" s="59" customFormat="1" ht="15.75" customHeight="1" x14ac:dyDescent="0.25">
      <c r="A26" s="28" t="s">
        <v>121</v>
      </c>
      <c r="B26" s="60"/>
      <c r="C26" s="58">
        <f t="shared" ref="C26" si="3">C27+C28</f>
        <v>10.470588235294118</v>
      </c>
      <c r="D26" s="64"/>
      <c r="E26" s="64"/>
      <c r="F26" s="69"/>
    </row>
    <row r="27" spans="1:8" s="59" customFormat="1" ht="15.75" customHeight="1" x14ac:dyDescent="0.25">
      <c r="A27" s="28" t="s">
        <v>297</v>
      </c>
      <c r="B27" s="60"/>
      <c r="C27" s="58">
        <v>10</v>
      </c>
      <c r="D27" s="64"/>
      <c r="E27" s="64"/>
      <c r="F27" s="69"/>
      <c r="G27" s="132"/>
      <c r="H27" s="132"/>
    </row>
    <row r="28" spans="1:8" s="59" customFormat="1" ht="15.75" customHeight="1" x14ac:dyDescent="0.25">
      <c r="A28" s="28" t="s">
        <v>299</v>
      </c>
      <c r="B28" s="60"/>
      <c r="C28" s="17">
        <f t="shared" ref="C28" si="4">C29/8.5</f>
        <v>0.47058823529411764</v>
      </c>
      <c r="D28" s="64"/>
      <c r="E28" s="64"/>
      <c r="F28" s="69"/>
      <c r="G28" s="79"/>
      <c r="H28" s="79"/>
    </row>
    <row r="29" spans="1:8" s="59" customFormat="1" ht="15.75" customHeight="1" x14ac:dyDescent="0.25">
      <c r="A29" s="56" t="s">
        <v>298</v>
      </c>
      <c r="B29" s="60"/>
      <c r="C29" s="58">
        <v>4</v>
      </c>
      <c r="D29" s="64"/>
      <c r="E29" s="64"/>
      <c r="F29" s="69"/>
      <c r="G29" s="133"/>
      <c r="H29" s="133"/>
    </row>
    <row r="30" spans="1:8" s="59" customFormat="1" ht="15.75" customHeight="1" x14ac:dyDescent="0.25">
      <c r="A30" s="62" t="s">
        <v>232</v>
      </c>
      <c r="B30" s="63"/>
      <c r="C30" s="22">
        <f t="shared" ref="C30" si="5">C19+ROUND(C27*3.2,0)+C29/3.9</f>
        <v>41.76638176638177</v>
      </c>
      <c r="D30" s="64"/>
      <c r="E30" s="64"/>
      <c r="F30" s="69"/>
    </row>
    <row r="31" spans="1:8" s="59" customFormat="1" ht="15.75" customHeight="1" x14ac:dyDescent="0.25">
      <c r="A31" s="25" t="s">
        <v>163</v>
      </c>
      <c r="B31" s="26"/>
      <c r="C31" s="3"/>
      <c r="D31" s="64"/>
      <c r="E31" s="64"/>
      <c r="F31" s="69"/>
    </row>
    <row r="32" spans="1:8" s="59" customFormat="1" ht="15.75" customHeight="1" x14ac:dyDescent="0.25">
      <c r="A32" s="27" t="s">
        <v>123</v>
      </c>
      <c r="B32" s="26"/>
      <c r="C32" s="3">
        <f t="shared" ref="C32" si="6">SUM(C33,C34,C41,C47,C48,C49,C50)</f>
        <v>0</v>
      </c>
      <c r="D32" s="64"/>
      <c r="E32" s="64"/>
      <c r="F32" s="69"/>
    </row>
    <row r="33" spans="1:6" s="59" customFormat="1" ht="15.75" customHeight="1" x14ac:dyDescent="0.25">
      <c r="A33" s="27" t="s">
        <v>228</v>
      </c>
      <c r="B33" s="26"/>
      <c r="C33" s="3"/>
      <c r="D33" s="64"/>
      <c r="E33" s="64"/>
      <c r="F33" s="69"/>
    </row>
    <row r="34" spans="1:6" s="59" customFormat="1" ht="15.75" customHeight="1" x14ac:dyDescent="0.25">
      <c r="A34" s="61" t="s">
        <v>233</v>
      </c>
      <c r="B34" s="26"/>
      <c r="C34" s="3">
        <f t="shared" ref="C34" si="7">C35+C36+C37+C39</f>
        <v>0</v>
      </c>
      <c r="D34" s="64"/>
      <c r="E34" s="64"/>
      <c r="F34" s="69"/>
    </row>
    <row r="35" spans="1:6" s="59" customFormat="1" ht="19.5" customHeight="1" x14ac:dyDescent="0.25">
      <c r="A35" s="65" t="s">
        <v>234</v>
      </c>
      <c r="B35" s="26"/>
      <c r="C35" s="58"/>
      <c r="D35" s="64"/>
      <c r="E35" s="64"/>
      <c r="F35" s="69"/>
    </row>
    <row r="36" spans="1:6" s="59" customFormat="1" ht="15.75" customHeight="1" x14ac:dyDescent="0.25">
      <c r="A36" s="65" t="s">
        <v>235</v>
      </c>
      <c r="B36" s="26"/>
      <c r="C36" s="58"/>
      <c r="D36" s="64"/>
      <c r="E36" s="64"/>
      <c r="F36" s="69"/>
    </row>
    <row r="37" spans="1:6" s="59" customFormat="1" ht="30.75" customHeight="1" x14ac:dyDescent="0.25">
      <c r="A37" s="65" t="s">
        <v>236</v>
      </c>
      <c r="B37" s="26"/>
      <c r="C37" s="58"/>
      <c r="D37" s="64"/>
      <c r="E37" s="64"/>
      <c r="F37" s="69"/>
    </row>
    <row r="38" spans="1:6" s="59" customFormat="1" x14ac:dyDescent="0.25">
      <c r="A38" s="65" t="s">
        <v>237</v>
      </c>
      <c r="B38" s="26"/>
      <c r="C38" s="58"/>
      <c r="D38" s="64"/>
      <c r="E38" s="64"/>
      <c r="F38" s="69"/>
    </row>
    <row r="39" spans="1:6" s="59" customFormat="1" ht="30" x14ac:dyDescent="0.25">
      <c r="A39" s="65" t="s">
        <v>238</v>
      </c>
      <c r="B39" s="26"/>
      <c r="C39" s="58"/>
      <c r="D39" s="64"/>
      <c r="E39" s="64"/>
      <c r="F39" s="69"/>
    </row>
    <row r="40" spans="1:6" s="59" customFormat="1" x14ac:dyDescent="0.25">
      <c r="A40" s="65" t="s">
        <v>237</v>
      </c>
      <c r="B40" s="26"/>
      <c r="C40" s="91"/>
      <c r="D40" s="64"/>
      <c r="E40" s="64"/>
      <c r="F40" s="69"/>
    </row>
    <row r="41" spans="1:6" s="59" customFormat="1" ht="30" customHeight="1" x14ac:dyDescent="0.25">
      <c r="A41" s="61" t="s">
        <v>239</v>
      </c>
      <c r="B41" s="26"/>
      <c r="C41" s="3">
        <f t="shared" ref="C41" si="8">SUM(C42,C43,C45)</f>
        <v>0</v>
      </c>
      <c r="D41" s="64"/>
      <c r="E41" s="64"/>
      <c r="F41" s="69"/>
    </row>
    <row r="42" spans="1:6" s="59" customFormat="1" ht="30" x14ac:dyDescent="0.25">
      <c r="A42" s="65" t="s">
        <v>240</v>
      </c>
      <c r="B42" s="26"/>
      <c r="C42" s="3"/>
      <c r="D42" s="64"/>
      <c r="E42" s="64"/>
      <c r="F42" s="69"/>
    </row>
    <row r="43" spans="1:6" s="59" customFormat="1" ht="45" x14ac:dyDescent="0.25">
      <c r="A43" s="65" t="s">
        <v>241</v>
      </c>
      <c r="B43" s="26"/>
      <c r="C43" s="406"/>
      <c r="D43" s="64"/>
      <c r="E43" s="64"/>
      <c r="F43" s="69"/>
    </row>
    <row r="44" spans="1:6" s="59" customFormat="1" x14ac:dyDescent="0.25">
      <c r="A44" s="65" t="s">
        <v>237</v>
      </c>
      <c r="B44" s="26"/>
      <c r="C44" s="406"/>
      <c r="D44" s="64"/>
      <c r="E44" s="64"/>
      <c r="F44" s="69"/>
    </row>
    <row r="45" spans="1:6" s="59" customFormat="1" ht="45" x14ac:dyDescent="0.25">
      <c r="A45" s="65" t="s">
        <v>242</v>
      </c>
      <c r="B45" s="26"/>
      <c r="C45" s="406"/>
      <c r="D45" s="64"/>
      <c r="E45" s="64"/>
      <c r="F45" s="69"/>
    </row>
    <row r="46" spans="1:6" s="59" customFormat="1" x14ac:dyDescent="0.25">
      <c r="A46" s="65" t="s">
        <v>237</v>
      </c>
      <c r="B46" s="26"/>
      <c r="C46" s="406"/>
      <c r="D46" s="64"/>
      <c r="E46" s="64"/>
      <c r="F46" s="69"/>
    </row>
    <row r="47" spans="1:6" s="59" customFormat="1" ht="31.5" customHeight="1" x14ac:dyDescent="0.25">
      <c r="A47" s="61" t="s">
        <v>243</v>
      </c>
      <c r="B47" s="26"/>
      <c r="C47" s="3"/>
      <c r="D47" s="64"/>
      <c r="E47" s="64"/>
      <c r="F47" s="69"/>
    </row>
    <row r="48" spans="1:6" s="59" customFormat="1" x14ac:dyDescent="0.25">
      <c r="A48" s="27"/>
      <c r="B48" s="26"/>
      <c r="C48" s="3"/>
      <c r="D48" s="64"/>
      <c r="E48" s="64"/>
      <c r="F48" s="69"/>
    </row>
    <row r="49" spans="1:8" s="59" customFormat="1" ht="15.75" customHeight="1" x14ac:dyDescent="0.25">
      <c r="A49" s="61" t="s">
        <v>244</v>
      </c>
      <c r="B49" s="26"/>
      <c r="C49" s="3"/>
      <c r="D49" s="64"/>
      <c r="E49" s="64"/>
      <c r="F49" s="69"/>
    </row>
    <row r="50" spans="1:8" s="59" customFormat="1" ht="15.75" customHeight="1" x14ac:dyDescent="0.25">
      <c r="A50" s="27" t="s">
        <v>245</v>
      </c>
      <c r="B50" s="26"/>
      <c r="C50" s="3"/>
      <c r="D50" s="64"/>
      <c r="E50" s="64"/>
      <c r="F50" s="69"/>
    </row>
    <row r="51" spans="1:8" s="59" customFormat="1" x14ac:dyDescent="0.25">
      <c r="A51" s="28" t="s">
        <v>121</v>
      </c>
      <c r="B51" s="60"/>
      <c r="C51" s="58"/>
      <c r="D51" s="64"/>
      <c r="E51" s="64"/>
      <c r="F51" s="69"/>
    </row>
    <row r="52" spans="1:8" s="59" customFormat="1" x14ac:dyDescent="0.25">
      <c r="A52" s="56" t="s">
        <v>160</v>
      </c>
      <c r="B52" s="60"/>
      <c r="C52" s="91"/>
      <c r="D52" s="64"/>
      <c r="E52" s="64"/>
      <c r="F52" s="69"/>
    </row>
    <row r="53" spans="1:8" s="59" customFormat="1" ht="30" x14ac:dyDescent="0.25">
      <c r="A53" s="28" t="s">
        <v>122</v>
      </c>
      <c r="B53" s="26"/>
      <c r="C53" s="3">
        <v>1</v>
      </c>
      <c r="D53" s="64"/>
      <c r="E53" s="64"/>
      <c r="F53" s="69"/>
    </row>
    <row r="54" spans="1:8" s="59" customFormat="1" ht="15.75" customHeight="1" x14ac:dyDescent="0.25">
      <c r="A54" s="28" t="s">
        <v>246</v>
      </c>
      <c r="B54" s="26"/>
      <c r="C54" s="3"/>
      <c r="D54" s="64"/>
      <c r="E54" s="64"/>
      <c r="F54" s="69"/>
    </row>
    <row r="55" spans="1:8" s="59" customFormat="1" x14ac:dyDescent="0.25">
      <c r="A55" s="66"/>
      <c r="B55" s="26"/>
      <c r="C55" s="3"/>
      <c r="D55" s="64"/>
      <c r="E55" s="64"/>
      <c r="F55" s="69"/>
    </row>
    <row r="56" spans="1:8" s="59" customFormat="1" x14ac:dyDescent="0.25">
      <c r="A56" s="67" t="s">
        <v>162</v>
      </c>
      <c r="B56" s="26"/>
      <c r="C56" s="22">
        <f t="shared" ref="C56" si="9">C32+ROUND(C51*3.2,0)+C53</f>
        <v>1</v>
      </c>
      <c r="D56" s="64"/>
      <c r="E56" s="64"/>
      <c r="F56" s="69"/>
    </row>
    <row r="57" spans="1:8" s="59" customFormat="1" x14ac:dyDescent="0.25">
      <c r="A57" s="68" t="s">
        <v>161</v>
      </c>
      <c r="B57" s="26"/>
      <c r="C57" s="22">
        <f t="shared" ref="C57" si="10">SUM(C30,C56)</f>
        <v>42.76638176638177</v>
      </c>
      <c r="D57" s="64"/>
      <c r="E57" s="64"/>
      <c r="F57" s="69"/>
      <c r="H57" s="147"/>
    </row>
    <row r="58" spans="1:8" s="59" customFormat="1" ht="15.75" x14ac:dyDescent="0.25">
      <c r="A58" s="148" t="s">
        <v>7</v>
      </c>
      <c r="B58" s="26"/>
      <c r="C58" s="3"/>
      <c r="D58" s="64"/>
      <c r="E58" s="64"/>
      <c r="F58" s="69"/>
    </row>
    <row r="59" spans="1:8" s="59" customFormat="1" x14ac:dyDescent="0.25">
      <c r="A59" s="101" t="s">
        <v>145</v>
      </c>
      <c r="B59" s="26"/>
      <c r="C59" s="3"/>
      <c r="D59" s="64"/>
      <c r="E59" s="64"/>
      <c r="F59" s="69"/>
    </row>
    <row r="60" spans="1:8" s="59" customFormat="1" x14ac:dyDescent="0.25">
      <c r="A60" s="72" t="s">
        <v>21</v>
      </c>
      <c r="B60" s="120">
        <v>300</v>
      </c>
      <c r="C60" s="120">
        <v>1</v>
      </c>
      <c r="D60" s="134">
        <v>11</v>
      </c>
      <c r="E60" s="120">
        <f>ROUND(F60/B60,0)</f>
        <v>0</v>
      </c>
      <c r="F60" s="3">
        <f>ROUND(C60*D60,0)</f>
        <v>11</v>
      </c>
      <c r="H60" s="133"/>
    </row>
    <row r="61" spans="1:8" s="59" customFormat="1" x14ac:dyDescent="0.25">
      <c r="A61" s="72" t="s">
        <v>11</v>
      </c>
      <c r="B61" s="120">
        <v>300</v>
      </c>
      <c r="C61" s="120"/>
      <c r="D61" s="134">
        <v>9</v>
      </c>
      <c r="E61" s="120">
        <f>ROUND(F61/B61,0)</f>
        <v>0</v>
      </c>
      <c r="F61" s="3">
        <f>ROUND(C61*D61,0)</f>
        <v>0</v>
      </c>
    </row>
    <row r="62" spans="1:8" s="59" customFormat="1" x14ac:dyDescent="0.25">
      <c r="A62" s="45" t="s">
        <v>9</v>
      </c>
      <c r="B62" s="55"/>
      <c r="C62" s="78">
        <f t="shared" ref="C62" si="11">C60+C61</f>
        <v>1</v>
      </c>
      <c r="D62" s="106">
        <f>F62/C62</f>
        <v>11</v>
      </c>
      <c r="E62" s="69">
        <f>E60+E61</f>
        <v>0</v>
      </c>
      <c r="F62" s="69">
        <f>F60+F61</f>
        <v>11</v>
      </c>
      <c r="H62" s="147"/>
    </row>
    <row r="63" spans="1:8" s="59" customFormat="1" x14ac:dyDescent="0.25">
      <c r="A63" s="55" t="s">
        <v>77</v>
      </c>
      <c r="B63" s="55"/>
      <c r="C63" s="78"/>
      <c r="D63" s="106"/>
      <c r="E63" s="69"/>
      <c r="F63" s="69"/>
    </row>
    <row r="64" spans="1:8" s="59" customFormat="1" x14ac:dyDescent="0.25">
      <c r="A64" s="35" t="s">
        <v>37</v>
      </c>
      <c r="B64" s="120">
        <v>240</v>
      </c>
      <c r="C64" s="120"/>
      <c r="D64" s="134">
        <v>8</v>
      </c>
      <c r="E64" s="120">
        <f>ROUND(F64/B64,0)</f>
        <v>0</v>
      </c>
      <c r="F64" s="3">
        <f>ROUND(C64*D64,0)</f>
        <v>0</v>
      </c>
    </row>
    <row r="65" spans="1:6" s="59" customFormat="1" x14ac:dyDescent="0.25">
      <c r="A65" s="117" t="s">
        <v>147</v>
      </c>
      <c r="B65" s="149"/>
      <c r="C65" s="150">
        <f t="shared" ref="C65" si="12">C64</f>
        <v>0</v>
      </c>
      <c r="D65" s="122">
        <f t="shared" ref="D65:F65" si="13">D64</f>
        <v>8</v>
      </c>
      <c r="E65" s="150">
        <f t="shared" si="13"/>
        <v>0</v>
      </c>
      <c r="F65" s="150">
        <f t="shared" si="13"/>
        <v>0</v>
      </c>
    </row>
    <row r="66" spans="1:6" ht="19.5" customHeight="1" x14ac:dyDescent="0.25">
      <c r="A66" s="77" t="s">
        <v>118</v>
      </c>
      <c r="B66" s="149"/>
      <c r="C66" s="78">
        <f t="shared" ref="C66" si="14">C62+C65</f>
        <v>1</v>
      </c>
      <c r="D66" s="106">
        <f>F66/C66</f>
        <v>11</v>
      </c>
      <c r="E66" s="69">
        <f>E62+E65</f>
        <v>0</v>
      </c>
      <c r="F66" s="69">
        <f>F62+F65</f>
        <v>11</v>
      </c>
    </row>
    <row r="67" spans="1:6" s="59" customFormat="1" ht="18" customHeight="1" x14ac:dyDescent="0.25">
      <c r="A67" s="151" t="s">
        <v>184</v>
      </c>
      <c r="B67" s="149"/>
      <c r="C67" s="60">
        <f t="shared" ref="C67" si="15">C68+C70</f>
        <v>0</v>
      </c>
      <c r="D67" s="152"/>
      <c r="E67" s="152"/>
      <c r="F67" s="152"/>
    </row>
    <row r="68" spans="1:6" x14ac:dyDescent="0.25">
      <c r="A68" s="153" t="s">
        <v>179</v>
      </c>
      <c r="B68" s="149"/>
      <c r="C68" s="60">
        <f t="shared" ref="C68" si="16">C69</f>
        <v>0</v>
      </c>
      <c r="D68" s="152"/>
      <c r="E68" s="120"/>
      <c r="F68" s="152"/>
    </row>
    <row r="69" spans="1:6" x14ac:dyDescent="0.25">
      <c r="A69" s="154" t="s">
        <v>180</v>
      </c>
      <c r="B69" s="149"/>
      <c r="C69" s="58">
        <v>0</v>
      </c>
      <c r="D69" s="152"/>
      <c r="E69" s="120"/>
      <c r="F69" s="152"/>
    </row>
    <row r="70" spans="1:6" x14ac:dyDescent="0.25">
      <c r="A70" s="153" t="s">
        <v>181</v>
      </c>
      <c r="B70" s="149"/>
      <c r="C70" s="727">
        <f t="shared" ref="C70" si="17">C71+C72</f>
        <v>0</v>
      </c>
      <c r="D70" s="152"/>
      <c r="E70" s="120"/>
      <c r="F70" s="152"/>
    </row>
    <row r="71" spans="1:6" ht="30" x14ac:dyDescent="0.25">
      <c r="A71" s="154" t="s">
        <v>182</v>
      </c>
      <c r="B71" s="149"/>
      <c r="C71" s="728"/>
      <c r="D71" s="152"/>
      <c r="E71" s="152"/>
      <c r="F71" s="152"/>
    </row>
    <row r="72" spans="1:6" ht="18.75" customHeight="1" x14ac:dyDescent="0.25">
      <c r="A72" s="293" t="s">
        <v>183</v>
      </c>
      <c r="B72" s="294"/>
      <c r="C72" s="149"/>
      <c r="D72" s="294"/>
      <c r="E72" s="294"/>
      <c r="F72" s="294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19685039370078741" bottom="0.19685039370078741" header="0" footer="0"/>
  <pageSetup paperSize="9" scale="80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GF208"/>
  <sheetViews>
    <sheetView zoomScale="90" zoomScaleNormal="90" zoomScaleSheetLayoutView="75" workbookViewId="0">
      <pane xSplit="1" ySplit="7" topLeftCell="B65" activePane="bottomRight" state="frozen"/>
      <selection sqref="A1:XFD1048576"/>
      <selection pane="topRight" sqref="A1:XFD1048576"/>
      <selection pane="bottomLeft" sqref="A1:XFD1048576"/>
      <selection pane="bottomRight" activeCell="A81" sqref="A81:XFD243"/>
    </sheetView>
  </sheetViews>
  <sheetFormatPr defaultColWidth="11.42578125" defaultRowHeight="15" x14ac:dyDescent="0.25"/>
  <cols>
    <col min="1" max="1" width="46.5703125" style="160" customWidth="1"/>
    <col min="2" max="2" width="9.28515625" style="189" customWidth="1"/>
    <col min="3" max="3" width="13.140625" style="160" customWidth="1"/>
    <col min="4" max="4" width="11.5703125" style="160" customWidth="1"/>
    <col min="5" max="5" width="8.42578125" style="160" customWidth="1"/>
    <col min="6" max="6" width="9.7109375" style="160" customWidth="1"/>
    <col min="7" max="16384" width="11.42578125" style="160"/>
  </cols>
  <sheetData>
    <row r="1" spans="1:6" s="157" customFormat="1" ht="12.75" customHeight="1" x14ac:dyDescent="0.25">
      <c r="B1" s="158"/>
      <c r="D1" s="80"/>
      <c r="E1" s="159"/>
      <c r="F1" s="80"/>
    </row>
    <row r="2" spans="1:6" s="157" customFormat="1" ht="15" customHeight="1" x14ac:dyDescent="0.25">
      <c r="A2" s="889" t="s">
        <v>338</v>
      </c>
      <c r="B2" s="889"/>
      <c r="C2" s="889"/>
      <c r="D2" s="889"/>
      <c r="E2" s="889"/>
      <c r="F2" s="889"/>
    </row>
    <row r="3" spans="1:6" ht="19.5" customHeight="1" thickBot="1" x14ac:dyDescent="0.3">
      <c r="A3" s="898"/>
      <c r="B3" s="898"/>
      <c r="C3" s="898"/>
      <c r="D3" s="898"/>
      <c r="E3" s="898"/>
      <c r="F3" s="898"/>
    </row>
    <row r="4" spans="1:6" ht="31.5" customHeight="1" x14ac:dyDescent="0.3">
      <c r="A4" s="8" t="s">
        <v>187</v>
      </c>
      <c r="B4" s="880" t="s">
        <v>1</v>
      </c>
      <c r="C4" s="900" t="s">
        <v>293</v>
      </c>
      <c r="D4" s="886" t="s">
        <v>0</v>
      </c>
      <c r="E4" s="880" t="s">
        <v>2</v>
      </c>
      <c r="F4" s="883" t="s">
        <v>226</v>
      </c>
    </row>
    <row r="5" spans="1:6" ht="19.5" customHeight="1" x14ac:dyDescent="0.3">
      <c r="A5" s="9"/>
      <c r="B5" s="881"/>
      <c r="C5" s="901"/>
      <c r="D5" s="887"/>
      <c r="E5" s="881"/>
      <c r="F5" s="884"/>
    </row>
    <row r="6" spans="1:6" ht="38.25" customHeight="1" thickBot="1" x14ac:dyDescent="0.3">
      <c r="A6" s="10" t="s">
        <v>3</v>
      </c>
      <c r="B6" s="882"/>
      <c r="C6" s="902"/>
      <c r="D6" s="888"/>
      <c r="E6" s="882"/>
      <c r="F6" s="885"/>
    </row>
    <row r="7" spans="1:6" ht="15.75" thickBot="1" x14ac:dyDescent="0.3">
      <c r="A7" s="12">
        <v>1</v>
      </c>
      <c r="B7" s="13">
        <v>2</v>
      </c>
      <c r="C7" s="13">
        <v>3</v>
      </c>
      <c r="D7" s="13">
        <v>4</v>
      </c>
      <c r="E7" s="12">
        <v>5</v>
      </c>
      <c r="F7" s="13">
        <v>6</v>
      </c>
    </row>
    <row r="8" spans="1:6" s="161" customFormat="1" ht="29.25" x14ac:dyDescent="0.25">
      <c r="A8" s="308" t="s">
        <v>191</v>
      </c>
      <c r="B8" s="309"/>
      <c r="C8" s="729"/>
      <c r="D8" s="299"/>
      <c r="E8" s="299"/>
      <c r="F8" s="299"/>
    </row>
    <row r="9" spans="1:6" x14ac:dyDescent="0.25">
      <c r="A9" s="162" t="s">
        <v>4</v>
      </c>
      <c r="B9" s="163"/>
      <c r="C9" s="730"/>
      <c r="D9" s="164"/>
      <c r="E9" s="164"/>
      <c r="F9" s="164"/>
    </row>
    <row r="10" spans="1:6" x14ac:dyDescent="0.25">
      <c r="A10" s="165" t="s">
        <v>21</v>
      </c>
      <c r="B10" s="166">
        <v>340</v>
      </c>
      <c r="C10" s="731">
        <v>2.1818181818181817</v>
      </c>
      <c r="D10" s="167">
        <v>8.5</v>
      </c>
      <c r="E10" s="166">
        <f t="shared" ref="E10:E18" si="0">ROUND(F10/B10,0)</f>
        <v>0</v>
      </c>
      <c r="F10" s="3">
        <f t="shared" ref="F10:F18" si="1">ROUND(C10*D10,0)</f>
        <v>19</v>
      </c>
    </row>
    <row r="11" spans="1:6" x14ac:dyDescent="0.25">
      <c r="A11" s="165" t="s">
        <v>57</v>
      </c>
      <c r="B11" s="166">
        <v>340</v>
      </c>
      <c r="C11" s="731">
        <v>2.1818181818181817</v>
      </c>
      <c r="D11" s="167">
        <v>9</v>
      </c>
      <c r="E11" s="166">
        <f t="shared" si="0"/>
        <v>0</v>
      </c>
      <c r="F11" s="3">
        <f t="shared" si="1"/>
        <v>20</v>
      </c>
    </row>
    <row r="12" spans="1:6" x14ac:dyDescent="0.25">
      <c r="A12" s="165" t="s">
        <v>11</v>
      </c>
      <c r="B12" s="166">
        <v>340</v>
      </c>
      <c r="C12" s="731">
        <v>10.909090909090908</v>
      </c>
      <c r="D12" s="167">
        <v>8.5</v>
      </c>
      <c r="E12" s="166">
        <f t="shared" si="0"/>
        <v>0</v>
      </c>
      <c r="F12" s="3">
        <f t="shared" si="1"/>
        <v>93</v>
      </c>
    </row>
    <row r="13" spans="1:6" x14ac:dyDescent="0.25">
      <c r="A13" s="165" t="s">
        <v>58</v>
      </c>
      <c r="B13" s="166">
        <v>340</v>
      </c>
      <c r="C13" s="731">
        <v>8.7272727272727266</v>
      </c>
      <c r="D13" s="167">
        <v>8.8000000000000007</v>
      </c>
      <c r="E13" s="166">
        <f t="shared" si="0"/>
        <v>0</v>
      </c>
      <c r="F13" s="3">
        <f t="shared" si="1"/>
        <v>77</v>
      </c>
    </row>
    <row r="14" spans="1:6" s="115" customFormat="1" x14ac:dyDescent="0.25">
      <c r="A14" s="72" t="s">
        <v>27</v>
      </c>
      <c r="B14" s="166">
        <v>270</v>
      </c>
      <c r="C14" s="732">
        <v>3.2727272727272725</v>
      </c>
      <c r="D14" s="168">
        <v>5.2</v>
      </c>
      <c r="E14" s="166">
        <f t="shared" si="0"/>
        <v>0</v>
      </c>
      <c r="F14" s="3">
        <f t="shared" si="1"/>
        <v>17</v>
      </c>
    </row>
    <row r="15" spans="1:6" x14ac:dyDescent="0.25">
      <c r="A15" s="165" t="s">
        <v>23</v>
      </c>
      <c r="B15" s="166">
        <v>340</v>
      </c>
      <c r="C15" s="731">
        <v>4.3636363636363633</v>
      </c>
      <c r="D15" s="167">
        <v>6</v>
      </c>
      <c r="E15" s="166">
        <f t="shared" si="0"/>
        <v>0</v>
      </c>
      <c r="F15" s="3">
        <f t="shared" si="1"/>
        <v>26</v>
      </c>
    </row>
    <row r="16" spans="1:6" x14ac:dyDescent="0.25">
      <c r="A16" s="165" t="s">
        <v>28</v>
      </c>
      <c r="B16" s="166">
        <v>300</v>
      </c>
      <c r="C16" s="731">
        <v>1.0909090909090908</v>
      </c>
      <c r="D16" s="167">
        <v>5.6</v>
      </c>
      <c r="E16" s="166">
        <f t="shared" si="0"/>
        <v>0</v>
      </c>
      <c r="F16" s="3">
        <f t="shared" si="1"/>
        <v>6</v>
      </c>
    </row>
    <row r="17" spans="1:8" x14ac:dyDescent="0.25">
      <c r="A17" s="165" t="s">
        <v>24</v>
      </c>
      <c r="B17" s="166">
        <v>340</v>
      </c>
      <c r="C17" s="733">
        <v>1.0909090909090908</v>
      </c>
      <c r="D17" s="169">
        <v>7</v>
      </c>
      <c r="E17" s="166">
        <f t="shared" si="0"/>
        <v>0</v>
      </c>
      <c r="F17" s="3">
        <f t="shared" si="1"/>
        <v>8</v>
      </c>
    </row>
    <row r="18" spans="1:8" x14ac:dyDescent="0.25">
      <c r="A18" s="165" t="s">
        <v>26</v>
      </c>
      <c r="B18" s="166">
        <v>320</v>
      </c>
      <c r="C18" s="731">
        <v>3.2727272727272725</v>
      </c>
      <c r="D18" s="167">
        <v>7.5</v>
      </c>
      <c r="E18" s="166">
        <f t="shared" si="0"/>
        <v>0</v>
      </c>
      <c r="F18" s="3">
        <f t="shared" si="1"/>
        <v>25</v>
      </c>
    </row>
    <row r="19" spans="1:8" s="173" customFormat="1" x14ac:dyDescent="0.25">
      <c r="A19" s="170" t="s">
        <v>5</v>
      </c>
      <c r="B19" s="166"/>
      <c r="C19" s="171">
        <f>SUM(C10:C18)</f>
        <v>37.090909090909093</v>
      </c>
      <c r="D19" s="172">
        <f>F19/C19</f>
        <v>7.8455882352941169</v>
      </c>
      <c r="E19" s="171">
        <f>SUM(E10:E18)</f>
        <v>0</v>
      </c>
      <c r="F19" s="171">
        <f>SUM(F10:F18)</f>
        <v>291</v>
      </c>
    </row>
    <row r="20" spans="1:8" s="24" customFormat="1" x14ac:dyDescent="0.25">
      <c r="A20" s="4"/>
      <c r="B20" s="174"/>
      <c r="C20" s="17"/>
      <c r="D20" s="18"/>
      <c r="E20" s="3"/>
      <c r="F20" s="17"/>
    </row>
    <row r="21" spans="1:8" s="24" customFormat="1" ht="14.25" x14ac:dyDescent="0.2">
      <c r="A21" s="19"/>
      <c r="B21" s="175"/>
      <c r="C21" s="23"/>
      <c r="D21" s="172"/>
      <c r="E21" s="23"/>
      <c r="F21" s="23"/>
    </row>
    <row r="22" spans="1:8" s="59" customFormat="1" ht="21" customHeight="1" x14ac:dyDescent="0.25">
      <c r="A22" s="25" t="s">
        <v>227</v>
      </c>
      <c r="B22" s="25"/>
      <c r="C22" s="89"/>
      <c r="D22" s="89"/>
      <c r="E22" s="89"/>
      <c r="F22" s="69"/>
    </row>
    <row r="23" spans="1:8" s="59" customFormat="1" ht="15.75" customHeight="1" x14ac:dyDescent="0.25">
      <c r="A23" s="27" t="s">
        <v>123</v>
      </c>
      <c r="B23" s="60"/>
      <c r="C23" s="58">
        <f>SUM(C25,C26,C27,C28)+C24/2.7</f>
        <v>27</v>
      </c>
      <c r="D23" s="64"/>
      <c r="E23" s="64"/>
      <c r="F23" s="69"/>
    </row>
    <row r="24" spans="1:8" s="59" customFormat="1" ht="15.75" customHeight="1" x14ac:dyDescent="0.25">
      <c r="A24" s="27" t="s">
        <v>327</v>
      </c>
      <c r="B24" s="32"/>
      <c r="C24" s="3"/>
      <c r="D24" s="32"/>
      <c r="E24" s="32"/>
      <c r="F24" s="32"/>
    </row>
    <row r="25" spans="1:8" s="59" customFormat="1" ht="15.75" customHeight="1" x14ac:dyDescent="0.25">
      <c r="A25" s="61" t="s">
        <v>228</v>
      </c>
      <c r="B25" s="60"/>
      <c r="C25" s="58"/>
      <c r="D25" s="64"/>
      <c r="E25" s="64"/>
      <c r="F25" s="69"/>
    </row>
    <row r="26" spans="1:8" s="59" customFormat="1" ht="15.75" customHeight="1" x14ac:dyDescent="0.25">
      <c r="A26" s="61" t="s">
        <v>229</v>
      </c>
      <c r="B26" s="60"/>
      <c r="C26" s="58"/>
      <c r="D26" s="64"/>
      <c r="E26" s="64"/>
      <c r="F26" s="69"/>
    </row>
    <row r="27" spans="1:8" s="59" customFormat="1" ht="15.75" customHeight="1" x14ac:dyDescent="0.25">
      <c r="A27" s="61" t="s">
        <v>230</v>
      </c>
      <c r="B27" s="60"/>
      <c r="C27" s="58"/>
      <c r="D27" s="64"/>
      <c r="E27" s="64"/>
      <c r="F27" s="69"/>
    </row>
    <row r="28" spans="1:8" s="59" customFormat="1" ht="15.75" customHeight="1" x14ac:dyDescent="0.25">
      <c r="A28" s="27" t="s">
        <v>231</v>
      </c>
      <c r="B28" s="60"/>
      <c r="C28" s="58">
        <v>27</v>
      </c>
      <c r="D28" s="64"/>
      <c r="E28" s="64"/>
      <c r="F28" s="69"/>
    </row>
    <row r="29" spans="1:8" s="59" customFormat="1" ht="42" customHeight="1" x14ac:dyDescent="0.25">
      <c r="A29" s="27" t="s">
        <v>326</v>
      </c>
      <c r="B29" s="60"/>
      <c r="C29" s="17"/>
      <c r="D29" s="58"/>
      <c r="E29" s="58"/>
      <c r="F29" s="58"/>
      <c r="G29" s="90"/>
    </row>
    <row r="30" spans="1:8" x14ac:dyDescent="0.25">
      <c r="A30" s="28" t="s">
        <v>121</v>
      </c>
      <c r="B30" s="176"/>
      <c r="C30" s="3">
        <f>C31+C32</f>
        <v>56.764705882352942</v>
      </c>
      <c r="D30" s="177"/>
      <c r="E30" s="177"/>
      <c r="F30" s="177"/>
    </row>
    <row r="31" spans="1:8" x14ac:dyDescent="0.25">
      <c r="A31" s="28" t="s">
        <v>297</v>
      </c>
      <c r="B31" s="176"/>
      <c r="C31" s="17">
        <v>53</v>
      </c>
      <c r="D31" s="177"/>
      <c r="E31" s="177"/>
      <c r="F31" s="177"/>
      <c r="G31" s="132"/>
      <c r="H31" s="132"/>
    </row>
    <row r="32" spans="1:8" x14ac:dyDescent="0.25">
      <c r="A32" s="28" t="s">
        <v>299</v>
      </c>
      <c r="B32" s="176"/>
      <c r="C32" s="17">
        <f>C33/8.5</f>
        <v>3.7647058823529411</v>
      </c>
      <c r="D32" s="177"/>
      <c r="E32" s="177"/>
      <c r="F32" s="177"/>
      <c r="G32" s="79"/>
      <c r="H32" s="79"/>
    </row>
    <row r="33" spans="1:8" x14ac:dyDescent="0.25">
      <c r="A33" s="56" t="s">
        <v>298</v>
      </c>
      <c r="B33" s="60"/>
      <c r="C33" s="58">
        <v>32</v>
      </c>
      <c r="D33" s="177"/>
      <c r="E33" s="177"/>
      <c r="F33" s="177"/>
      <c r="G33" s="133"/>
      <c r="H33" s="133"/>
    </row>
    <row r="34" spans="1:8" x14ac:dyDescent="0.25">
      <c r="A34" s="62" t="s">
        <v>232</v>
      </c>
      <c r="B34" s="63"/>
      <c r="C34" s="22">
        <f>C23+ROUND(C31*3.2,0)+C33/3.9</f>
        <v>205.2051282051282</v>
      </c>
      <c r="D34" s="177"/>
      <c r="E34" s="177"/>
      <c r="F34" s="177"/>
    </row>
    <row r="35" spans="1:8" x14ac:dyDescent="0.25">
      <c r="A35" s="25" t="s">
        <v>163</v>
      </c>
      <c r="B35" s="26"/>
      <c r="C35" s="3"/>
      <c r="D35" s="177"/>
      <c r="E35" s="177"/>
      <c r="F35" s="177"/>
    </row>
    <row r="36" spans="1:8" x14ac:dyDescent="0.25">
      <c r="A36" s="27" t="s">
        <v>123</v>
      </c>
      <c r="B36" s="26"/>
      <c r="C36" s="3">
        <f>SUM(C37,C38,C45,C51,C52,C53,C54)</f>
        <v>0</v>
      </c>
      <c r="D36" s="177"/>
      <c r="E36" s="177"/>
      <c r="F36" s="177"/>
    </row>
    <row r="37" spans="1:8" x14ac:dyDescent="0.25">
      <c r="A37" s="27" t="s">
        <v>228</v>
      </c>
      <c r="B37" s="26"/>
      <c r="C37" s="3"/>
      <c r="D37" s="177"/>
      <c r="E37" s="177"/>
      <c r="F37" s="177"/>
    </row>
    <row r="38" spans="1:8" ht="30" x14ac:dyDescent="0.25">
      <c r="A38" s="61" t="s">
        <v>233</v>
      </c>
      <c r="B38" s="26"/>
      <c r="C38" s="3">
        <f>C39+C40+C41+C43</f>
        <v>0</v>
      </c>
      <c r="D38" s="177"/>
      <c r="E38" s="177"/>
      <c r="F38" s="177"/>
    </row>
    <row r="39" spans="1:8" ht="30" x14ac:dyDescent="0.25">
      <c r="A39" s="65" t="s">
        <v>234</v>
      </c>
      <c r="B39" s="26"/>
      <c r="C39" s="406"/>
      <c r="D39" s="177"/>
      <c r="E39" s="177"/>
      <c r="F39" s="177"/>
    </row>
    <row r="40" spans="1:8" ht="30" x14ac:dyDescent="0.25">
      <c r="A40" s="65" t="s">
        <v>235</v>
      </c>
      <c r="B40" s="26"/>
      <c r="C40" s="406"/>
      <c r="D40" s="177"/>
      <c r="E40" s="177"/>
      <c r="F40" s="177"/>
    </row>
    <row r="41" spans="1:8" ht="45" x14ac:dyDescent="0.25">
      <c r="A41" s="65" t="s">
        <v>236</v>
      </c>
      <c r="B41" s="26"/>
      <c r="C41" s="406"/>
      <c r="D41" s="177"/>
      <c r="E41" s="177"/>
      <c r="F41" s="177"/>
    </row>
    <row r="42" spans="1:8" x14ac:dyDescent="0.25">
      <c r="A42" s="65" t="s">
        <v>237</v>
      </c>
      <c r="B42" s="26"/>
      <c r="C42" s="406"/>
      <c r="D42" s="177"/>
      <c r="E42" s="177"/>
      <c r="F42" s="177"/>
    </row>
    <row r="43" spans="1:8" ht="30" x14ac:dyDescent="0.25">
      <c r="A43" s="65" t="s">
        <v>238</v>
      </c>
      <c r="B43" s="26"/>
      <c r="C43" s="406"/>
      <c r="D43" s="177"/>
      <c r="E43" s="177"/>
      <c r="F43" s="177"/>
    </row>
    <row r="44" spans="1:8" x14ac:dyDescent="0.25">
      <c r="A44" s="65" t="s">
        <v>237</v>
      </c>
      <c r="B44" s="26"/>
      <c r="C44" s="406"/>
      <c r="D44" s="177"/>
      <c r="E44" s="177"/>
      <c r="F44" s="177"/>
    </row>
    <row r="45" spans="1:8" ht="30" x14ac:dyDescent="0.25">
      <c r="A45" s="61" t="s">
        <v>239</v>
      </c>
      <c r="B45" s="26"/>
      <c r="C45" s="3">
        <f>SUM(C46,C47,C49)</f>
        <v>0</v>
      </c>
      <c r="D45" s="177"/>
      <c r="E45" s="177"/>
      <c r="F45" s="177"/>
    </row>
    <row r="46" spans="1:8" ht="30" x14ac:dyDescent="0.25">
      <c r="A46" s="65" t="s">
        <v>240</v>
      </c>
      <c r="B46" s="26"/>
      <c r="C46" s="3"/>
      <c r="D46" s="177"/>
      <c r="E46" s="177"/>
      <c r="F46" s="177"/>
    </row>
    <row r="47" spans="1:8" ht="45" x14ac:dyDescent="0.25">
      <c r="A47" s="65" t="s">
        <v>241</v>
      </c>
      <c r="B47" s="26"/>
      <c r="C47" s="406"/>
      <c r="D47" s="177"/>
      <c r="E47" s="177"/>
      <c r="F47" s="177"/>
    </row>
    <row r="48" spans="1:8" x14ac:dyDescent="0.25">
      <c r="A48" s="65" t="s">
        <v>237</v>
      </c>
      <c r="B48" s="26"/>
      <c r="C48" s="406"/>
      <c r="D48" s="177"/>
      <c r="E48" s="177"/>
      <c r="F48" s="177"/>
    </row>
    <row r="49" spans="1:7" ht="45" x14ac:dyDescent="0.25">
      <c r="A49" s="65" t="s">
        <v>242</v>
      </c>
      <c r="B49" s="26"/>
      <c r="C49" s="406"/>
      <c r="D49" s="177"/>
      <c r="E49" s="177"/>
      <c r="F49" s="177"/>
    </row>
    <row r="50" spans="1:7" x14ac:dyDescent="0.25">
      <c r="A50" s="65" t="s">
        <v>237</v>
      </c>
      <c r="B50" s="26"/>
      <c r="C50" s="406"/>
      <c r="D50" s="177"/>
      <c r="E50" s="177"/>
      <c r="F50" s="177"/>
    </row>
    <row r="51" spans="1:7" ht="45" x14ac:dyDescent="0.25">
      <c r="A51" s="61" t="s">
        <v>243</v>
      </c>
      <c r="B51" s="26"/>
      <c r="C51" s="3"/>
      <c r="D51" s="177"/>
      <c r="E51" s="177"/>
      <c r="F51" s="177"/>
    </row>
    <row r="52" spans="1:7" x14ac:dyDescent="0.25">
      <c r="A52" s="27"/>
      <c r="B52" s="26"/>
      <c r="C52" s="3"/>
      <c r="D52" s="177"/>
      <c r="E52" s="177"/>
      <c r="F52" s="177"/>
    </row>
    <row r="53" spans="1:7" ht="30" x14ac:dyDescent="0.25">
      <c r="A53" s="61" t="s">
        <v>244</v>
      </c>
      <c r="B53" s="26"/>
      <c r="C53" s="3"/>
      <c r="D53" s="177"/>
      <c r="E53" s="177"/>
      <c r="F53" s="177"/>
    </row>
    <row r="54" spans="1:7" x14ac:dyDescent="0.25">
      <c r="A54" s="27" t="s">
        <v>245</v>
      </c>
      <c r="B54" s="26"/>
      <c r="C54" s="3"/>
      <c r="D54" s="177"/>
      <c r="E54" s="177"/>
      <c r="F54" s="177"/>
    </row>
    <row r="55" spans="1:7" x14ac:dyDescent="0.25">
      <c r="A55" s="28" t="s">
        <v>121</v>
      </c>
      <c r="B55" s="60"/>
      <c r="C55" s="58"/>
      <c r="D55" s="177"/>
      <c r="E55" s="177"/>
      <c r="F55" s="177"/>
    </row>
    <row r="56" spans="1:7" x14ac:dyDescent="0.25">
      <c r="A56" s="56" t="s">
        <v>160</v>
      </c>
      <c r="B56" s="60"/>
      <c r="C56" s="91"/>
      <c r="D56" s="177"/>
      <c r="E56" s="177"/>
      <c r="F56" s="177"/>
    </row>
    <row r="57" spans="1:7" ht="30" x14ac:dyDescent="0.25">
      <c r="A57" s="28" t="s">
        <v>122</v>
      </c>
      <c r="B57" s="176"/>
      <c r="C57" s="3"/>
      <c r="D57" s="177"/>
      <c r="E57" s="177"/>
      <c r="F57" s="177"/>
    </row>
    <row r="58" spans="1:7" s="59" customFormat="1" ht="15.75" customHeight="1" x14ac:dyDescent="0.25">
      <c r="A58" s="178" t="s">
        <v>246</v>
      </c>
      <c r="B58" s="26"/>
      <c r="C58" s="3"/>
      <c r="D58" s="64"/>
      <c r="E58" s="64"/>
      <c r="F58" s="69"/>
      <c r="G58" s="119"/>
    </row>
    <row r="59" spans="1:7" s="59" customFormat="1" x14ac:dyDescent="0.25">
      <c r="A59" s="66"/>
      <c r="B59" s="26"/>
      <c r="C59" s="3"/>
      <c r="D59" s="64"/>
      <c r="E59" s="64"/>
      <c r="F59" s="69"/>
      <c r="G59" s="119"/>
    </row>
    <row r="60" spans="1:7" s="59" customFormat="1" x14ac:dyDescent="0.25">
      <c r="A60" s="67" t="s">
        <v>162</v>
      </c>
      <c r="B60" s="26"/>
      <c r="C60" s="22">
        <f>C36+ROUND(C55*3.2,0)+C57</f>
        <v>0</v>
      </c>
      <c r="D60" s="64"/>
      <c r="E60" s="64"/>
      <c r="F60" s="69"/>
      <c r="G60" s="119"/>
    </row>
    <row r="61" spans="1:7" s="59" customFormat="1" ht="15" customHeight="1" x14ac:dyDescent="0.25">
      <c r="A61" s="68" t="s">
        <v>161</v>
      </c>
      <c r="B61" s="26"/>
      <c r="C61" s="22">
        <f>SUM(C34,C60)</f>
        <v>205.2051282051282</v>
      </c>
      <c r="D61" s="64"/>
      <c r="E61" s="64"/>
      <c r="F61" s="69"/>
    </row>
    <row r="62" spans="1:7" s="161" customFormat="1" x14ac:dyDescent="0.25">
      <c r="A62" s="179" t="s">
        <v>7</v>
      </c>
      <c r="B62" s="58"/>
      <c r="C62" s="180"/>
      <c r="D62" s="180"/>
      <c r="E62" s="180"/>
      <c r="F62" s="180"/>
    </row>
    <row r="63" spans="1:7" s="161" customFormat="1" x14ac:dyDescent="0.25">
      <c r="A63" s="101" t="s">
        <v>145</v>
      </c>
      <c r="B63" s="58"/>
      <c r="C63" s="180"/>
      <c r="D63" s="180"/>
      <c r="E63" s="180"/>
      <c r="F63" s="180"/>
    </row>
    <row r="64" spans="1:7" s="161" customFormat="1" x14ac:dyDescent="0.25">
      <c r="A64" s="34" t="s">
        <v>21</v>
      </c>
      <c r="B64" s="58">
        <v>300</v>
      </c>
      <c r="C64" s="181"/>
      <c r="D64" s="182">
        <v>11</v>
      </c>
      <c r="E64" s="166">
        <f>ROUND(F64/B64,0)</f>
        <v>0</v>
      </c>
      <c r="F64" s="3">
        <f>ROUND(C64*D64,0)</f>
        <v>0</v>
      </c>
    </row>
    <row r="65" spans="1:6" s="161" customFormat="1" x14ac:dyDescent="0.25">
      <c r="A65" s="34" t="s">
        <v>57</v>
      </c>
      <c r="B65" s="58">
        <v>300</v>
      </c>
      <c r="C65" s="181"/>
      <c r="D65" s="182">
        <v>11</v>
      </c>
      <c r="E65" s="58">
        <f>ROUND(F65/B65,0)</f>
        <v>0</v>
      </c>
      <c r="F65" s="3">
        <f>ROUND(C65*D65,0)</f>
        <v>0</v>
      </c>
    </row>
    <row r="66" spans="1:6" s="161" customFormat="1" x14ac:dyDescent="0.25">
      <c r="A66" s="34" t="s">
        <v>23</v>
      </c>
      <c r="B66" s="58">
        <v>300</v>
      </c>
      <c r="C66" s="181"/>
      <c r="D66" s="182">
        <v>6.1</v>
      </c>
      <c r="E66" s="58">
        <f>ROUND(F66/B66,0)</f>
        <v>0</v>
      </c>
      <c r="F66" s="3">
        <f>ROUND(C66*D66,0)</f>
        <v>0</v>
      </c>
    </row>
    <row r="67" spans="1:6" s="161" customFormat="1" x14ac:dyDescent="0.25">
      <c r="A67" s="34" t="s">
        <v>26</v>
      </c>
      <c r="B67" s="58">
        <v>300</v>
      </c>
      <c r="C67" s="734"/>
      <c r="D67" s="134">
        <v>10</v>
      </c>
      <c r="E67" s="58">
        <f>ROUND(F67/B67,0)</f>
        <v>0</v>
      </c>
      <c r="F67" s="3">
        <f>ROUND(C67*D67,0)</f>
        <v>0</v>
      </c>
    </row>
    <row r="68" spans="1:6" s="161" customFormat="1" x14ac:dyDescent="0.25">
      <c r="A68" s="45" t="s">
        <v>9</v>
      </c>
      <c r="B68" s="111"/>
      <c r="C68" s="183">
        <f>C64+C65+C66+C67</f>
        <v>0</v>
      </c>
      <c r="D68" s="134">
        <v>10</v>
      </c>
      <c r="E68" s="183">
        <f>E64+E65+E66+E67</f>
        <v>0</v>
      </c>
      <c r="F68" s="89">
        <f>F64+F65+F66+F67</f>
        <v>0</v>
      </c>
    </row>
    <row r="69" spans="1:6" s="161" customFormat="1" x14ac:dyDescent="0.25">
      <c r="A69" s="55" t="s">
        <v>77</v>
      </c>
      <c r="B69" s="111"/>
      <c r="C69" s="183"/>
      <c r="D69" s="184"/>
      <c r="E69" s="183"/>
      <c r="F69" s="183"/>
    </row>
    <row r="70" spans="1:6" s="161" customFormat="1" x14ac:dyDescent="0.25">
      <c r="A70" s="35" t="s">
        <v>21</v>
      </c>
      <c r="B70" s="58">
        <v>240</v>
      </c>
      <c r="C70" s="181"/>
      <c r="D70" s="182">
        <v>8</v>
      </c>
      <c r="E70" s="58">
        <f>ROUND(F70/B70,0)</f>
        <v>0</v>
      </c>
      <c r="F70" s="3">
        <f>ROUND(C70*D70,0)</f>
        <v>0</v>
      </c>
    </row>
    <row r="71" spans="1:6" s="161" customFormat="1" x14ac:dyDescent="0.25">
      <c r="A71" s="35" t="s">
        <v>26</v>
      </c>
      <c r="B71" s="58">
        <v>240</v>
      </c>
      <c r="C71" s="181"/>
      <c r="D71" s="310">
        <v>8</v>
      </c>
      <c r="E71" s="58">
        <f>ROUND(F71/B71,0)</f>
        <v>0</v>
      </c>
      <c r="F71" s="3">
        <f>ROUND(C71*D71,0)</f>
        <v>0</v>
      </c>
    </row>
    <row r="72" spans="1:6" s="161" customFormat="1" x14ac:dyDescent="0.25">
      <c r="A72" s="117" t="s">
        <v>147</v>
      </c>
      <c r="B72" s="58"/>
      <c r="C72" s="185">
        <f>C70+C71</f>
        <v>0</v>
      </c>
      <c r="D72" s="184">
        <f t="shared" ref="D72:D73" si="2">D70</f>
        <v>8</v>
      </c>
      <c r="E72" s="185">
        <f t="shared" ref="E72:F72" si="3">E70+E71</f>
        <v>0</v>
      </c>
      <c r="F72" s="185">
        <f t="shared" si="3"/>
        <v>0</v>
      </c>
    </row>
    <row r="73" spans="1:6" ht="19.5" customHeight="1" x14ac:dyDescent="0.25">
      <c r="A73" s="38" t="s">
        <v>118</v>
      </c>
      <c r="B73" s="186"/>
      <c r="C73" s="180">
        <f>C68+C72</f>
        <v>0</v>
      </c>
      <c r="D73" s="184">
        <f t="shared" si="2"/>
        <v>8</v>
      </c>
      <c r="E73" s="180">
        <f>E68+E72</f>
        <v>0</v>
      </c>
      <c r="F73" s="180">
        <f>F68+F72</f>
        <v>0</v>
      </c>
    </row>
    <row r="74" spans="1:6" ht="18.75" customHeight="1" x14ac:dyDescent="0.25">
      <c r="A74" s="38" t="s">
        <v>184</v>
      </c>
      <c r="B74" s="121"/>
      <c r="C74" s="735">
        <f>C75+C77</f>
        <v>20</v>
      </c>
      <c r="D74" s="120"/>
      <c r="E74" s="58"/>
      <c r="F74" s="120"/>
    </row>
    <row r="75" spans="1:6" s="115" customFormat="1" x14ac:dyDescent="0.25">
      <c r="A75" s="153" t="s">
        <v>179</v>
      </c>
      <c r="B75" s="187"/>
      <c r="C75" s="152">
        <f>C76</f>
        <v>20</v>
      </c>
      <c r="D75" s="152"/>
      <c r="E75" s="152"/>
      <c r="F75" s="152"/>
    </row>
    <row r="76" spans="1:6" s="115" customFormat="1" x14ac:dyDescent="0.25">
      <c r="A76" s="154" t="s">
        <v>180</v>
      </c>
      <c r="B76" s="187"/>
      <c r="C76" s="152">
        <v>20</v>
      </c>
      <c r="D76" s="152"/>
      <c r="E76" s="152"/>
      <c r="F76" s="152"/>
    </row>
    <row r="77" spans="1:6" s="115" customFormat="1" x14ac:dyDescent="0.25">
      <c r="A77" s="153" t="s">
        <v>181</v>
      </c>
      <c r="B77" s="187"/>
      <c r="C77" s="736">
        <f>C78+C79</f>
        <v>0</v>
      </c>
      <c r="D77" s="152"/>
      <c r="E77" s="152"/>
      <c r="F77" s="152"/>
    </row>
    <row r="78" spans="1:6" s="115" customFormat="1" ht="30" x14ac:dyDescent="0.25">
      <c r="A78" s="154" t="s">
        <v>182</v>
      </c>
      <c r="B78" s="187"/>
      <c r="C78" s="152"/>
      <c r="D78" s="152"/>
      <c r="E78" s="152"/>
      <c r="F78" s="152"/>
    </row>
    <row r="79" spans="1:6" s="115" customFormat="1" ht="15.75" thickBot="1" x14ac:dyDescent="0.3">
      <c r="A79" s="155" t="s">
        <v>183</v>
      </c>
      <c r="B79" s="188"/>
      <c r="C79" s="156"/>
      <c r="D79" s="156"/>
      <c r="E79" s="156"/>
      <c r="F79" s="156"/>
    </row>
    <row r="80" spans="1:6" s="161" customFormat="1" x14ac:dyDescent="0.25">
      <c r="A80" s="88" t="s">
        <v>10</v>
      </c>
      <c r="B80" s="295"/>
      <c r="C80" s="737"/>
      <c r="D80" s="296"/>
      <c r="E80" s="296"/>
      <c r="F80" s="296"/>
    </row>
    <row r="81" spans="7:188" x14ac:dyDescent="0.25">
      <c r="G81" s="161"/>
      <c r="H81" s="161"/>
      <c r="I81" s="161"/>
      <c r="J81" s="161"/>
      <c r="K81" s="161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161"/>
      <c r="AV81" s="161"/>
      <c r="AW81" s="161"/>
      <c r="AX81" s="161"/>
      <c r="AY81" s="161"/>
      <c r="AZ81" s="161"/>
      <c r="BA81" s="161"/>
      <c r="BB81" s="161"/>
      <c r="BC81" s="161"/>
      <c r="BD81" s="161"/>
      <c r="BE81" s="161"/>
      <c r="BF81" s="161"/>
      <c r="BG81" s="161"/>
      <c r="BH81" s="161"/>
      <c r="BI81" s="161"/>
      <c r="BJ81" s="161"/>
      <c r="BK81" s="161"/>
      <c r="BL81" s="161"/>
      <c r="BM81" s="161"/>
      <c r="BN81" s="161"/>
      <c r="BO81" s="161"/>
      <c r="BP81" s="161"/>
      <c r="BQ81" s="161"/>
      <c r="BR81" s="161"/>
      <c r="BS81" s="161"/>
      <c r="BT81" s="161"/>
      <c r="BU81" s="161"/>
      <c r="BV81" s="161"/>
      <c r="BW81" s="161"/>
      <c r="BX81" s="161"/>
      <c r="BY81" s="161"/>
      <c r="BZ81" s="161"/>
      <c r="CA81" s="161"/>
      <c r="CB81" s="161"/>
      <c r="CC81" s="161"/>
      <c r="CD81" s="161"/>
      <c r="CE81" s="161"/>
      <c r="CF81" s="161"/>
      <c r="CG81" s="161"/>
      <c r="CH81" s="161"/>
      <c r="CI81" s="161"/>
      <c r="CJ81" s="161"/>
      <c r="CK81" s="161"/>
      <c r="CL81" s="161"/>
      <c r="CM81" s="161"/>
      <c r="CN81" s="161"/>
      <c r="CO81" s="161"/>
      <c r="CP81" s="161"/>
      <c r="CQ81" s="161"/>
      <c r="CR81" s="161"/>
      <c r="CS81" s="161"/>
      <c r="CT81" s="161"/>
      <c r="CU81" s="161"/>
      <c r="CV81" s="161"/>
      <c r="CW81" s="161"/>
      <c r="CX81" s="161"/>
      <c r="CY81" s="161"/>
      <c r="CZ81" s="161"/>
      <c r="DA81" s="161"/>
      <c r="DB81" s="161"/>
      <c r="DC81" s="161"/>
      <c r="DD81" s="161"/>
      <c r="DE81" s="161"/>
      <c r="DF81" s="161"/>
      <c r="DG81" s="161"/>
      <c r="DH81" s="161"/>
      <c r="DI81" s="161"/>
      <c r="DJ81" s="161"/>
      <c r="DK81" s="161"/>
      <c r="DL81" s="161"/>
      <c r="DM81" s="161"/>
      <c r="DN81" s="161"/>
      <c r="DO81" s="161"/>
      <c r="DP81" s="161"/>
      <c r="DQ81" s="161"/>
      <c r="DR81" s="161"/>
      <c r="DS81" s="161"/>
      <c r="DT81" s="161"/>
      <c r="DU81" s="161"/>
      <c r="DV81" s="161"/>
      <c r="DW81" s="161"/>
      <c r="DX81" s="161"/>
      <c r="DY81" s="161"/>
      <c r="DZ81" s="161"/>
      <c r="EA81" s="161"/>
      <c r="EB81" s="161"/>
      <c r="EC81" s="161"/>
      <c r="ED81" s="161"/>
      <c r="EE81" s="161"/>
      <c r="EF81" s="161"/>
      <c r="EG81" s="161"/>
      <c r="EH81" s="161"/>
      <c r="EI81" s="161"/>
      <c r="EJ81" s="161"/>
      <c r="EK81" s="161"/>
      <c r="EL81" s="161"/>
      <c r="EM81" s="161"/>
      <c r="EN81" s="161"/>
      <c r="EO81" s="161"/>
      <c r="EP81" s="161"/>
      <c r="EQ81" s="161"/>
      <c r="ER81" s="161"/>
      <c r="ES81" s="161"/>
      <c r="ET81" s="161"/>
      <c r="EU81" s="161"/>
      <c r="EV81" s="161"/>
      <c r="EW81" s="161"/>
      <c r="EX81" s="161"/>
      <c r="EY81" s="161"/>
      <c r="EZ81" s="161"/>
      <c r="FA81" s="161"/>
      <c r="FB81" s="161"/>
      <c r="FC81" s="161"/>
      <c r="FD81" s="161"/>
      <c r="FE81" s="161"/>
      <c r="FF81" s="161"/>
      <c r="FG81" s="161"/>
      <c r="FH81" s="161"/>
      <c r="FI81" s="161"/>
      <c r="FJ81" s="161"/>
      <c r="FK81" s="161"/>
      <c r="FL81" s="161"/>
      <c r="FM81" s="161"/>
      <c r="FN81" s="161"/>
      <c r="FO81" s="161"/>
      <c r="FP81" s="161"/>
      <c r="FQ81" s="161"/>
      <c r="FR81" s="161"/>
      <c r="FS81" s="161"/>
      <c r="FT81" s="161"/>
      <c r="FU81" s="161"/>
      <c r="FV81" s="161"/>
      <c r="FW81" s="161"/>
      <c r="FX81" s="161"/>
      <c r="FY81" s="161"/>
      <c r="FZ81" s="161"/>
      <c r="GA81" s="161"/>
      <c r="GB81" s="161"/>
      <c r="GC81" s="161"/>
      <c r="GD81" s="161"/>
      <c r="GE81" s="161"/>
      <c r="GF81" s="161"/>
    </row>
    <row r="82" spans="7:188" x14ac:dyDescent="0.25"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  <c r="BD82" s="103"/>
      <c r="BE82" s="103"/>
      <c r="BF82" s="103"/>
      <c r="BG82" s="103"/>
      <c r="BH82" s="103"/>
      <c r="BI82" s="103"/>
      <c r="BJ82" s="103"/>
      <c r="BK82" s="103"/>
      <c r="BL82" s="103"/>
      <c r="BM82" s="103"/>
      <c r="BN82" s="103"/>
      <c r="BO82" s="103"/>
      <c r="BP82" s="103"/>
      <c r="BQ82" s="103"/>
      <c r="BR82" s="103"/>
      <c r="BS82" s="103"/>
      <c r="BT82" s="103"/>
      <c r="BU82" s="103"/>
      <c r="BV82" s="103"/>
      <c r="BW82" s="103"/>
      <c r="BX82" s="103"/>
      <c r="BY82" s="103"/>
      <c r="BZ82" s="103"/>
      <c r="CA82" s="103"/>
      <c r="CB82" s="103"/>
      <c r="CC82" s="103"/>
      <c r="CD82" s="103"/>
      <c r="CE82" s="103"/>
      <c r="CF82" s="103"/>
      <c r="CG82" s="103"/>
      <c r="CH82" s="103"/>
      <c r="CI82" s="103"/>
      <c r="CJ82" s="103"/>
      <c r="CK82" s="103"/>
      <c r="CL82" s="103"/>
      <c r="CM82" s="103"/>
      <c r="CN82" s="103"/>
      <c r="CO82" s="103"/>
      <c r="CP82" s="103"/>
      <c r="CQ82" s="103"/>
      <c r="CR82" s="103"/>
      <c r="CS82" s="103"/>
      <c r="CT82" s="103"/>
      <c r="CU82" s="103"/>
      <c r="CV82" s="103"/>
      <c r="CW82" s="103"/>
      <c r="CX82" s="103"/>
      <c r="CY82" s="103"/>
      <c r="CZ82" s="103"/>
      <c r="DA82" s="103"/>
      <c r="DB82" s="103"/>
      <c r="DC82" s="103"/>
      <c r="DD82" s="103"/>
      <c r="DE82" s="103"/>
      <c r="DF82" s="103"/>
      <c r="DG82" s="103"/>
      <c r="DH82" s="103"/>
      <c r="DI82" s="103"/>
      <c r="DJ82" s="103"/>
      <c r="DK82" s="103"/>
      <c r="DL82" s="103"/>
      <c r="DM82" s="103"/>
      <c r="DN82" s="103"/>
      <c r="DO82" s="103"/>
      <c r="DP82" s="103"/>
      <c r="DQ82" s="103"/>
      <c r="DR82" s="103"/>
      <c r="DS82" s="103"/>
      <c r="DT82" s="103"/>
      <c r="DU82" s="103"/>
      <c r="DV82" s="103"/>
      <c r="DW82" s="103"/>
      <c r="DX82" s="103"/>
      <c r="DY82" s="103"/>
      <c r="DZ82" s="103"/>
      <c r="EA82" s="103"/>
      <c r="EB82" s="103"/>
      <c r="EC82" s="103"/>
      <c r="ED82" s="103"/>
      <c r="EE82" s="103"/>
      <c r="EF82" s="103"/>
      <c r="EG82" s="103"/>
      <c r="EH82" s="103"/>
      <c r="EI82" s="103"/>
      <c r="EJ82" s="103"/>
      <c r="EK82" s="103"/>
      <c r="EL82" s="103"/>
      <c r="EM82" s="103"/>
      <c r="EN82" s="103"/>
      <c r="EO82" s="103"/>
      <c r="EP82" s="103"/>
      <c r="EQ82" s="103"/>
      <c r="ER82" s="103"/>
      <c r="ES82" s="103"/>
      <c r="ET82" s="103"/>
      <c r="EU82" s="103"/>
      <c r="EV82" s="103"/>
      <c r="EW82" s="103"/>
      <c r="EX82" s="103"/>
      <c r="EY82" s="103"/>
      <c r="EZ82" s="103"/>
      <c r="FA82" s="103"/>
      <c r="FB82" s="103"/>
      <c r="FC82" s="103"/>
      <c r="FD82" s="103"/>
      <c r="FE82" s="103"/>
      <c r="FF82" s="103"/>
      <c r="FG82" s="103"/>
      <c r="FH82" s="103"/>
      <c r="FI82" s="103"/>
      <c r="FJ82" s="103"/>
      <c r="FK82" s="103"/>
      <c r="FL82" s="103"/>
      <c r="FM82" s="103"/>
      <c r="FN82" s="103"/>
      <c r="FO82" s="103"/>
      <c r="FP82" s="103"/>
      <c r="FQ82" s="103"/>
      <c r="FR82" s="103"/>
      <c r="FS82" s="103"/>
      <c r="FT82" s="103"/>
      <c r="FU82" s="103"/>
      <c r="FV82" s="103"/>
      <c r="FW82" s="103"/>
      <c r="FX82" s="103"/>
      <c r="FY82" s="103"/>
      <c r="FZ82" s="103"/>
      <c r="GA82" s="103"/>
      <c r="GB82" s="103"/>
      <c r="GC82" s="103"/>
      <c r="GD82" s="103"/>
      <c r="GE82" s="103"/>
      <c r="GF82" s="103"/>
    </row>
    <row r="83" spans="7:188" x14ac:dyDescent="0.25">
      <c r="G83" s="161"/>
      <c r="H83" s="161"/>
      <c r="I83" s="161"/>
      <c r="J83" s="161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161"/>
      <c r="AV83" s="161"/>
      <c r="AW83" s="161"/>
      <c r="AX83" s="161"/>
      <c r="AY83" s="161"/>
      <c r="AZ83" s="161"/>
      <c r="BA83" s="161"/>
      <c r="BB83" s="161"/>
      <c r="BC83" s="161"/>
      <c r="BD83" s="161"/>
      <c r="BE83" s="161"/>
      <c r="BF83" s="161"/>
      <c r="BG83" s="161"/>
      <c r="BH83" s="161"/>
      <c r="BI83" s="161"/>
      <c r="BJ83" s="161"/>
      <c r="BK83" s="161"/>
      <c r="BL83" s="161"/>
      <c r="BM83" s="161"/>
      <c r="BN83" s="161"/>
      <c r="BO83" s="161"/>
      <c r="BP83" s="161"/>
      <c r="BQ83" s="161"/>
      <c r="BR83" s="161"/>
      <c r="BS83" s="161"/>
      <c r="BT83" s="161"/>
      <c r="BU83" s="161"/>
      <c r="BV83" s="161"/>
      <c r="BW83" s="161"/>
      <c r="BX83" s="161"/>
      <c r="BY83" s="161"/>
      <c r="BZ83" s="161"/>
      <c r="CA83" s="161"/>
      <c r="CB83" s="161"/>
      <c r="CC83" s="161"/>
      <c r="CD83" s="161"/>
      <c r="CE83" s="161"/>
      <c r="CF83" s="161"/>
      <c r="CG83" s="161"/>
      <c r="CH83" s="161"/>
      <c r="CI83" s="161"/>
      <c r="CJ83" s="161"/>
      <c r="CK83" s="161"/>
      <c r="CL83" s="161"/>
      <c r="CM83" s="161"/>
      <c r="CN83" s="161"/>
      <c r="CO83" s="161"/>
      <c r="CP83" s="161"/>
      <c r="CQ83" s="161"/>
      <c r="CR83" s="161"/>
      <c r="CS83" s="161"/>
      <c r="CT83" s="161"/>
      <c r="CU83" s="161"/>
      <c r="CV83" s="161"/>
      <c r="CW83" s="161"/>
      <c r="CX83" s="161"/>
      <c r="CY83" s="161"/>
      <c r="CZ83" s="161"/>
      <c r="DA83" s="161"/>
      <c r="DB83" s="161"/>
      <c r="DC83" s="161"/>
      <c r="DD83" s="161"/>
      <c r="DE83" s="161"/>
      <c r="DF83" s="161"/>
      <c r="DG83" s="161"/>
      <c r="DH83" s="161"/>
      <c r="DI83" s="161"/>
      <c r="DJ83" s="161"/>
      <c r="DK83" s="161"/>
      <c r="DL83" s="161"/>
      <c r="DM83" s="161"/>
      <c r="DN83" s="161"/>
      <c r="DO83" s="161"/>
      <c r="DP83" s="161"/>
      <c r="DQ83" s="161"/>
      <c r="DR83" s="161"/>
      <c r="DS83" s="161"/>
      <c r="DT83" s="161"/>
      <c r="DU83" s="161"/>
      <c r="DV83" s="161"/>
      <c r="DW83" s="161"/>
      <c r="DX83" s="161"/>
      <c r="DY83" s="161"/>
      <c r="DZ83" s="161"/>
      <c r="EA83" s="161"/>
      <c r="EB83" s="161"/>
      <c r="EC83" s="161"/>
      <c r="ED83" s="161"/>
      <c r="EE83" s="161"/>
      <c r="EF83" s="161"/>
      <c r="EG83" s="161"/>
      <c r="EH83" s="161"/>
      <c r="EI83" s="161"/>
      <c r="EJ83" s="161"/>
      <c r="EK83" s="161"/>
      <c r="EL83" s="161"/>
      <c r="EM83" s="161"/>
      <c r="EN83" s="161"/>
      <c r="EO83" s="161"/>
      <c r="EP83" s="161"/>
      <c r="EQ83" s="161"/>
      <c r="ER83" s="161"/>
      <c r="ES83" s="161"/>
      <c r="ET83" s="161"/>
      <c r="EU83" s="161"/>
      <c r="EV83" s="161"/>
      <c r="EW83" s="161"/>
      <c r="EX83" s="161"/>
      <c r="EY83" s="161"/>
      <c r="EZ83" s="161"/>
      <c r="FA83" s="161"/>
      <c r="FB83" s="161"/>
      <c r="FC83" s="161"/>
      <c r="FD83" s="161"/>
      <c r="FE83" s="161"/>
      <c r="FF83" s="161"/>
      <c r="FG83" s="161"/>
      <c r="FH83" s="161"/>
      <c r="FI83" s="161"/>
      <c r="FJ83" s="161"/>
      <c r="FK83" s="161"/>
      <c r="FL83" s="161"/>
      <c r="FM83" s="161"/>
      <c r="FN83" s="161"/>
      <c r="FO83" s="161"/>
      <c r="FP83" s="161"/>
      <c r="FQ83" s="161"/>
      <c r="FR83" s="161"/>
      <c r="FS83" s="161"/>
      <c r="FT83" s="161"/>
      <c r="FU83" s="161"/>
      <c r="FV83" s="161"/>
      <c r="FW83" s="161"/>
      <c r="FX83" s="161"/>
      <c r="FY83" s="161"/>
      <c r="FZ83" s="161"/>
      <c r="GA83" s="161"/>
      <c r="GB83" s="161"/>
      <c r="GC83" s="161"/>
      <c r="GD83" s="161"/>
      <c r="GE83" s="161"/>
      <c r="GF83" s="161"/>
    </row>
    <row r="84" spans="7:188" x14ac:dyDescent="0.25"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3"/>
      <c r="CE84" s="103"/>
      <c r="CF84" s="103"/>
      <c r="CG84" s="103"/>
      <c r="CH84" s="103"/>
      <c r="CI84" s="103"/>
      <c r="CJ84" s="103"/>
      <c r="CK84" s="103"/>
      <c r="CL84" s="103"/>
      <c r="CM84" s="103"/>
      <c r="CN84" s="103"/>
      <c r="CO84" s="103"/>
      <c r="CP84" s="103"/>
      <c r="CQ84" s="103"/>
      <c r="CR84" s="103"/>
      <c r="CS84" s="103"/>
      <c r="CT84" s="103"/>
      <c r="CU84" s="103"/>
      <c r="CV84" s="103"/>
      <c r="CW84" s="103"/>
      <c r="CX84" s="103"/>
      <c r="CY84" s="103"/>
      <c r="CZ84" s="103"/>
      <c r="DA84" s="103"/>
      <c r="DB84" s="103"/>
      <c r="DC84" s="103"/>
      <c r="DD84" s="103"/>
      <c r="DE84" s="103"/>
      <c r="DF84" s="103"/>
      <c r="DG84" s="103"/>
      <c r="DH84" s="103"/>
      <c r="DI84" s="103"/>
      <c r="DJ84" s="103"/>
      <c r="DK84" s="103"/>
      <c r="DL84" s="103"/>
      <c r="DM84" s="103"/>
      <c r="DN84" s="103"/>
      <c r="DO84" s="103"/>
      <c r="DP84" s="103"/>
      <c r="DQ84" s="103"/>
      <c r="DR84" s="103"/>
      <c r="DS84" s="103"/>
      <c r="DT84" s="103"/>
      <c r="DU84" s="103"/>
      <c r="DV84" s="103"/>
      <c r="DW84" s="103"/>
      <c r="DX84" s="103"/>
      <c r="DY84" s="103"/>
      <c r="DZ84" s="103"/>
      <c r="EA84" s="103"/>
      <c r="EB84" s="103"/>
      <c r="EC84" s="103"/>
      <c r="ED84" s="103"/>
      <c r="EE84" s="103"/>
      <c r="EF84" s="103"/>
      <c r="EG84" s="103"/>
      <c r="EH84" s="103"/>
      <c r="EI84" s="103"/>
      <c r="EJ84" s="103"/>
      <c r="EK84" s="103"/>
      <c r="EL84" s="103"/>
      <c r="EM84" s="103"/>
      <c r="EN84" s="103"/>
      <c r="EO84" s="103"/>
      <c r="EP84" s="103"/>
      <c r="EQ84" s="103"/>
      <c r="ER84" s="103"/>
      <c r="ES84" s="103"/>
      <c r="ET84" s="103"/>
      <c r="EU84" s="103"/>
      <c r="EV84" s="103"/>
      <c r="EW84" s="103"/>
      <c r="EX84" s="103"/>
      <c r="EY84" s="103"/>
      <c r="EZ84" s="103"/>
      <c r="FA84" s="103"/>
      <c r="FB84" s="103"/>
      <c r="FC84" s="103"/>
      <c r="FD84" s="103"/>
      <c r="FE84" s="103"/>
      <c r="FF84" s="103"/>
      <c r="FG84" s="103"/>
      <c r="FH84" s="103"/>
      <c r="FI84" s="103"/>
      <c r="FJ84" s="103"/>
      <c r="FK84" s="103"/>
      <c r="FL84" s="103"/>
      <c r="FM84" s="103"/>
      <c r="FN84" s="103"/>
      <c r="FO84" s="103"/>
      <c r="FP84" s="103"/>
      <c r="FQ84" s="103"/>
      <c r="FR84" s="103"/>
      <c r="FS84" s="103"/>
      <c r="FT84" s="103"/>
      <c r="FU84" s="103"/>
      <c r="FV84" s="103"/>
      <c r="FW84" s="103"/>
      <c r="FX84" s="103"/>
      <c r="FY84" s="103"/>
      <c r="FZ84" s="103"/>
      <c r="GA84" s="103"/>
      <c r="GB84" s="103"/>
      <c r="GC84" s="103"/>
      <c r="GD84" s="103"/>
      <c r="GE84" s="103"/>
      <c r="GF84" s="103"/>
    </row>
    <row r="85" spans="7:188" x14ac:dyDescent="0.25">
      <c r="G85" s="161"/>
      <c r="H85" s="161"/>
      <c r="I85" s="161"/>
      <c r="J85" s="161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  <c r="AH85" s="161"/>
      <c r="AI85" s="161"/>
      <c r="AJ85" s="161"/>
      <c r="AK85" s="161"/>
      <c r="AL85" s="161"/>
      <c r="AM85" s="161"/>
      <c r="AN85" s="161"/>
      <c r="AO85" s="161"/>
      <c r="AP85" s="161"/>
      <c r="AQ85" s="161"/>
      <c r="AR85" s="161"/>
      <c r="AS85" s="161"/>
      <c r="AT85" s="161"/>
      <c r="AU85" s="161"/>
      <c r="AV85" s="161"/>
      <c r="AW85" s="161"/>
      <c r="AX85" s="161"/>
      <c r="AY85" s="161"/>
      <c r="AZ85" s="161"/>
      <c r="BA85" s="161"/>
      <c r="BB85" s="161"/>
      <c r="BC85" s="161"/>
      <c r="BD85" s="161"/>
      <c r="BE85" s="161"/>
      <c r="BF85" s="161"/>
      <c r="BG85" s="161"/>
      <c r="BH85" s="161"/>
      <c r="BI85" s="161"/>
      <c r="BJ85" s="161"/>
      <c r="BK85" s="161"/>
      <c r="BL85" s="161"/>
      <c r="BM85" s="161"/>
      <c r="BN85" s="161"/>
      <c r="BO85" s="161"/>
      <c r="BP85" s="161"/>
      <c r="BQ85" s="161"/>
      <c r="BR85" s="161"/>
      <c r="BS85" s="161"/>
      <c r="BT85" s="161"/>
      <c r="BU85" s="161"/>
      <c r="BV85" s="161"/>
      <c r="BW85" s="161"/>
      <c r="BX85" s="161"/>
      <c r="BY85" s="161"/>
      <c r="BZ85" s="161"/>
      <c r="CA85" s="161"/>
      <c r="CB85" s="161"/>
      <c r="CC85" s="161"/>
      <c r="CD85" s="161"/>
      <c r="CE85" s="161"/>
      <c r="CF85" s="161"/>
      <c r="CG85" s="161"/>
      <c r="CH85" s="161"/>
      <c r="CI85" s="161"/>
      <c r="CJ85" s="161"/>
      <c r="CK85" s="161"/>
      <c r="CL85" s="161"/>
      <c r="CM85" s="161"/>
      <c r="CN85" s="161"/>
      <c r="CO85" s="161"/>
      <c r="CP85" s="161"/>
      <c r="CQ85" s="161"/>
      <c r="CR85" s="161"/>
      <c r="CS85" s="161"/>
      <c r="CT85" s="161"/>
      <c r="CU85" s="161"/>
      <c r="CV85" s="161"/>
      <c r="CW85" s="161"/>
      <c r="CX85" s="161"/>
      <c r="CY85" s="161"/>
      <c r="CZ85" s="161"/>
      <c r="DA85" s="161"/>
      <c r="DB85" s="161"/>
      <c r="DC85" s="161"/>
      <c r="DD85" s="161"/>
      <c r="DE85" s="161"/>
      <c r="DF85" s="161"/>
      <c r="DG85" s="161"/>
      <c r="DH85" s="161"/>
      <c r="DI85" s="161"/>
      <c r="DJ85" s="161"/>
      <c r="DK85" s="161"/>
      <c r="DL85" s="161"/>
      <c r="DM85" s="161"/>
      <c r="DN85" s="161"/>
      <c r="DO85" s="161"/>
      <c r="DP85" s="161"/>
      <c r="DQ85" s="161"/>
      <c r="DR85" s="161"/>
      <c r="DS85" s="161"/>
      <c r="DT85" s="161"/>
      <c r="DU85" s="161"/>
      <c r="DV85" s="161"/>
      <c r="DW85" s="161"/>
      <c r="DX85" s="161"/>
      <c r="DY85" s="161"/>
      <c r="DZ85" s="161"/>
      <c r="EA85" s="161"/>
      <c r="EB85" s="161"/>
      <c r="EC85" s="161"/>
      <c r="ED85" s="161"/>
      <c r="EE85" s="161"/>
      <c r="EF85" s="161"/>
      <c r="EG85" s="161"/>
      <c r="EH85" s="161"/>
      <c r="EI85" s="161"/>
      <c r="EJ85" s="161"/>
      <c r="EK85" s="161"/>
      <c r="EL85" s="161"/>
      <c r="EM85" s="161"/>
      <c r="EN85" s="161"/>
      <c r="EO85" s="161"/>
      <c r="EP85" s="161"/>
      <c r="EQ85" s="161"/>
      <c r="ER85" s="161"/>
      <c r="ES85" s="161"/>
      <c r="ET85" s="161"/>
      <c r="EU85" s="161"/>
      <c r="EV85" s="161"/>
      <c r="EW85" s="161"/>
      <c r="EX85" s="161"/>
      <c r="EY85" s="161"/>
      <c r="EZ85" s="161"/>
      <c r="FA85" s="161"/>
      <c r="FB85" s="161"/>
      <c r="FC85" s="161"/>
      <c r="FD85" s="161"/>
      <c r="FE85" s="161"/>
      <c r="FF85" s="161"/>
      <c r="FG85" s="161"/>
      <c r="FH85" s="161"/>
      <c r="FI85" s="161"/>
      <c r="FJ85" s="161"/>
      <c r="FK85" s="161"/>
      <c r="FL85" s="161"/>
      <c r="FM85" s="161"/>
      <c r="FN85" s="161"/>
      <c r="FO85" s="161"/>
      <c r="FP85" s="161"/>
      <c r="FQ85" s="161"/>
      <c r="FR85" s="161"/>
      <c r="FS85" s="161"/>
      <c r="FT85" s="161"/>
      <c r="FU85" s="161"/>
      <c r="FV85" s="161"/>
      <c r="FW85" s="161"/>
      <c r="FX85" s="161"/>
      <c r="FY85" s="161"/>
      <c r="FZ85" s="161"/>
      <c r="GA85" s="161"/>
      <c r="GB85" s="161"/>
      <c r="GC85" s="161"/>
      <c r="GD85" s="161"/>
      <c r="GE85" s="161"/>
      <c r="GF85" s="161"/>
    </row>
    <row r="86" spans="7:188" x14ac:dyDescent="0.25"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  <c r="BD86" s="103"/>
      <c r="BE86" s="103"/>
      <c r="BF86" s="103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3"/>
      <c r="CE86" s="103"/>
      <c r="CF86" s="103"/>
      <c r="CG86" s="103"/>
      <c r="CH86" s="103"/>
      <c r="CI86" s="103"/>
      <c r="CJ86" s="103"/>
      <c r="CK86" s="103"/>
      <c r="CL86" s="103"/>
      <c r="CM86" s="103"/>
      <c r="CN86" s="103"/>
      <c r="CO86" s="103"/>
      <c r="CP86" s="103"/>
      <c r="CQ86" s="103"/>
      <c r="CR86" s="103"/>
      <c r="CS86" s="103"/>
      <c r="CT86" s="103"/>
      <c r="CU86" s="103"/>
      <c r="CV86" s="103"/>
      <c r="CW86" s="103"/>
      <c r="CX86" s="103"/>
      <c r="CY86" s="103"/>
      <c r="CZ86" s="103"/>
      <c r="DA86" s="103"/>
      <c r="DB86" s="103"/>
      <c r="DC86" s="103"/>
      <c r="DD86" s="103"/>
      <c r="DE86" s="103"/>
      <c r="DF86" s="103"/>
      <c r="DG86" s="103"/>
      <c r="DH86" s="103"/>
      <c r="DI86" s="103"/>
      <c r="DJ86" s="103"/>
      <c r="DK86" s="103"/>
      <c r="DL86" s="103"/>
      <c r="DM86" s="103"/>
      <c r="DN86" s="103"/>
      <c r="DO86" s="103"/>
      <c r="DP86" s="103"/>
      <c r="DQ86" s="103"/>
      <c r="DR86" s="103"/>
      <c r="DS86" s="103"/>
      <c r="DT86" s="103"/>
      <c r="DU86" s="103"/>
      <c r="DV86" s="103"/>
      <c r="DW86" s="103"/>
      <c r="DX86" s="103"/>
      <c r="DY86" s="103"/>
      <c r="DZ86" s="103"/>
      <c r="EA86" s="103"/>
      <c r="EB86" s="103"/>
      <c r="EC86" s="103"/>
      <c r="ED86" s="103"/>
      <c r="EE86" s="103"/>
      <c r="EF86" s="103"/>
      <c r="EG86" s="103"/>
      <c r="EH86" s="103"/>
      <c r="EI86" s="103"/>
      <c r="EJ86" s="103"/>
      <c r="EK86" s="103"/>
      <c r="EL86" s="103"/>
      <c r="EM86" s="103"/>
      <c r="EN86" s="103"/>
      <c r="EO86" s="103"/>
      <c r="EP86" s="103"/>
      <c r="EQ86" s="103"/>
      <c r="ER86" s="103"/>
      <c r="ES86" s="103"/>
      <c r="ET86" s="103"/>
      <c r="EU86" s="103"/>
      <c r="EV86" s="103"/>
      <c r="EW86" s="103"/>
      <c r="EX86" s="103"/>
      <c r="EY86" s="103"/>
      <c r="EZ86" s="103"/>
      <c r="FA86" s="103"/>
      <c r="FB86" s="103"/>
      <c r="FC86" s="103"/>
      <c r="FD86" s="103"/>
      <c r="FE86" s="103"/>
      <c r="FF86" s="103"/>
      <c r="FG86" s="103"/>
      <c r="FH86" s="103"/>
      <c r="FI86" s="103"/>
      <c r="FJ86" s="103"/>
      <c r="FK86" s="103"/>
      <c r="FL86" s="103"/>
      <c r="FM86" s="103"/>
      <c r="FN86" s="103"/>
      <c r="FO86" s="103"/>
      <c r="FP86" s="103"/>
      <c r="FQ86" s="103"/>
      <c r="FR86" s="103"/>
      <c r="FS86" s="103"/>
      <c r="FT86" s="103"/>
      <c r="FU86" s="103"/>
      <c r="FV86" s="103"/>
      <c r="FW86" s="103"/>
      <c r="FX86" s="103"/>
      <c r="FY86" s="103"/>
      <c r="FZ86" s="103"/>
      <c r="GA86" s="103"/>
      <c r="GB86" s="103"/>
      <c r="GC86" s="103"/>
      <c r="GD86" s="103"/>
      <c r="GE86" s="103"/>
      <c r="GF86" s="103"/>
    </row>
    <row r="87" spans="7:188" x14ac:dyDescent="0.25">
      <c r="G87" s="161"/>
      <c r="H87" s="161"/>
      <c r="I87" s="161"/>
      <c r="J87" s="161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  <c r="AH87" s="161"/>
      <c r="AI87" s="161"/>
      <c r="AJ87" s="161"/>
      <c r="AK87" s="161"/>
      <c r="AL87" s="161"/>
      <c r="AM87" s="161"/>
      <c r="AN87" s="161"/>
      <c r="AO87" s="161"/>
      <c r="AP87" s="161"/>
      <c r="AQ87" s="161"/>
      <c r="AR87" s="161"/>
      <c r="AS87" s="161"/>
      <c r="AT87" s="161"/>
      <c r="AU87" s="161"/>
      <c r="AV87" s="161"/>
      <c r="AW87" s="161"/>
      <c r="AX87" s="161"/>
      <c r="AY87" s="161"/>
      <c r="AZ87" s="161"/>
      <c r="BA87" s="161"/>
      <c r="BB87" s="161"/>
      <c r="BC87" s="161"/>
      <c r="BD87" s="161"/>
      <c r="BE87" s="161"/>
      <c r="BF87" s="161"/>
      <c r="BG87" s="161"/>
      <c r="BH87" s="161"/>
      <c r="BI87" s="161"/>
      <c r="BJ87" s="161"/>
      <c r="BK87" s="161"/>
      <c r="BL87" s="161"/>
      <c r="BM87" s="161"/>
      <c r="BN87" s="161"/>
      <c r="BO87" s="161"/>
      <c r="BP87" s="161"/>
      <c r="BQ87" s="161"/>
      <c r="BR87" s="161"/>
      <c r="BS87" s="161"/>
      <c r="BT87" s="161"/>
      <c r="BU87" s="161"/>
      <c r="BV87" s="161"/>
      <c r="BW87" s="161"/>
      <c r="BX87" s="161"/>
      <c r="BY87" s="161"/>
      <c r="BZ87" s="161"/>
      <c r="CA87" s="161"/>
      <c r="CB87" s="161"/>
      <c r="CC87" s="161"/>
      <c r="CD87" s="161"/>
      <c r="CE87" s="161"/>
      <c r="CF87" s="161"/>
      <c r="CG87" s="161"/>
      <c r="CH87" s="161"/>
      <c r="CI87" s="161"/>
      <c r="CJ87" s="161"/>
      <c r="CK87" s="161"/>
      <c r="CL87" s="161"/>
      <c r="CM87" s="161"/>
      <c r="CN87" s="161"/>
      <c r="CO87" s="161"/>
      <c r="CP87" s="161"/>
      <c r="CQ87" s="161"/>
      <c r="CR87" s="161"/>
      <c r="CS87" s="161"/>
      <c r="CT87" s="161"/>
      <c r="CU87" s="161"/>
      <c r="CV87" s="161"/>
      <c r="CW87" s="161"/>
      <c r="CX87" s="161"/>
      <c r="CY87" s="161"/>
      <c r="CZ87" s="161"/>
      <c r="DA87" s="161"/>
      <c r="DB87" s="161"/>
      <c r="DC87" s="161"/>
      <c r="DD87" s="161"/>
      <c r="DE87" s="161"/>
      <c r="DF87" s="161"/>
      <c r="DG87" s="161"/>
      <c r="DH87" s="161"/>
      <c r="DI87" s="161"/>
      <c r="DJ87" s="161"/>
      <c r="DK87" s="161"/>
      <c r="DL87" s="161"/>
      <c r="DM87" s="161"/>
      <c r="DN87" s="161"/>
      <c r="DO87" s="161"/>
      <c r="DP87" s="161"/>
      <c r="DQ87" s="161"/>
      <c r="DR87" s="161"/>
      <c r="DS87" s="161"/>
      <c r="DT87" s="161"/>
      <c r="DU87" s="161"/>
      <c r="DV87" s="161"/>
      <c r="DW87" s="161"/>
      <c r="DX87" s="161"/>
      <c r="DY87" s="161"/>
      <c r="DZ87" s="161"/>
      <c r="EA87" s="161"/>
      <c r="EB87" s="161"/>
      <c r="EC87" s="161"/>
      <c r="ED87" s="161"/>
      <c r="EE87" s="161"/>
      <c r="EF87" s="161"/>
      <c r="EG87" s="161"/>
      <c r="EH87" s="161"/>
      <c r="EI87" s="161"/>
      <c r="EJ87" s="161"/>
      <c r="EK87" s="161"/>
      <c r="EL87" s="161"/>
      <c r="EM87" s="161"/>
      <c r="EN87" s="161"/>
      <c r="EO87" s="161"/>
      <c r="EP87" s="161"/>
      <c r="EQ87" s="161"/>
      <c r="ER87" s="161"/>
      <c r="ES87" s="161"/>
      <c r="ET87" s="161"/>
      <c r="EU87" s="161"/>
      <c r="EV87" s="161"/>
      <c r="EW87" s="161"/>
      <c r="EX87" s="161"/>
      <c r="EY87" s="161"/>
      <c r="EZ87" s="161"/>
      <c r="FA87" s="161"/>
      <c r="FB87" s="161"/>
      <c r="FC87" s="161"/>
      <c r="FD87" s="161"/>
      <c r="FE87" s="161"/>
      <c r="FF87" s="161"/>
      <c r="FG87" s="161"/>
      <c r="FH87" s="161"/>
      <c r="FI87" s="161"/>
      <c r="FJ87" s="161"/>
      <c r="FK87" s="161"/>
      <c r="FL87" s="161"/>
      <c r="FM87" s="161"/>
      <c r="FN87" s="161"/>
      <c r="FO87" s="161"/>
      <c r="FP87" s="161"/>
      <c r="FQ87" s="161"/>
      <c r="FR87" s="161"/>
      <c r="FS87" s="161"/>
      <c r="FT87" s="161"/>
      <c r="FU87" s="161"/>
      <c r="FV87" s="161"/>
      <c r="FW87" s="161"/>
      <c r="FX87" s="161"/>
      <c r="FY87" s="161"/>
      <c r="FZ87" s="161"/>
      <c r="GA87" s="161"/>
      <c r="GB87" s="161"/>
      <c r="GC87" s="161"/>
      <c r="GD87" s="161"/>
      <c r="GE87" s="161"/>
      <c r="GF87" s="161"/>
    </row>
    <row r="88" spans="7:188" x14ac:dyDescent="0.25"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  <c r="BD88" s="103"/>
      <c r="BE88" s="103"/>
      <c r="BF88" s="103"/>
      <c r="BG88" s="103"/>
      <c r="BH88" s="103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3"/>
      <c r="CE88" s="103"/>
      <c r="CF88" s="103"/>
      <c r="CG88" s="103"/>
      <c r="CH88" s="103"/>
      <c r="CI88" s="103"/>
      <c r="CJ88" s="103"/>
      <c r="CK88" s="103"/>
      <c r="CL88" s="103"/>
      <c r="CM88" s="103"/>
      <c r="CN88" s="103"/>
      <c r="CO88" s="103"/>
      <c r="CP88" s="103"/>
      <c r="CQ88" s="103"/>
      <c r="CR88" s="103"/>
      <c r="CS88" s="103"/>
      <c r="CT88" s="103"/>
      <c r="CU88" s="103"/>
      <c r="CV88" s="103"/>
      <c r="CW88" s="103"/>
      <c r="CX88" s="103"/>
      <c r="CY88" s="103"/>
      <c r="CZ88" s="103"/>
      <c r="DA88" s="103"/>
      <c r="DB88" s="103"/>
      <c r="DC88" s="103"/>
      <c r="DD88" s="103"/>
      <c r="DE88" s="103"/>
      <c r="DF88" s="103"/>
      <c r="DG88" s="103"/>
      <c r="DH88" s="103"/>
      <c r="DI88" s="103"/>
      <c r="DJ88" s="103"/>
      <c r="DK88" s="103"/>
      <c r="DL88" s="103"/>
      <c r="DM88" s="103"/>
      <c r="DN88" s="103"/>
      <c r="DO88" s="103"/>
      <c r="DP88" s="103"/>
      <c r="DQ88" s="103"/>
      <c r="DR88" s="103"/>
      <c r="DS88" s="103"/>
      <c r="DT88" s="103"/>
      <c r="DU88" s="103"/>
      <c r="DV88" s="103"/>
      <c r="DW88" s="103"/>
      <c r="DX88" s="103"/>
      <c r="DY88" s="103"/>
      <c r="DZ88" s="103"/>
      <c r="EA88" s="103"/>
      <c r="EB88" s="103"/>
      <c r="EC88" s="103"/>
      <c r="ED88" s="103"/>
      <c r="EE88" s="103"/>
      <c r="EF88" s="103"/>
      <c r="EG88" s="103"/>
      <c r="EH88" s="103"/>
      <c r="EI88" s="103"/>
      <c r="EJ88" s="103"/>
      <c r="EK88" s="103"/>
      <c r="EL88" s="103"/>
      <c r="EM88" s="103"/>
      <c r="EN88" s="103"/>
      <c r="EO88" s="103"/>
      <c r="EP88" s="103"/>
      <c r="EQ88" s="103"/>
      <c r="ER88" s="103"/>
      <c r="ES88" s="103"/>
      <c r="ET88" s="103"/>
      <c r="EU88" s="103"/>
      <c r="EV88" s="103"/>
      <c r="EW88" s="103"/>
      <c r="EX88" s="103"/>
      <c r="EY88" s="103"/>
      <c r="EZ88" s="103"/>
      <c r="FA88" s="103"/>
      <c r="FB88" s="103"/>
      <c r="FC88" s="103"/>
      <c r="FD88" s="103"/>
      <c r="FE88" s="103"/>
      <c r="FF88" s="103"/>
      <c r="FG88" s="103"/>
      <c r="FH88" s="103"/>
      <c r="FI88" s="103"/>
      <c r="FJ88" s="103"/>
      <c r="FK88" s="103"/>
      <c r="FL88" s="103"/>
      <c r="FM88" s="103"/>
      <c r="FN88" s="103"/>
      <c r="FO88" s="103"/>
      <c r="FP88" s="103"/>
      <c r="FQ88" s="103"/>
      <c r="FR88" s="103"/>
      <c r="FS88" s="103"/>
      <c r="FT88" s="103"/>
      <c r="FU88" s="103"/>
      <c r="FV88" s="103"/>
      <c r="FW88" s="103"/>
      <c r="FX88" s="103"/>
      <c r="FY88" s="103"/>
      <c r="FZ88" s="103"/>
      <c r="GA88" s="103"/>
      <c r="GB88" s="103"/>
      <c r="GC88" s="103"/>
      <c r="GD88" s="103"/>
      <c r="GE88" s="103"/>
      <c r="GF88" s="103"/>
    </row>
    <row r="89" spans="7:188" x14ac:dyDescent="0.25">
      <c r="G89" s="161"/>
      <c r="H89" s="161"/>
      <c r="I89" s="161"/>
      <c r="J89" s="161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  <c r="AH89" s="161"/>
      <c r="AI89" s="161"/>
      <c r="AJ89" s="161"/>
      <c r="AK89" s="161"/>
      <c r="AL89" s="161"/>
      <c r="AM89" s="161"/>
      <c r="AN89" s="161"/>
      <c r="AO89" s="161"/>
      <c r="AP89" s="161"/>
      <c r="AQ89" s="161"/>
      <c r="AR89" s="161"/>
      <c r="AS89" s="161"/>
      <c r="AT89" s="161"/>
      <c r="AU89" s="161"/>
      <c r="AV89" s="161"/>
      <c r="AW89" s="161"/>
      <c r="AX89" s="161"/>
      <c r="AY89" s="161"/>
      <c r="AZ89" s="161"/>
      <c r="BA89" s="161"/>
      <c r="BB89" s="161"/>
      <c r="BC89" s="161"/>
      <c r="BD89" s="161"/>
      <c r="BE89" s="161"/>
      <c r="BF89" s="161"/>
      <c r="BG89" s="161"/>
      <c r="BH89" s="161"/>
      <c r="BI89" s="161"/>
      <c r="BJ89" s="161"/>
      <c r="BK89" s="161"/>
      <c r="BL89" s="161"/>
      <c r="BM89" s="161"/>
      <c r="BN89" s="161"/>
      <c r="BO89" s="161"/>
      <c r="BP89" s="161"/>
      <c r="BQ89" s="161"/>
      <c r="BR89" s="161"/>
      <c r="BS89" s="161"/>
      <c r="BT89" s="161"/>
      <c r="BU89" s="161"/>
      <c r="BV89" s="161"/>
      <c r="BW89" s="161"/>
      <c r="BX89" s="161"/>
      <c r="BY89" s="161"/>
      <c r="BZ89" s="161"/>
      <c r="CA89" s="161"/>
      <c r="CB89" s="161"/>
      <c r="CC89" s="161"/>
      <c r="CD89" s="161"/>
      <c r="CE89" s="161"/>
      <c r="CF89" s="161"/>
      <c r="CG89" s="161"/>
      <c r="CH89" s="161"/>
      <c r="CI89" s="161"/>
      <c r="CJ89" s="161"/>
      <c r="CK89" s="161"/>
      <c r="CL89" s="161"/>
      <c r="CM89" s="161"/>
      <c r="CN89" s="161"/>
      <c r="CO89" s="161"/>
      <c r="CP89" s="161"/>
      <c r="CQ89" s="161"/>
      <c r="CR89" s="161"/>
      <c r="CS89" s="161"/>
      <c r="CT89" s="161"/>
      <c r="CU89" s="161"/>
      <c r="CV89" s="161"/>
      <c r="CW89" s="161"/>
      <c r="CX89" s="161"/>
      <c r="CY89" s="161"/>
      <c r="CZ89" s="161"/>
      <c r="DA89" s="161"/>
      <c r="DB89" s="161"/>
      <c r="DC89" s="161"/>
      <c r="DD89" s="161"/>
      <c r="DE89" s="161"/>
      <c r="DF89" s="161"/>
      <c r="DG89" s="161"/>
      <c r="DH89" s="161"/>
      <c r="DI89" s="161"/>
      <c r="DJ89" s="161"/>
      <c r="DK89" s="161"/>
      <c r="DL89" s="161"/>
      <c r="DM89" s="161"/>
      <c r="DN89" s="161"/>
      <c r="DO89" s="161"/>
      <c r="DP89" s="161"/>
      <c r="DQ89" s="161"/>
      <c r="DR89" s="161"/>
      <c r="DS89" s="161"/>
      <c r="DT89" s="161"/>
      <c r="DU89" s="161"/>
      <c r="DV89" s="161"/>
      <c r="DW89" s="161"/>
      <c r="DX89" s="161"/>
      <c r="DY89" s="161"/>
      <c r="DZ89" s="161"/>
      <c r="EA89" s="161"/>
      <c r="EB89" s="161"/>
      <c r="EC89" s="161"/>
      <c r="ED89" s="161"/>
      <c r="EE89" s="161"/>
      <c r="EF89" s="161"/>
      <c r="EG89" s="161"/>
      <c r="EH89" s="161"/>
      <c r="EI89" s="161"/>
      <c r="EJ89" s="161"/>
      <c r="EK89" s="161"/>
      <c r="EL89" s="161"/>
      <c r="EM89" s="161"/>
      <c r="EN89" s="161"/>
      <c r="EO89" s="161"/>
      <c r="EP89" s="161"/>
      <c r="EQ89" s="161"/>
      <c r="ER89" s="161"/>
      <c r="ES89" s="161"/>
      <c r="ET89" s="161"/>
      <c r="EU89" s="161"/>
      <c r="EV89" s="161"/>
      <c r="EW89" s="161"/>
      <c r="EX89" s="161"/>
      <c r="EY89" s="161"/>
      <c r="EZ89" s="161"/>
      <c r="FA89" s="161"/>
      <c r="FB89" s="161"/>
      <c r="FC89" s="161"/>
      <c r="FD89" s="161"/>
      <c r="FE89" s="161"/>
      <c r="FF89" s="161"/>
      <c r="FG89" s="161"/>
      <c r="FH89" s="161"/>
      <c r="FI89" s="161"/>
      <c r="FJ89" s="161"/>
      <c r="FK89" s="161"/>
      <c r="FL89" s="161"/>
      <c r="FM89" s="161"/>
      <c r="FN89" s="161"/>
      <c r="FO89" s="161"/>
      <c r="FP89" s="161"/>
      <c r="FQ89" s="161"/>
      <c r="FR89" s="161"/>
      <c r="FS89" s="161"/>
      <c r="FT89" s="161"/>
      <c r="FU89" s="161"/>
      <c r="FV89" s="161"/>
      <c r="FW89" s="161"/>
      <c r="FX89" s="161"/>
      <c r="FY89" s="161"/>
      <c r="FZ89" s="161"/>
      <c r="GA89" s="161"/>
      <c r="GB89" s="161"/>
      <c r="GC89" s="161"/>
      <c r="GD89" s="161"/>
      <c r="GE89" s="161"/>
      <c r="GF89" s="161"/>
    </row>
    <row r="90" spans="7:188" x14ac:dyDescent="0.25"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  <c r="BD90" s="103"/>
      <c r="BE90" s="103"/>
      <c r="BF90" s="103"/>
      <c r="BG90" s="103"/>
      <c r="BH90" s="103"/>
      <c r="BI90" s="103"/>
      <c r="BJ90" s="103"/>
      <c r="BK90" s="103"/>
      <c r="BL90" s="103"/>
      <c r="BM90" s="103"/>
      <c r="BN90" s="103"/>
      <c r="BO90" s="103"/>
      <c r="BP90" s="103"/>
      <c r="BQ90" s="103"/>
      <c r="BR90" s="103"/>
      <c r="BS90" s="103"/>
      <c r="BT90" s="103"/>
      <c r="BU90" s="103"/>
      <c r="BV90" s="103"/>
      <c r="BW90" s="103"/>
      <c r="BX90" s="103"/>
      <c r="BY90" s="103"/>
      <c r="BZ90" s="103"/>
      <c r="CA90" s="103"/>
      <c r="CB90" s="103"/>
      <c r="CC90" s="103"/>
      <c r="CD90" s="103"/>
      <c r="CE90" s="103"/>
      <c r="CF90" s="103"/>
      <c r="CG90" s="103"/>
      <c r="CH90" s="103"/>
      <c r="CI90" s="103"/>
      <c r="CJ90" s="103"/>
      <c r="CK90" s="103"/>
      <c r="CL90" s="103"/>
      <c r="CM90" s="103"/>
      <c r="CN90" s="103"/>
      <c r="CO90" s="103"/>
      <c r="CP90" s="103"/>
      <c r="CQ90" s="103"/>
      <c r="CR90" s="103"/>
      <c r="CS90" s="103"/>
      <c r="CT90" s="103"/>
      <c r="CU90" s="103"/>
      <c r="CV90" s="103"/>
      <c r="CW90" s="103"/>
      <c r="CX90" s="103"/>
      <c r="CY90" s="103"/>
      <c r="CZ90" s="103"/>
      <c r="DA90" s="103"/>
      <c r="DB90" s="103"/>
      <c r="DC90" s="103"/>
      <c r="DD90" s="103"/>
      <c r="DE90" s="103"/>
      <c r="DF90" s="103"/>
      <c r="DG90" s="103"/>
      <c r="DH90" s="103"/>
      <c r="DI90" s="103"/>
      <c r="DJ90" s="103"/>
      <c r="DK90" s="103"/>
      <c r="DL90" s="103"/>
      <c r="DM90" s="103"/>
      <c r="DN90" s="103"/>
      <c r="DO90" s="103"/>
      <c r="DP90" s="103"/>
      <c r="DQ90" s="103"/>
      <c r="DR90" s="103"/>
      <c r="DS90" s="103"/>
      <c r="DT90" s="103"/>
      <c r="DU90" s="103"/>
      <c r="DV90" s="103"/>
      <c r="DW90" s="103"/>
      <c r="DX90" s="103"/>
      <c r="DY90" s="103"/>
      <c r="DZ90" s="103"/>
      <c r="EA90" s="103"/>
      <c r="EB90" s="103"/>
      <c r="EC90" s="103"/>
      <c r="ED90" s="103"/>
      <c r="EE90" s="103"/>
      <c r="EF90" s="103"/>
      <c r="EG90" s="103"/>
      <c r="EH90" s="103"/>
      <c r="EI90" s="103"/>
      <c r="EJ90" s="103"/>
      <c r="EK90" s="103"/>
      <c r="EL90" s="103"/>
      <c r="EM90" s="103"/>
      <c r="EN90" s="103"/>
      <c r="EO90" s="103"/>
      <c r="EP90" s="103"/>
      <c r="EQ90" s="103"/>
      <c r="ER90" s="103"/>
      <c r="ES90" s="103"/>
      <c r="ET90" s="103"/>
      <c r="EU90" s="103"/>
      <c r="EV90" s="103"/>
      <c r="EW90" s="103"/>
      <c r="EX90" s="103"/>
      <c r="EY90" s="103"/>
      <c r="EZ90" s="103"/>
      <c r="FA90" s="103"/>
      <c r="FB90" s="103"/>
      <c r="FC90" s="103"/>
      <c r="FD90" s="103"/>
      <c r="FE90" s="103"/>
      <c r="FF90" s="103"/>
      <c r="FG90" s="103"/>
      <c r="FH90" s="103"/>
      <c r="FI90" s="103"/>
      <c r="FJ90" s="103"/>
      <c r="FK90" s="103"/>
      <c r="FL90" s="103"/>
      <c r="FM90" s="103"/>
      <c r="FN90" s="103"/>
      <c r="FO90" s="103"/>
      <c r="FP90" s="103"/>
      <c r="FQ90" s="103"/>
      <c r="FR90" s="103"/>
      <c r="FS90" s="103"/>
      <c r="FT90" s="103"/>
      <c r="FU90" s="103"/>
      <c r="FV90" s="103"/>
      <c r="FW90" s="103"/>
      <c r="FX90" s="103"/>
      <c r="FY90" s="103"/>
      <c r="FZ90" s="103"/>
      <c r="GA90" s="103"/>
      <c r="GB90" s="103"/>
      <c r="GC90" s="103"/>
      <c r="GD90" s="103"/>
      <c r="GE90" s="103"/>
      <c r="GF90" s="103"/>
    </row>
    <row r="91" spans="7:188" x14ac:dyDescent="0.25">
      <c r="G91" s="161"/>
      <c r="H91" s="161"/>
      <c r="I91" s="161"/>
      <c r="J91" s="161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  <c r="AH91" s="161"/>
      <c r="AI91" s="161"/>
      <c r="AJ91" s="161"/>
      <c r="AK91" s="161"/>
      <c r="AL91" s="161"/>
      <c r="AM91" s="161"/>
      <c r="AN91" s="161"/>
      <c r="AO91" s="161"/>
      <c r="AP91" s="161"/>
      <c r="AQ91" s="161"/>
      <c r="AR91" s="161"/>
      <c r="AS91" s="161"/>
      <c r="AT91" s="161"/>
      <c r="AU91" s="161"/>
      <c r="AV91" s="161"/>
      <c r="AW91" s="161"/>
      <c r="AX91" s="161"/>
      <c r="AY91" s="161"/>
      <c r="AZ91" s="161"/>
      <c r="BA91" s="161"/>
      <c r="BB91" s="161"/>
      <c r="BC91" s="161"/>
      <c r="BD91" s="161"/>
      <c r="BE91" s="161"/>
      <c r="BF91" s="161"/>
      <c r="BG91" s="161"/>
      <c r="BH91" s="161"/>
      <c r="BI91" s="161"/>
      <c r="BJ91" s="161"/>
      <c r="BK91" s="161"/>
      <c r="BL91" s="161"/>
      <c r="BM91" s="161"/>
      <c r="BN91" s="161"/>
      <c r="BO91" s="161"/>
      <c r="BP91" s="161"/>
      <c r="BQ91" s="161"/>
      <c r="BR91" s="161"/>
      <c r="BS91" s="161"/>
      <c r="BT91" s="161"/>
      <c r="BU91" s="161"/>
      <c r="BV91" s="161"/>
      <c r="BW91" s="161"/>
      <c r="BX91" s="161"/>
      <c r="BY91" s="161"/>
      <c r="BZ91" s="161"/>
      <c r="CA91" s="161"/>
      <c r="CB91" s="161"/>
      <c r="CC91" s="161"/>
      <c r="CD91" s="161"/>
      <c r="CE91" s="161"/>
      <c r="CF91" s="161"/>
      <c r="CG91" s="161"/>
      <c r="CH91" s="161"/>
      <c r="CI91" s="161"/>
      <c r="CJ91" s="161"/>
      <c r="CK91" s="161"/>
      <c r="CL91" s="161"/>
      <c r="CM91" s="161"/>
      <c r="CN91" s="161"/>
      <c r="CO91" s="161"/>
      <c r="CP91" s="161"/>
      <c r="CQ91" s="161"/>
      <c r="CR91" s="161"/>
      <c r="CS91" s="161"/>
      <c r="CT91" s="161"/>
      <c r="CU91" s="161"/>
      <c r="CV91" s="161"/>
      <c r="CW91" s="161"/>
      <c r="CX91" s="161"/>
      <c r="CY91" s="161"/>
      <c r="CZ91" s="161"/>
      <c r="DA91" s="161"/>
      <c r="DB91" s="161"/>
      <c r="DC91" s="161"/>
      <c r="DD91" s="161"/>
      <c r="DE91" s="161"/>
      <c r="DF91" s="161"/>
      <c r="DG91" s="161"/>
      <c r="DH91" s="161"/>
      <c r="DI91" s="161"/>
      <c r="DJ91" s="161"/>
      <c r="DK91" s="161"/>
      <c r="DL91" s="161"/>
      <c r="DM91" s="161"/>
      <c r="DN91" s="161"/>
      <c r="DO91" s="161"/>
      <c r="DP91" s="161"/>
      <c r="DQ91" s="161"/>
      <c r="DR91" s="161"/>
      <c r="DS91" s="161"/>
      <c r="DT91" s="161"/>
      <c r="DU91" s="161"/>
      <c r="DV91" s="161"/>
      <c r="DW91" s="161"/>
      <c r="DX91" s="161"/>
      <c r="DY91" s="161"/>
      <c r="DZ91" s="161"/>
      <c r="EA91" s="161"/>
      <c r="EB91" s="161"/>
      <c r="EC91" s="161"/>
      <c r="ED91" s="161"/>
      <c r="EE91" s="161"/>
      <c r="EF91" s="161"/>
      <c r="EG91" s="161"/>
      <c r="EH91" s="161"/>
      <c r="EI91" s="161"/>
      <c r="EJ91" s="161"/>
      <c r="EK91" s="161"/>
      <c r="EL91" s="161"/>
      <c r="EM91" s="161"/>
      <c r="EN91" s="161"/>
      <c r="EO91" s="161"/>
      <c r="EP91" s="161"/>
      <c r="EQ91" s="161"/>
      <c r="ER91" s="161"/>
      <c r="ES91" s="161"/>
      <c r="ET91" s="161"/>
      <c r="EU91" s="161"/>
      <c r="EV91" s="161"/>
      <c r="EW91" s="161"/>
      <c r="EX91" s="161"/>
      <c r="EY91" s="161"/>
      <c r="EZ91" s="161"/>
      <c r="FA91" s="161"/>
      <c r="FB91" s="161"/>
      <c r="FC91" s="161"/>
      <c r="FD91" s="161"/>
      <c r="FE91" s="161"/>
      <c r="FF91" s="161"/>
      <c r="FG91" s="161"/>
      <c r="FH91" s="161"/>
      <c r="FI91" s="161"/>
      <c r="FJ91" s="161"/>
      <c r="FK91" s="161"/>
      <c r="FL91" s="161"/>
      <c r="FM91" s="161"/>
      <c r="FN91" s="161"/>
      <c r="FO91" s="161"/>
      <c r="FP91" s="161"/>
      <c r="FQ91" s="161"/>
      <c r="FR91" s="161"/>
      <c r="FS91" s="161"/>
      <c r="FT91" s="161"/>
      <c r="FU91" s="161"/>
      <c r="FV91" s="161"/>
      <c r="FW91" s="161"/>
      <c r="FX91" s="161"/>
      <c r="FY91" s="161"/>
      <c r="FZ91" s="161"/>
      <c r="GA91" s="161"/>
      <c r="GB91" s="161"/>
      <c r="GC91" s="161"/>
      <c r="GD91" s="161"/>
      <c r="GE91" s="161"/>
      <c r="GF91" s="161"/>
    </row>
    <row r="92" spans="7:188" x14ac:dyDescent="0.25"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  <c r="BD92" s="103"/>
      <c r="BE92" s="103"/>
      <c r="BF92" s="103"/>
      <c r="BG92" s="103"/>
      <c r="BH92" s="103"/>
      <c r="BI92" s="103"/>
      <c r="BJ92" s="103"/>
      <c r="BK92" s="103"/>
      <c r="BL92" s="103"/>
      <c r="BM92" s="103"/>
      <c r="BN92" s="103"/>
      <c r="BO92" s="103"/>
      <c r="BP92" s="103"/>
      <c r="BQ92" s="103"/>
      <c r="BR92" s="103"/>
      <c r="BS92" s="103"/>
      <c r="BT92" s="103"/>
      <c r="BU92" s="103"/>
      <c r="BV92" s="103"/>
      <c r="BW92" s="103"/>
      <c r="BX92" s="103"/>
      <c r="BY92" s="103"/>
      <c r="BZ92" s="103"/>
      <c r="CA92" s="103"/>
      <c r="CB92" s="103"/>
      <c r="CC92" s="103"/>
      <c r="CD92" s="103"/>
      <c r="CE92" s="103"/>
      <c r="CF92" s="103"/>
      <c r="CG92" s="103"/>
      <c r="CH92" s="103"/>
      <c r="CI92" s="103"/>
      <c r="CJ92" s="103"/>
      <c r="CK92" s="103"/>
      <c r="CL92" s="103"/>
      <c r="CM92" s="103"/>
      <c r="CN92" s="103"/>
      <c r="CO92" s="103"/>
      <c r="CP92" s="103"/>
      <c r="CQ92" s="103"/>
      <c r="CR92" s="103"/>
      <c r="CS92" s="103"/>
      <c r="CT92" s="103"/>
      <c r="CU92" s="103"/>
      <c r="CV92" s="103"/>
      <c r="CW92" s="103"/>
      <c r="CX92" s="103"/>
      <c r="CY92" s="103"/>
      <c r="CZ92" s="103"/>
      <c r="DA92" s="103"/>
      <c r="DB92" s="103"/>
      <c r="DC92" s="103"/>
      <c r="DD92" s="103"/>
      <c r="DE92" s="103"/>
      <c r="DF92" s="103"/>
      <c r="DG92" s="103"/>
      <c r="DH92" s="103"/>
      <c r="DI92" s="103"/>
      <c r="DJ92" s="103"/>
      <c r="DK92" s="103"/>
      <c r="DL92" s="103"/>
      <c r="DM92" s="103"/>
      <c r="DN92" s="103"/>
      <c r="DO92" s="103"/>
      <c r="DP92" s="103"/>
      <c r="DQ92" s="103"/>
      <c r="DR92" s="103"/>
      <c r="DS92" s="103"/>
      <c r="DT92" s="103"/>
      <c r="DU92" s="103"/>
      <c r="DV92" s="103"/>
      <c r="DW92" s="103"/>
      <c r="DX92" s="103"/>
      <c r="DY92" s="103"/>
      <c r="DZ92" s="103"/>
      <c r="EA92" s="103"/>
      <c r="EB92" s="103"/>
      <c r="EC92" s="103"/>
      <c r="ED92" s="103"/>
      <c r="EE92" s="103"/>
      <c r="EF92" s="103"/>
      <c r="EG92" s="103"/>
      <c r="EH92" s="103"/>
      <c r="EI92" s="103"/>
      <c r="EJ92" s="103"/>
      <c r="EK92" s="103"/>
      <c r="EL92" s="103"/>
      <c r="EM92" s="103"/>
      <c r="EN92" s="103"/>
      <c r="EO92" s="103"/>
      <c r="EP92" s="103"/>
      <c r="EQ92" s="103"/>
      <c r="ER92" s="103"/>
      <c r="ES92" s="103"/>
      <c r="ET92" s="103"/>
      <c r="EU92" s="103"/>
      <c r="EV92" s="103"/>
      <c r="EW92" s="103"/>
      <c r="EX92" s="103"/>
      <c r="EY92" s="103"/>
      <c r="EZ92" s="103"/>
      <c r="FA92" s="103"/>
      <c r="FB92" s="103"/>
      <c r="FC92" s="103"/>
      <c r="FD92" s="103"/>
      <c r="FE92" s="103"/>
      <c r="FF92" s="103"/>
      <c r="FG92" s="103"/>
      <c r="FH92" s="103"/>
      <c r="FI92" s="103"/>
      <c r="FJ92" s="103"/>
      <c r="FK92" s="103"/>
      <c r="FL92" s="103"/>
      <c r="FM92" s="103"/>
      <c r="FN92" s="103"/>
      <c r="FO92" s="103"/>
      <c r="FP92" s="103"/>
      <c r="FQ92" s="103"/>
      <c r="FR92" s="103"/>
      <c r="FS92" s="103"/>
      <c r="FT92" s="103"/>
      <c r="FU92" s="103"/>
      <c r="FV92" s="103"/>
      <c r="FW92" s="103"/>
      <c r="FX92" s="103"/>
      <c r="FY92" s="103"/>
      <c r="FZ92" s="103"/>
      <c r="GA92" s="103"/>
      <c r="GB92" s="103"/>
      <c r="GC92" s="103"/>
      <c r="GD92" s="103"/>
      <c r="GE92" s="103"/>
      <c r="GF92" s="103"/>
    </row>
    <row r="93" spans="7:188" x14ac:dyDescent="0.25">
      <c r="G93" s="161"/>
      <c r="H93" s="161"/>
      <c r="I93" s="161"/>
      <c r="J93" s="161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  <c r="AH93" s="161"/>
      <c r="AI93" s="161"/>
      <c r="AJ93" s="161"/>
      <c r="AK93" s="161"/>
      <c r="AL93" s="161"/>
      <c r="AM93" s="161"/>
      <c r="AN93" s="161"/>
      <c r="AO93" s="161"/>
      <c r="AP93" s="161"/>
      <c r="AQ93" s="161"/>
      <c r="AR93" s="161"/>
      <c r="AS93" s="161"/>
      <c r="AT93" s="161"/>
      <c r="AU93" s="161"/>
      <c r="AV93" s="161"/>
      <c r="AW93" s="161"/>
      <c r="AX93" s="161"/>
      <c r="AY93" s="161"/>
      <c r="AZ93" s="161"/>
      <c r="BA93" s="161"/>
      <c r="BB93" s="161"/>
      <c r="BC93" s="161"/>
      <c r="BD93" s="161"/>
      <c r="BE93" s="161"/>
      <c r="BF93" s="161"/>
      <c r="BG93" s="161"/>
      <c r="BH93" s="161"/>
      <c r="BI93" s="161"/>
      <c r="BJ93" s="161"/>
      <c r="BK93" s="161"/>
      <c r="BL93" s="161"/>
      <c r="BM93" s="161"/>
      <c r="BN93" s="161"/>
      <c r="BO93" s="161"/>
      <c r="BP93" s="161"/>
      <c r="BQ93" s="161"/>
      <c r="BR93" s="161"/>
      <c r="BS93" s="161"/>
      <c r="BT93" s="161"/>
      <c r="BU93" s="161"/>
      <c r="BV93" s="161"/>
      <c r="BW93" s="161"/>
      <c r="BX93" s="161"/>
      <c r="BY93" s="161"/>
      <c r="BZ93" s="161"/>
      <c r="CA93" s="161"/>
      <c r="CB93" s="161"/>
      <c r="CC93" s="161"/>
      <c r="CD93" s="161"/>
      <c r="CE93" s="161"/>
      <c r="CF93" s="161"/>
      <c r="CG93" s="161"/>
      <c r="CH93" s="161"/>
      <c r="CI93" s="161"/>
      <c r="CJ93" s="161"/>
      <c r="CK93" s="161"/>
      <c r="CL93" s="161"/>
      <c r="CM93" s="161"/>
      <c r="CN93" s="161"/>
      <c r="CO93" s="161"/>
      <c r="CP93" s="161"/>
      <c r="CQ93" s="161"/>
      <c r="CR93" s="161"/>
      <c r="CS93" s="161"/>
      <c r="CT93" s="161"/>
      <c r="CU93" s="161"/>
      <c r="CV93" s="161"/>
      <c r="CW93" s="161"/>
      <c r="CX93" s="161"/>
      <c r="CY93" s="161"/>
      <c r="CZ93" s="161"/>
      <c r="DA93" s="161"/>
      <c r="DB93" s="161"/>
      <c r="DC93" s="161"/>
      <c r="DD93" s="161"/>
      <c r="DE93" s="161"/>
      <c r="DF93" s="161"/>
      <c r="DG93" s="161"/>
      <c r="DH93" s="161"/>
      <c r="DI93" s="161"/>
      <c r="DJ93" s="161"/>
      <c r="DK93" s="161"/>
      <c r="DL93" s="161"/>
      <c r="DM93" s="161"/>
      <c r="DN93" s="161"/>
      <c r="DO93" s="161"/>
      <c r="DP93" s="161"/>
      <c r="DQ93" s="161"/>
      <c r="DR93" s="161"/>
      <c r="DS93" s="161"/>
      <c r="DT93" s="161"/>
      <c r="DU93" s="161"/>
      <c r="DV93" s="161"/>
      <c r="DW93" s="161"/>
      <c r="DX93" s="161"/>
      <c r="DY93" s="161"/>
      <c r="DZ93" s="161"/>
      <c r="EA93" s="161"/>
      <c r="EB93" s="161"/>
      <c r="EC93" s="161"/>
      <c r="ED93" s="161"/>
      <c r="EE93" s="161"/>
      <c r="EF93" s="161"/>
      <c r="EG93" s="161"/>
      <c r="EH93" s="161"/>
      <c r="EI93" s="161"/>
      <c r="EJ93" s="161"/>
      <c r="EK93" s="161"/>
      <c r="EL93" s="161"/>
      <c r="EM93" s="161"/>
      <c r="EN93" s="161"/>
      <c r="EO93" s="161"/>
      <c r="EP93" s="161"/>
      <c r="EQ93" s="161"/>
      <c r="ER93" s="161"/>
      <c r="ES93" s="161"/>
      <c r="ET93" s="161"/>
      <c r="EU93" s="161"/>
      <c r="EV93" s="161"/>
      <c r="EW93" s="161"/>
      <c r="EX93" s="161"/>
      <c r="EY93" s="161"/>
      <c r="EZ93" s="161"/>
      <c r="FA93" s="161"/>
      <c r="FB93" s="161"/>
      <c r="FC93" s="161"/>
      <c r="FD93" s="161"/>
      <c r="FE93" s="161"/>
      <c r="FF93" s="161"/>
      <c r="FG93" s="161"/>
      <c r="FH93" s="161"/>
      <c r="FI93" s="161"/>
      <c r="FJ93" s="161"/>
      <c r="FK93" s="161"/>
      <c r="FL93" s="161"/>
      <c r="FM93" s="161"/>
      <c r="FN93" s="161"/>
      <c r="FO93" s="161"/>
      <c r="FP93" s="161"/>
      <c r="FQ93" s="161"/>
      <c r="FR93" s="161"/>
      <c r="FS93" s="161"/>
      <c r="FT93" s="161"/>
      <c r="FU93" s="161"/>
      <c r="FV93" s="161"/>
      <c r="FW93" s="161"/>
      <c r="FX93" s="161"/>
      <c r="FY93" s="161"/>
      <c r="FZ93" s="161"/>
      <c r="GA93" s="161"/>
      <c r="GB93" s="161"/>
      <c r="GC93" s="161"/>
      <c r="GD93" s="161"/>
      <c r="GE93" s="161"/>
      <c r="GF93" s="161"/>
    </row>
    <row r="94" spans="7:188" x14ac:dyDescent="0.25"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  <c r="BD94" s="103"/>
      <c r="BE94" s="103"/>
      <c r="BF94" s="103"/>
      <c r="BG94" s="103"/>
      <c r="BH94" s="103"/>
      <c r="BI94" s="103"/>
      <c r="BJ94" s="103"/>
      <c r="BK94" s="103"/>
      <c r="BL94" s="103"/>
      <c r="BM94" s="103"/>
      <c r="BN94" s="103"/>
      <c r="BO94" s="103"/>
      <c r="BP94" s="103"/>
      <c r="BQ94" s="103"/>
      <c r="BR94" s="103"/>
      <c r="BS94" s="103"/>
      <c r="BT94" s="103"/>
      <c r="BU94" s="103"/>
      <c r="BV94" s="103"/>
      <c r="BW94" s="103"/>
      <c r="BX94" s="103"/>
      <c r="BY94" s="103"/>
      <c r="BZ94" s="103"/>
      <c r="CA94" s="103"/>
      <c r="CB94" s="103"/>
      <c r="CC94" s="103"/>
      <c r="CD94" s="103"/>
      <c r="CE94" s="103"/>
      <c r="CF94" s="103"/>
      <c r="CG94" s="103"/>
      <c r="CH94" s="103"/>
      <c r="CI94" s="103"/>
      <c r="CJ94" s="103"/>
      <c r="CK94" s="103"/>
      <c r="CL94" s="103"/>
      <c r="CM94" s="103"/>
      <c r="CN94" s="103"/>
      <c r="CO94" s="103"/>
      <c r="CP94" s="103"/>
      <c r="CQ94" s="103"/>
      <c r="CR94" s="103"/>
      <c r="CS94" s="103"/>
      <c r="CT94" s="103"/>
      <c r="CU94" s="103"/>
      <c r="CV94" s="103"/>
      <c r="CW94" s="103"/>
      <c r="CX94" s="103"/>
      <c r="CY94" s="103"/>
      <c r="CZ94" s="103"/>
      <c r="DA94" s="103"/>
      <c r="DB94" s="103"/>
      <c r="DC94" s="103"/>
      <c r="DD94" s="103"/>
      <c r="DE94" s="103"/>
      <c r="DF94" s="103"/>
      <c r="DG94" s="103"/>
      <c r="DH94" s="103"/>
      <c r="DI94" s="103"/>
      <c r="DJ94" s="103"/>
      <c r="DK94" s="103"/>
      <c r="DL94" s="103"/>
      <c r="DM94" s="103"/>
      <c r="DN94" s="103"/>
      <c r="DO94" s="103"/>
      <c r="DP94" s="103"/>
      <c r="DQ94" s="103"/>
      <c r="DR94" s="103"/>
      <c r="DS94" s="103"/>
      <c r="DT94" s="103"/>
      <c r="DU94" s="103"/>
      <c r="DV94" s="103"/>
      <c r="DW94" s="103"/>
      <c r="DX94" s="103"/>
      <c r="DY94" s="103"/>
      <c r="DZ94" s="103"/>
      <c r="EA94" s="103"/>
      <c r="EB94" s="103"/>
      <c r="EC94" s="103"/>
      <c r="ED94" s="103"/>
      <c r="EE94" s="103"/>
      <c r="EF94" s="103"/>
      <c r="EG94" s="103"/>
      <c r="EH94" s="103"/>
      <c r="EI94" s="103"/>
      <c r="EJ94" s="103"/>
      <c r="EK94" s="103"/>
      <c r="EL94" s="103"/>
      <c r="EM94" s="103"/>
      <c r="EN94" s="103"/>
      <c r="EO94" s="103"/>
      <c r="EP94" s="103"/>
      <c r="EQ94" s="103"/>
      <c r="ER94" s="103"/>
      <c r="ES94" s="103"/>
      <c r="ET94" s="103"/>
      <c r="EU94" s="103"/>
      <c r="EV94" s="103"/>
      <c r="EW94" s="103"/>
      <c r="EX94" s="103"/>
      <c r="EY94" s="103"/>
      <c r="EZ94" s="103"/>
      <c r="FA94" s="103"/>
      <c r="FB94" s="103"/>
      <c r="FC94" s="103"/>
      <c r="FD94" s="103"/>
      <c r="FE94" s="103"/>
      <c r="FF94" s="103"/>
      <c r="FG94" s="103"/>
      <c r="FH94" s="103"/>
      <c r="FI94" s="103"/>
      <c r="FJ94" s="103"/>
      <c r="FK94" s="103"/>
      <c r="FL94" s="103"/>
      <c r="FM94" s="103"/>
      <c r="FN94" s="103"/>
      <c r="FO94" s="103"/>
      <c r="FP94" s="103"/>
      <c r="FQ94" s="103"/>
      <c r="FR94" s="103"/>
      <c r="FS94" s="103"/>
      <c r="FT94" s="103"/>
      <c r="FU94" s="103"/>
      <c r="FV94" s="103"/>
      <c r="FW94" s="103"/>
      <c r="FX94" s="103"/>
      <c r="FY94" s="103"/>
      <c r="FZ94" s="103"/>
      <c r="GA94" s="103"/>
      <c r="GB94" s="103"/>
      <c r="GC94" s="103"/>
      <c r="GD94" s="103"/>
      <c r="GE94" s="103"/>
      <c r="GF94" s="103"/>
    </row>
    <row r="95" spans="7:188" x14ac:dyDescent="0.25">
      <c r="G95" s="161"/>
      <c r="H95" s="161"/>
      <c r="I95" s="161"/>
      <c r="J95" s="161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  <c r="AH95" s="161"/>
      <c r="AI95" s="161"/>
      <c r="AJ95" s="161"/>
      <c r="AK95" s="161"/>
      <c r="AL95" s="161"/>
      <c r="AM95" s="161"/>
      <c r="AN95" s="161"/>
      <c r="AO95" s="161"/>
      <c r="AP95" s="161"/>
      <c r="AQ95" s="161"/>
      <c r="AR95" s="161"/>
      <c r="AS95" s="161"/>
      <c r="AT95" s="161"/>
      <c r="AU95" s="161"/>
      <c r="AV95" s="161"/>
      <c r="AW95" s="161"/>
      <c r="AX95" s="161"/>
      <c r="AY95" s="161"/>
      <c r="AZ95" s="161"/>
      <c r="BA95" s="161"/>
      <c r="BB95" s="161"/>
      <c r="BC95" s="161"/>
      <c r="BD95" s="161"/>
      <c r="BE95" s="161"/>
      <c r="BF95" s="161"/>
      <c r="BG95" s="161"/>
      <c r="BH95" s="161"/>
      <c r="BI95" s="161"/>
      <c r="BJ95" s="161"/>
      <c r="BK95" s="161"/>
      <c r="BL95" s="161"/>
      <c r="BM95" s="161"/>
      <c r="BN95" s="161"/>
      <c r="BO95" s="161"/>
      <c r="BP95" s="161"/>
      <c r="BQ95" s="161"/>
      <c r="BR95" s="161"/>
      <c r="BS95" s="161"/>
      <c r="BT95" s="161"/>
      <c r="BU95" s="161"/>
      <c r="BV95" s="161"/>
      <c r="BW95" s="161"/>
      <c r="BX95" s="161"/>
      <c r="BY95" s="161"/>
      <c r="BZ95" s="161"/>
      <c r="CA95" s="161"/>
      <c r="CB95" s="161"/>
      <c r="CC95" s="161"/>
      <c r="CD95" s="161"/>
      <c r="CE95" s="161"/>
      <c r="CF95" s="161"/>
      <c r="CG95" s="161"/>
      <c r="CH95" s="161"/>
      <c r="CI95" s="161"/>
      <c r="CJ95" s="161"/>
      <c r="CK95" s="161"/>
      <c r="CL95" s="161"/>
      <c r="CM95" s="161"/>
      <c r="CN95" s="161"/>
      <c r="CO95" s="161"/>
      <c r="CP95" s="161"/>
      <c r="CQ95" s="161"/>
      <c r="CR95" s="161"/>
      <c r="CS95" s="161"/>
      <c r="CT95" s="161"/>
      <c r="CU95" s="161"/>
      <c r="CV95" s="161"/>
      <c r="CW95" s="161"/>
      <c r="CX95" s="161"/>
      <c r="CY95" s="161"/>
      <c r="CZ95" s="161"/>
      <c r="DA95" s="161"/>
      <c r="DB95" s="161"/>
      <c r="DC95" s="161"/>
      <c r="DD95" s="161"/>
      <c r="DE95" s="161"/>
      <c r="DF95" s="161"/>
      <c r="DG95" s="161"/>
      <c r="DH95" s="161"/>
      <c r="DI95" s="161"/>
      <c r="DJ95" s="161"/>
      <c r="DK95" s="161"/>
      <c r="DL95" s="161"/>
      <c r="DM95" s="161"/>
      <c r="DN95" s="161"/>
      <c r="DO95" s="161"/>
      <c r="DP95" s="161"/>
      <c r="DQ95" s="161"/>
      <c r="DR95" s="161"/>
      <c r="DS95" s="161"/>
      <c r="DT95" s="161"/>
      <c r="DU95" s="161"/>
      <c r="DV95" s="161"/>
      <c r="DW95" s="161"/>
      <c r="DX95" s="161"/>
      <c r="DY95" s="161"/>
      <c r="DZ95" s="161"/>
      <c r="EA95" s="161"/>
      <c r="EB95" s="161"/>
      <c r="EC95" s="161"/>
      <c r="ED95" s="161"/>
      <c r="EE95" s="161"/>
      <c r="EF95" s="161"/>
      <c r="EG95" s="161"/>
      <c r="EH95" s="161"/>
      <c r="EI95" s="161"/>
      <c r="EJ95" s="161"/>
      <c r="EK95" s="161"/>
      <c r="EL95" s="161"/>
      <c r="EM95" s="161"/>
      <c r="EN95" s="161"/>
      <c r="EO95" s="161"/>
      <c r="EP95" s="161"/>
      <c r="EQ95" s="161"/>
      <c r="ER95" s="161"/>
      <c r="ES95" s="161"/>
      <c r="ET95" s="161"/>
      <c r="EU95" s="161"/>
      <c r="EV95" s="161"/>
      <c r="EW95" s="161"/>
      <c r="EX95" s="161"/>
      <c r="EY95" s="161"/>
      <c r="EZ95" s="161"/>
      <c r="FA95" s="161"/>
      <c r="FB95" s="161"/>
      <c r="FC95" s="161"/>
      <c r="FD95" s="161"/>
      <c r="FE95" s="161"/>
      <c r="FF95" s="161"/>
      <c r="FG95" s="161"/>
      <c r="FH95" s="161"/>
      <c r="FI95" s="161"/>
      <c r="FJ95" s="161"/>
      <c r="FK95" s="161"/>
      <c r="FL95" s="161"/>
      <c r="FM95" s="161"/>
      <c r="FN95" s="161"/>
      <c r="FO95" s="161"/>
      <c r="FP95" s="161"/>
      <c r="FQ95" s="161"/>
      <c r="FR95" s="161"/>
      <c r="FS95" s="161"/>
      <c r="FT95" s="161"/>
      <c r="FU95" s="161"/>
      <c r="FV95" s="161"/>
      <c r="FW95" s="161"/>
      <c r="FX95" s="161"/>
      <c r="FY95" s="161"/>
      <c r="FZ95" s="161"/>
      <c r="GA95" s="161"/>
      <c r="GB95" s="161"/>
      <c r="GC95" s="161"/>
      <c r="GD95" s="161"/>
      <c r="GE95" s="161"/>
      <c r="GF95" s="161"/>
    </row>
    <row r="96" spans="7:188" x14ac:dyDescent="0.25"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  <c r="BD96" s="103"/>
      <c r="BE96" s="103"/>
      <c r="BF96" s="103"/>
      <c r="BG96" s="103"/>
      <c r="BH96" s="103"/>
      <c r="BI96" s="103"/>
      <c r="BJ96" s="103"/>
      <c r="BK96" s="103"/>
      <c r="BL96" s="103"/>
      <c r="BM96" s="103"/>
      <c r="BN96" s="103"/>
      <c r="BO96" s="103"/>
      <c r="BP96" s="103"/>
      <c r="BQ96" s="103"/>
      <c r="BR96" s="103"/>
      <c r="BS96" s="103"/>
      <c r="BT96" s="103"/>
      <c r="BU96" s="103"/>
      <c r="BV96" s="103"/>
      <c r="BW96" s="103"/>
      <c r="BX96" s="103"/>
      <c r="BY96" s="103"/>
      <c r="BZ96" s="103"/>
      <c r="CA96" s="103"/>
      <c r="CB96" s="103"/>
      <c r="CC96" s="103"/>
      <c r="CD96" s="103"/>
      <c r="CE96" s="103"/>
      <c r="CF96" s="103"/>
      <c r="CG96" s="103"/>
      <c r="CH96" s="103"/>
      <c r="CI96" s="103"/>
      <c r="CJ96" s="103"/>
      <c r="CK96" s="103"/>
      <c r="CL96" s="103"/>
      <c r="CM96" s="103"/>
      <c r="CN96" s="103"/>
      <c r="CO96" s="103"/>
      <c r="CP96" s="103"/>
      <c r="CQ96" s="103"/>
      <c r="CR96" s="103"/>
      <c r="CS96" s="103"/>
      <c r="CT96" s="103"/>
      <c r="CU96" s="103"/>
      <c r="CV96" s="103"/>
      <c r="CW96" s="103"/>
      <c r="CX96" s="103"/>
      <c r="CY96" s="103"/>
      <c r="CZ96" s="103"/>
      <c r="DA96" s="103"/>
      <c r="DB96" s="103"/>
      <c r="DC96" s="103"/>
      <c r="DD96" s="103"/>
      <c r="DE96" s="103"/>
      <c r="DF96" s="103"/>
      <c r="DG96" s="103"/>
      <c r="DH96" s="103"/>
      <c r="DI96" s="103"/>
      <c r="DJ96" s="103"/>
      <c r="DK96" s="103"/>
      <c r="DL96" s="103"/>
      <c r="DM96" s="103"/>
      <c r="DN96" s="103"/>
      <c r="DO96" s="103"/>
      <c r="DP96" s="103"/>
      <c r="DQ96" s="103"/>
      <c r="DR96" s="103"/>
      <c r="DS96" s="103"/>
      <c r="DT96" s="103"/>
      <c r="DU96" s="103"/>
      <c r="DV96" s="103"/>
      <c r="DW96" s="103"/>
      <c r="DX96" s="103"/>
      <c r="DY96" s="103"/>
      <c r="DZ96" s="103"/>
      <c r="EA96" s="103"/>
      <c r="EB96" s="103"/>
      <c r="EC96" s="103"/>
      <c r="ED96" s="103"/>
      <c r="EE96" s="103"/>
      <c r="EF96" s="103"/>
      <c r="EG96" s="103"/>
      <c r="EH96" s="103"/>
      <c r="EI96" s="103"/>
      <c r="EJ96" s="103"/>
      <c r="EK96" s="103"/>
      <c r="EL96" s="103"/>
      <c r="EM96" s="103"/>
      <c r="EN96" s="103"/>
      <c r="EO96" s="103"/>
      <c r="EP96" s="103"/>
      <c r="EQ96" s="103"/>
      <c r="ER96" s="103"/>
      <c r="ES96" s="103"/>
      <c r="ET96" s="103"/>
      <c r="EU96" s="103"/>
      <c r="EV96" s="103"/>
      <c r="EW96" s="103"/>
      <c r="EX96" s="103"/>
      <c r="EY96" s="103"/>
      <c r="EZ96" s="103"/>
      <c r="FA96" s="103"/>
      <c r="FB96" s="103"/>
      <c r="FC96" s="103"/>
      <c r="FD96" s="103"/>
      <c r="FE96" s="103"/>
      <c r="FF96" s="103"/>
      <c r="FG96" s="103"/>
      <c r="FH96" s="103"/>
      <c r="FI96" s="103"/>
      <c r="FJ96" s="103"/>
      <c r="FK96" s="103"/>
      <c r="FL96" s="103"/>
      <c r="FM96" s="103"/>
      <c r="FN96" s="103"/>
      <c r="FO96" s="103"/>
      <c r="FP96" s="103"/>
      <c r="FQ96" s="103"/>
      <c r="FR96" s="103"/>
      <c r="FS96" s="103"/>
      <c r="FT96" s="103"/>
      <c r="FU96" s="103"/>
      <c r="FV96" s="103"/>
      <c r="FW96" s="103"/>
      <c r="FX96" s="103"/>
      <c r="FY96" s="103"/>
      <c r="FZ96" s="103"/>
      <c r="GA96" s="103"/>
      <c r="GB96" s="103"/>
      <c r="GC96" s="103"/>
      <c r="GD96" s="103"/>
      <c r="GE96" s="103"/>
      <c r="GF96" s="103"/>
    </row>
    <row r="97" spans="7:188" x14ac:dyDescent="0.25"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  <c r="AH97" s="161"/>
      <c r="AI97" s="161"/>
      <c r="AJ97" s="161"/>
      <c r="AK97" s="161"/>
      <c r="AL97" s="161"/>
      <c r="AM97" s="161"/>
      <c r="AN97" s="161"/>
      <c r="AO97" s="161"/>
      <c r="AP97" s="161"/>
      <c r="AQ97" s="161"/>
      <c r="AR97" s="161"/>
      <c r="AS97" s="161"/>
      <c r="AT97" s="161"/>
      <c r="AU97" s="161"/>
      <c r="AV97" s="161"/>
      <c r="AW97" s="161"/>
      <c r="AX97" s="161"/>
      <c r="AY97" s="161"/>
      <c r="AZ97" s="161"/>
      <c r="BA97" s="161"/>
      <c r="BB97" s="161"/>
      <c r="BC97" s="161"/>
      <c r="BD97" s="161"/>
      <c r="BE97" s="161"/>
      <c r="BF97" s="161"/>
      <c r="BG97" s="161"/>
      <c r="BH97" s="161"/>
      <c r="BI97" s="161"/>
      <c r="BJ97" s="161"/>
      <c r="BK97" s="161"/>
      <c r="BL97" s="161"/>
      <c r="BM97" s="161"/>
      <c r="BN97" s="161"/>
      <c r="BO97" s="161"/>
      <c r="BP97" s="161"/>
      <c r="BQ97" s="161"/>
      <c r="BR97" s="161"/>
      <c r="BS97" s="161"/>
      <c r="BT97" s="161"/>
      <c r="BU97" s="161"/>
      <c r="BV97" s="161"/>
      <c r="BW97" s="161"/>
      <c r="BX97" s="161"/>
      <c r="BY97" s="161"/>
      <c r="BZ97" s="161"/>
      <c r="CA97" s="161"/>
      <c r="CB97" s="161"/>
      <c r="CC97" s="161"/>
      <c r="CD97" s="161"/>
      <c r="CE97" s="161"/>
      <c r="CF97" s="161"/>
      <c r="CG97" s="161"/>
      <c r="CH97" s="161"/>
      <c r="CI97" s="161"/>
      <c r="CJ97" s="161"/>
      <c r="CK97" s="161"/>
      <c r="CL97" s="161"/>
      <c r="CM97" s="161"/>
      <c r="CN97" s="161"/>
      <c r="CO97" s="161"/>
      <c r="CP97" s="161"/>
      <c r="CQ97" s="161"/>
      <c r="CR97" s="161"/>
      <c r="CS97" s="161"/>
      <c r="CT97" s="161"/>
      <c r="CU97" s="161"/>
      <c r="CV97" s="161"/>
      <c r="CW97" s="161"/>
      <c r="CX97" s="161"/>
      <c r="CY97" s="161"/>
      <c r="CZ97" s="161"/>
      <c r="DA97" s="161"/>
      <c r="DB97" s="161"/>
      <c r="DC97" s="161"/>
      <c r="DD97" s="161"/>
      <c r="DE97" s="161"/>
      <c r="DF97" s="161"/>
      <c r="DG97" s="161"/>
      <c r="DH97" s="161"/>
      <c r="DI97" s="161"/>
      <c r="DJ97" s="161"/>
      <c r="DK97" s="161"/>
      <c r="DL97" s="161"/>
      <c r="DM97" s="161"/>
      <c r="DN97" s="161"/>
      <c r="DO97" s="161"/>
      <c r="DP97" s="161"/>
      <c r="DQ97" s="161"/>
      <c r="DR97" s="161"/>
      <c r="DS97" s="161"/>
      <c r="DT97" s="161"/>
      <c r="DU97" s="161"/>
      <c r="DV97" s="161"/>
      <c r="DW97" s="161"/>
      <c r="DX97" s="161"/>
      <c r="DY97" s="161"/>
      <c r="DZ97" s="161"/>
      <c r="EA97" s="161"/>
      <c r="EB97" s="161"/>
      <c r="EC97" s="161"/>
      <c r="ED97" s="161"/>
      <c r="EE97" s="161"/>
      <c r="EF97" s="161"/>
      <c r="EG97" s="161"/>
      <c r="EH97" s="161"/>
      <c r="EI97" s="161"/>
      <c r="EJ97" s="161"/>
      <c r="EK97" s="161"/>
      <c r="EL97" s="161"/>
      <c r="EM97" s="161"/>
      <c r="EN97" s="161"/>
      <c r="EO97" s="161"/>
      <c r="EP97" s="161"/>
      <c r="EQ97" s="161"/>
      <c r="ER97" s="161"/>
      <c r="ES97" s="161"/>
      <c r="ET97" s="161"/>
      <c r="EU97" s="161"/>
      <c r="EV97" s="161"/>
      <c r="EW97" s="161"/>
      <c r="EX97" s="161"/>
      <c r="EY97" s="161"/>
      <c r="EZ97" s="161"/>
      <c r="FA97" s="161"/>
      <c r="FB97" s="161"/>
      <c r="FC97" s="161"/>
      <c r="FD97" s="161"/>
      <c r="FE97" s="161"/>
      <c r="FF97" s="161"/>
      <c r="FG97" s="161"/>
      <c r="FH97" s="161"/>
      <c r="FI97" s="161"/>
      <c r="FJ97" s="161"/>
      <c r="FK97" s="161"/>
      <c r="FL97" s="161"/>
      <c r="FM97" s="161"/>
      <c r="FN97" s="161"/>
      <c r="FO97" s="161"/>
      <c r="FP97" s="161"/>
      <c r="FQ97" s="161"/>
      <c r="FR97" s="161"/>
      <c r="FS97" s="161"/>
      <c r="FT97" s="161"/>
      <c r="FU97" s="161"/>
      <c r="FV97" s="161"/>
      <c r="FW97" s="161"/>
      <c r="FX97" s="161"/>
      <c r="FY97" s="161"/>
      <c r="FZ97" s="161"/>
      <c r="GA97" s="161"/>
      <c r="GB97" s="161"/>
      <c r="GC97" s="161"/>
      <c r="GD97" s="161"/>
      <c r="GE97" s="161"/>
      <c r="GF97" s="161"/>
    </row>
    <row r="98" spans="7:188" x14ac:dyDescent="0.25"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  <c r="BD98" s="103"/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103"/>
      <c r="DB98" s="103"/>
      <c r="DC98" s="103"/>
      <c r="DD98" s="103"/>
      <c r="DE98" s="103"/>
      <c r="DF98" s="103"/>
      <c r="DG98" s="103"/>
      <c r="DH98" s="103"/>
      <c r="DI98" s="103"/>
      <c r="DJ98" s="103"/>
      <c r="DK98" s="103"/>
      <c r="DL98" s="103"/>
      <c r="DM98" s="103"/>
      <c r="DN98" s="103"/>
      <c r="DO98" s="103"/>
      <c r="DP98" s="103"/>
      <c r="DQ98" s="103"/>
      <c r="DR98" s="103"/>
      <c r="DS98" s="103"/>
      <c r="DT98" s="103"/>
      <c r="DU98" s="103"/>
      <c r="DV98" s="103"/>
      <c r="DW98" s="103"/>
      <c r="DX98" s="103"/>
      <c r="DY98" s="103"/>
      <c r="DZ98" s="103"/>
      <c r="EA98" s="103"/>
      <c r="EB98" s="103"/>
      <c r="EC98" s="103"/>
      <c r="ED98" s="103"/>
      <c r="EE98" s="103"/>
      <c r="EF98" s="103"/>
      <c r="EG98" s="103"/>
      <c r="EH98" s="103"/>
      <c r="EI98" s="103"/>
      <c r="EJ98" s="103"/>
      <c r="EK98" s="103"/>
      <c r="EL98" s="103"/>
      <c r="EM98" s="103"/>
      <c r="EN98" s="103"/>
      <c r="EO98" s="103"/>
      <c r="EP98" s="103"/>
      <c r="EQ98" s="103"/>
      <c r="ER98" s="103"/>
      <c r="ES98" s="103"/>
      <c r="ET98" s="103"/>
      <c r="EU98" s="103"/>
      <c r="EV98" s="103"/>
      <c r="EW98" s="103"/>
      <c r="EX98" s="103"/>
      <c r="EY98" s="103"/>
      <c r="EZ98" s="103"/>
      <c r="FA98" s="103"/>
      <c r="FB98" s="103"/>
      <c r="FC98" s="103"/>
      <c r="FD98" s="103"/>
      <c r="FE98" s="103"/>
      <c r="FF98" s="103"/>
      <c r="FG98" s="103"/>
      <c r="FH98" s="103"/>
      <c r="FI98" s="103"/>
      <c r="FJ98" s="103"/>
      <c r="FK98" s="103"/>
      <c r="FL98" s="103"/>
      <c r="FM98" s="103"/>
      <c r="FN98" s="103"/>
      <c r="FO98" s="103"/>
      <c r="FP98" s="103"/>
      <c r="FQ98" s="103"/>
      <c r="FR98" s="103"/>
      <c r="FS98" s="103"/>
      <c r="FT98" s="103"/>
      <c r="FU98" s="103"/>
      <c r="FV98" s="103"/>
      <c r="FW98" s="103"/>
      <c r="FX98" s="103"/>
      <c r="FY98" s="103"/>
      <c r="FZ98" s="103"/>
      <c r="GA98" s="103"/>
      <c r="GB98" s="103"/>
      <c r="GC98" s="103"/>
      <c r="GD98" s="103"/>
      <c r="GE98" s="103"/>
      <c r="GF98" s="103"/>
    </row>
    <row r="99" spans="7:188" x14ac:dyDescent="0.25"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  <c r="AH99" s="161"/>
      <c r="AI99" s="161"/>
      <c r="AJ99" s="161"/>
      <c r="AK99" s="161"/>
      <c r="AL99" s="161"/>
      <c r="AM99" s="161"/>
      <c r="AN99" s="161"/>
      <c r="AO99" s="161"/>
      <c r="AP99" s="161"/>
      <c r="AQ99" s="161"/>
      <c r="AR99" s="161"/>
      <c r="AS99" s="161"/>
      <c r="AT99" s="161"/>
      <c r="AU99" s="161"/>
      <c r="AV99" s="161"/>
      <c r="AW99" s="161"/>
      <c r="AX99" s="161"/>
      <c r="AY99" s="161"/>
      <c r="AZ99" s="161"/>
      <c r="BA99" s="161"/>
      <c r="BB99" s="161"/>
      <c r="BC99" s="161"/>
      <c r="BD99" s="161"/>
      <c r="BE99" s="161"/>
      <c r="BF99" s="161"/>
      <c r="BG99" s="161"/>
      <c r="BH99" s="161"/>
      <c r="BI99" s="161"/>
      <c r="BJ99" s="161"/>
      <c r="BK99" s="161"/>
      <c r="BL99" s="161"/>
      <c r="BM99" s="161"/>
      <c r="BN99" s="161"/>
      <c r="BO99" s="161"/>
      <c r="BP99" s="161"/>
      <c r="BQ99" s="161"/>
      <c r="BR99" s="161"/>
      <c r="BS99" s="161"/>
      <c r="BT99" s="161"/>
      <c r="BU99" s="161"/>
      <c r="BV99" s="161"/>
      <c r="BW99" s="161"/>
      <c r="BX99" s="161"/>
      <c r="BY99" s="161"/>
      <c r="BZ99" s="161"/>
      <c r="CA99" s="161"/>
      <c r="CB99" s="161"/>
      <c r="CC99" s="161"/>
      <c r="CD99" s="161"/>
      <c r="CE99" s="161"/>
      <c r="CF99" s="161"/>
      <c r="CG99" s="161"/>
      <c r="CH99" s="161"/>
      <c r="CI99" s="161"/>
      <c r="CJ99" s="161"/>
      <c r="CK99" s="161"/>
      <c r="CL99" s="161"/>
      <c r="CM99" s="161"/>
      <c r="CN99" s="161"/>
      <c r="CO99" s="161"/>
      <c r="CP99" s="161"/>
      <c r="CQ99" s="161"/>
      <c r="CR99" s="161"/>
      <c r="CS99" s="161"/>
      <c r="CT99" s="161"/>
      <c r="CU99" s="161"/>
      <c r="CV99" s="161"/>
      <c r="CW99" s="161"/>
      <c r="CX99" s="161"/>
      <c r="CY99" s="161"/>
      <c r="CZ99" s="161"/>
      <c r="DA99" s="161"/>
      <c r="DB99" s="161"/>
      <c r="DC99" s="161"/>
      <c r="DD99" s="161"/>
      <c r="DE99" s="161"/>
      <c r="DF99" s="161"/>
      <c r="DG99" s="161"/>
      <c r="DH99" s="161"/>
      <c r="DI99" s="161"/>
      <c r="DJ99" s="161"/>
      <c r="DK99" s="161"/>
      <c r="DL99" s="161"/>
      <c r="DM99" s="161"/>
      <c r="DN99" s="161"/>
      <c r="DO99" s="161"/>
      <c r="DP99" s="161"/>
      <c r="DQ99" s="161"/>
      <c r="DR99" s="161"/>
      <c r="DS99" s="161"/>
      <c r="DT99" s="161"/>
      <c r="DU99" s="161"/>
      <c r="DV99" s="161"/>
      <c r="DW99" s="161"/>
      <c r="DX99" s="161"/>
      <c r="DY99" s="161"/>
      <c r="DZ99" s="161"/>
      <c r="EA99" s="161"/>
      <c r="EB99" s="161"/>
      <c r="EC99" s="161"/>
      <c r="ED99" s="161"/>
      <c r="EE99" s="161"/>
      <c r="EF99" s="161"/>
      <c r="EG99" s="161"/>
      <c r="EH99" s="161"/>
      <c r="EI99" s="161"/>
      <c r="EJ99" s="161"/>
      <c r="EK99" s="161"/>
      <c r="EL99" s="161"/>
      <c r="EM99" s="161"/>
      <c r="EN99" s="161"/>
      <c r="EO99" s="161"/>
      <c r="EP99" s="161"/>
      <c r="EQ99" s="161"/>
      <c r="ER99" s="161"/>
      <c r="ES99" s="161"/>
      <c r="ET99" s="161"/>
      <c r="EU99" s="161"/>
      <c r="EV99" s="161"/>
      <c r="EW99" s="161"/>
      <c r="EX99" s="161"/>
      <c r="EY99" s="161"/>
      <c r="EZ99" s="161"/>
      <c r="FA99" s="161"/>
      <c r="FB99" s="161"/>
      <c r="FC99" s="161"/>
      <c r="FD99" s="161"/>
      <c r="FE99" s="161"/>
      <c r="FF99" s="161"/>
      <c r="FG99" s="161"/>
      <c r="FH99" s="161"/>
      <c r="FI99" s="161"/>
      <c r="FJ99" s="161"/>
      <c r="FK99" s="161"/>
      <c r="FL99" s="161"/>
      <c r="FM99" s="161"/>
      <c r="FN99" s="161"/>
      <c r="FO99" s="161"/>
      <c r="FP99" s="161"/>
      <c r="FQ99" s="161"/>
      <c r="FR99" s="161"/>
      <c r="FS99" s="161"/>
      <c r="FT99" s="161"/>
      <c r="FU99" s="161"/>
      <c r="FV99" s="161"/>
      <c r="FW99" s="161"/>
      <c r="FX99" s="161"/>
      <c r="FY99" s="161"/>
      <c r="FZ99" s="161"/>
      <c r="GA99" s="161"/>
      <c r="GB99" s="161"/>
      <c r="GC99" s="161"/>
      <c r="GD99" s="161"/>
      <c r="GE99" s="161"/>
      <c r="GF99" s="161"/>
    </row>
    <row r="100" spans="7:188" x14ac:dyDescent="0.25"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/>
      <c r="BH100" s="103"/>
      <c r="BI100" s="103"/>
      <c r="BJ100" s="103"/>
      <c r="BK100" s="103"/>
      <c r="BL100" s="103"/>
      <c r="BM100" s="103"/>
      <c r="BN100" s="103"/>
      <c r="BO100" s="103"/>
      <c r="BP100" s="103"/>
      <c r="BQ100" s="103"/>
      <c r="BR100" s="103"/>
      <c r="BS100" s="103"/>
      <c r="BT100" s="103"/>
      <c r="BU100" s="103"/>
      <c r="BV100" s="103"/>
      <c r="BW100" s="103"/>
      <c r="BX100" s="103"/>
      <c r="BY100" s="103"/>
      <c r="BZ100" s="103"/>
      <c r="CA100" s="103"/>
      <c r="CB100" s="103"/>
      <c r="CC100" s="103"/>
      <c r="CD100" s="103"/>
      <c r="CE100" s="103"/>
      <c r="CF100" s="103"/>
      <c r="CG100" s="103"/>
      <c r="CH100" s="103"/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103"/>
      <c r="DC100" s="103"/>
      <c r="DD100" s="103"/>
      <c r="DE100" s="103"/>
      <c r="DF100" s="103"/>
      <c r="DG100" s="103"/>
      <c r="DH100" s="103"/>
      <c r="DI100" s="103"/>
      <c r="DJ100" s="103"/>
      <c r="DK100" s="103"/>
      <c r="DL100" s="103"/>
      <c r="DM100" s="103"/>
      <c r="DN100" s="103"/>
      <c r="DO100" s="103"/>
      <c r="DP100" s="103"/>
      <c r="DQ100" s="103"/>
      <c r="DR100" s="103"/>
      <c r="DS100" s="103"/>
      <c r="DT100" s="103"/>
      <c r="DU100" s="103"/>
      <c r="DV100" s="103"/>
      <c r="DW100" s="103"/>
      <c r="DX100" s="103"/>
      <c r="DY100" s="103"/>
      <c r="DZ100" s="103"/>
      <c r="EA100" s="103"/>
      <c r="EB100" s="103"/>
      <c r="EC100" s="103"/>
      <c r="ED100" s="103"/>
      <c r="EE100" s="103"/>
      <c r="EF100" s="103"/>
      <c r="EG100" s="103"/>
      <c r="EH100" s="103"/>
      <c r="EI100" s="103"/>
      <c r="EJ100" s="103"/>
      <c r="EK100" s="103"/>
      <c r="EL100" s="103"/>
      <c r="EM100" s="103"/>
      <c r="EN100" s="103"/>
      <c r="EO100" s="103"/>
      <c r="EP100" s="103"/>
      <c r="EQ100" s="103"/>
      <c r="ER100" s="103"/>
      <c r="ES100" s="103"/>
      <c r="ET100" s="103"/>
      <c r="EU100" s="103"/>
      <c r="EV100" s="103"/>
      <c r="EW100" s="103"/>
      <c r="EX100" s="103"/>
      <c r="EY100" s="103"/>
      <c r="EZ100" s="103"/>
      <c r="FA100" s="103"/>
      <c r="FB100" s="103"/>
      <c r="FC100" s="103"/>
      <c r="FD100" s="103"/>
      <c r="FE100" s="103"/>
      <c r="FF100" s="103"/>
      <c r="FG100" s="103"/>
      <c r="FH100" s="103"/>
      <c r="FI100" s="103"/>
      <c r="FJ100" s="103"/>
      <c r="FK100" s="103"/>
      <c r="FL100" s="103"/>
      <c r="FM100" s="103"/>
      <c r="FN100" s="103"/>
      <c r="FO100" s="103"/>
      <c r="FP100" s="103"/>
      <c r="FQ100" s="103"/>
      <c r="FR100" s="103"/>
      <c r="FS100" s="103"/>
      <c r="FT100" s="103"/>
      <c r="FU100" s="103"/>
      <c r="FV100" s="103"/>
      <c r="FW100" s="103"/>
      <c r="FX100" s="103"/>
      <c r="FY100" s="103"/>
      <c r="FZ100" s="103"/>
      <c r="GA100" s="103"/>
      <c r="GB100" s="103"/>
      <c r="GC100" s="103"/>
      <c r="GD100" s="103"/>
      <c r="GE100" s="103"/>
      <c r="GF100" s="103"/>
    </row>
    <row r="101" spans="7:188" x14ac:dyDescent="0.25">
      <c r="G101" s="161"/>
      <c r="H101" s="161"/>
      <c r="I101" s="161"/>
      <c r="J101" s="161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  <c r="AH101" s="161"/>
      <c r="AI101" s="161"/>
      <c r="AJ101" s="161"/>
      <c r="AK101" s="161"/>
      <c r="AL101" s="161"/>
      <c r="AM101" s="161"/>
      <c r="AN101" s="161"/>
      <c r="AO101" s="161"/>
      <c r="AP101" s="161"/>
      <c r="AQ101" s="161"/>
      <c r="AR101" s="161"/>
      <c r="AS101" s="161"/>
      <c r="AT101" s="161"/>
      <c r="AU101" s="161"/>
      <c r="AV101" s="161"/>
      <c r="AW101" s="161"/>
      <c r="AX101" s="161"/>
      <c r="AY101" s="161"/>
      <c r="AZ101" s="161"/>
      <c r="BA101" s="161"/>
      <c r="BB101" s="161"/>
      <c r="BC101" s="161"/>
      <c r="BD101" s="161"/>
      <c r="BE101" s="161"/>
      <c r="BF101" s="161"/>
      <c r="BG101" s="161"/>
      <c r="BH101" s="161"/>
      <c r="BI101" s="161"/>
      <c r="BJ101" s="161"/>
      <c r="BK101" s="161"/>
      <c r="BL101" s="161"/>
      <c r="BM101" s="161"/>
      <c r="BN101" s="161"/>
      <c r="BO101" s="161"/>
      <c r="BP101" s="161"/>
      <c r="BQ101" s="161"/>
      <c r="BR101" s="161"/>
      <c r="BS101" s="161"/>
      <c r="BT101" s="161"/>
      <c r="BU101" s="161"/>
      <c r="BV101" s="161"/>
      <c r="BW101" s="161"/>
      <c r="BX101" s="161"/>
      <c r="BY101" s="161"/>
      <c r="BZ101" s="161"/>
      <c r="CA101" s="161"/>
      <c r="CB101" s="161"/>
      <c r="CC101" s="161"/>
      <c r="CD101" s="161"/>
      <c r="CE101" s="161"/>
      <c r="CF101" s="161"/>
      <c r="CG101" s="161"/>
      <c r="CH101" s="161"/>
      <c r="CI101" s="161"/>
      <c r="CJ101" s="161"/>
      <c r="CK101" s="161"/>
      <c r="CL101" s="161"/>
      <c r="CM101" s="161"/>
      <c r="CN101" s="161"/>
      <c r="CO101" s="161"/>
      <c r="CP101" s="161"/>
      <c r="CQ101" s="161"/>
      <c r="CR101" s="161"/>
      <c r="CS101" s="161"/>
      <c r="CT101" s="161"/>
      <c r="CU101" s="161"/>
      <c r="CV101" s="161"/>
      <c r="CW101" s="161"/>
      <c r="CX101" s="161"/>
      <c r="CY101" s="161"/>
      <c r="CZ101" s="161"/>
      <c r="DA101" s="161"/>
      <c r="DB101" s="161"/>
      <c r="DC101" s="161"/>
      <c r="DD101" s="161"/>
      <c r="DE101" s="161"/>
      <c r="DF101" s="161"/>
      <c r="DG101" s="161"/>
      <c r="DH101" s="161"/>
      <c r="DI101" s="161"/>
      <c r="DJ101" s="161"/>
      <c r="DK101" s="161"/>
      <c r="DL101" s="161"/>
      <c r="DM101" s="161"/>
      <c r="DN101" s="161"/>
      <c r="DO101" s="161"/>
      <c r="DP101" s="161"/>
      <c r="DQ101" s="161"/>
      <c r="DR101" s="161"/>
      <c r="DS101" s="161"/>
      <c r="DT101" s="161"/>
      <c r="DU101" s="161"/>
      <c r="DV101" s="161"/>
      <c r="DW101" s="161"/>
      <c r="DX101" s="161"/>
      <c r="DY101" s="161"/>
      <c r="DZ101" s="161"/>
      <c r="EA101" s="161"/>
      <c r="EB101" s="161"/>
      <c r="EC101" s="161"/>
      <c r="ED101" s="161"/>
      <c r="EE101" s="161"/>
      <c r="EF101" s="161"/>
      <c r="EG101" s="161"/>
      <c r="EH101" s="161"/>
      <c r="EI101" s="161"/>
      <c r="EJ101" s="161"/>
      <c r="EK101" s="161"/>
      <c r="EL101" s="161"/>
      <c r="EM101" s="161"/>
      <c r="EN101" s="161"/>
      <c r="EO101" s="161"/>
      <c r="EP101" s="161"/>
      <c r="EQ101" s="161"/>
      <c r="ER101" s="161"/>
      <c r="ES101" s="161"/>
      <c r="ET101" s="161"/>
      <c r="EU101" s="161"/>
      <c r="EV101" s="161"/>
      <c r="EW101" s="161"/>
      <c r="EX101" s="161"/>
      <c r="EY101" s="161"/>
      <c r="EZ101" s="161"/>
      <c r="FA101" s="161"/>
      <c r="FB101" s="161"/>
      <c r="FC101" s="161"/>
      <c r="FD101" s="161"/>
      <c r="FE101" s="161"/>
      <c r="FF101" s="161"/>
      <c r="FG101" s="161"/>
      <c r="FH101" s="161"/>
      <c r="FI101" s="161"/>
      <c r="FJ101" s="161"/>
      <c r="FK101" s="161"/>
      <c r="FL101" s="161"/>
      <c r="FM101" s="161"/>
      <c r="FN101" s="161"/>
      <c r="FO101" s="161"/>
      <c r="FP101" s="161"/>
      <c r="FQ101" s="161"/>
      <c r="FR101" s="161"/>
      <c r="FS101" s="161"/>
      <c r="FT101" s="161"/>
      <c r="FU101" s="161"/>
      <c r="FV101" s="161"/>
      <c r="FW101" s="161"/>
      <c r="FX101" s="161"/>
      <c r="FY101" s="161"/>
      <c r="FZ101" s="161"/>
      <c r="GA101" s="161"/>
      <c r="GB101" s="161"/>
      <c r="GC101" s="161"/>
      <c r="GD101" s="161"/>
      <c r="GE101" s="161"/>
      <c r="GF101" s="161"/>
    </row>
    <row r="102" spans="7:188" x14ac:dyDescent="0.25"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  <c r="BD102" s="103"/>
      <c r="BE102" s="103"/>
      <c r="BF102" s="103"/>
      <c r="BG102" s="103"/>
      <c r="BH102" s="103"/>
      <c r="BI102" s="103"/>
      <c r="BJ102" s="103"/>
      <c r="BK102" s="103"/>
      <c r="BL102" s="103"/>
      <c r="BM102" s="103"/>
      <c r="BN102" s="103"/>
      <c r="BO102" s="103"/>
      <c r="BP102" s="103"/>
      <c r="BQ102" s="103"/>
      <c r="BR102" s="103"/>
      <c r="BS102" s="103"/>
      <c r="BT102" s="103"/>
      <c r="BU102" s="103"/>
      <c r="BV102" s="103"/>
      <c r="BW102" s="103"/>
      <c r="BX102" s="103"/>
      <c r="BY102" s="103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103"/>
      <c r="DC102" s="103"/>
      <c r="DD102" s="103"/>
      <c r="DE102" s="103"/>
      <c r="DF102" s="103"/>
      <c r="DG102" s="103"/>
      <c r="DH102" s="103"/>
      <c r="DI102" s="103"/>
      <c r="DJ102" s="103"/>
      <c r="DK102" s="103"/>
      <c r="DL102" s="103"/>
      <c r="DM102" s="103"/>
      <c r="DN102" s="103"/>
      <c r="DO102" s="103"/>
      <c r="DP102" s="103"/>
      <c r="DQ102" s="103"/>
      <c r="DR102" s="103"/>
      <c r="DS102" s="103"/>
      <c r="DT102" s="103"/>
      <c r="DU102" s="103"/>
      <c r="DV102" s="103"/>
      <c r="DW102" s="103"/>
      <c r="DX102" s="103"/>
      <c r="DY102" s="103"/>
      <c r="DZ102" s="103"/>
      <c r="EA102" s="103"/>
      <c r="EB102" s="103"/>
      <c r="EC102" s="103"/>
      <c r="ED102" s="103"/>
      <c r="EE102" s="103"/>
      <c r="EF102" s="103"/>
      <c r="EG102" s="103"/>
      <c r="EH102" s="103"/>
      <c r="EI102" s="103"/>
      <c r="EJ102" s="103"/>
      <c r="EK102" s="103"/>
      <c r="EL102" s="103"/>
      <c r="EM102" s="103"/>
      <c r="EN102" s="103"/>
      <c r="EO102" s="103"/>
      <c r="EP102" s="103"/>
      <c r="EQ102" s="103"/>
      <c r="ER102" s="103"/>
      <c r="ES102" s="103"/>
      <c r="ET102" s="103"/>
      <c r="EU102" s="103"/>
      <c r="EV102" s="103"/>
      <c r="EW102" s="103"/>
      <c r="EX102" s="103"/>
      <c r="EY102" s="103"/>
      <c r="EZ102" s="103"/>
      <c r="FA102" s="103"/>
      <c r="FB102" s="103"/>
      <c r="FC102" s="103"/>
      <c r="FD102" s="103"/>
      <c r="FE102" s="103"/>
      <c r="FF102" s="103"/>
      <c r="FG102" s="103"/>
      <c r="FH102" s="103"/>
      <c r="FI102" s="103"/>
      <c r="FJ102" s="103"/>
      <c r="FK102" s="103"/>
      <c r="FL102" s="103"/>
      <c r="FM102" s="103"/>
      <c r="FN102" s="103"/>
      <c r="FO102" s="103"/>
      <c r="FP102" s="103"/>
      <c r="FQ102" s="103"/>
      <c r="FR102" s="103"/>
      <c r="FS102" s="103"/>
      <c r="FT102" s="103"/>
      <c r="FU102" s="103"/>
      <c r="FV102" s="103"/>
      <c r="FW102" s="103"/>
      <c r="FX102" s="103"/>
      <c r="FY102" s="103"/>
      <c r="FZ102" s="103"/>
      <c r="GA102" s="103"/>
      <c r="GB102" s="103"/>
      <c r="GC102" s="103"/>
      <c r="GD102" s="103"/>
      <c r="GE102" s="103"/>
      <c r="GF102" s="103"/>
    </row>
    <row r="103" spans="7:188" x14ac:dyDescent="0.25">
      <c r="G103" s="161"/>
      <c r="H103" s="161"/>
      <c r="I103" s="161"/>
      <c r="J103" s="161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  <c r="AH103" s="161"/>
      <c r="AI103" s="161"/>
      <c r="AJ103" s="161"/>
      <c r="AK103" s="161"/>
      <c r="AL103" s="161"/>
      <c r="AM103" s="161"/>
      <c r="AN103" s="161"/>
      <c r="AO103" s="161"/>
      <c r="AP103" s="161"/>
      <c r="AQ103" s="161"/>
      <c r="AR103" s="161"/>
      <c r="AS103" s="161"/>
      <c r="AT103" s="161"/>
      <c r="AU103" s="161"/>
      <c r="AV103" s="161"/>
      <c r="AW103" s="161"/>
      <c r="AX103" s="161"/>
      <c r="AY103" s="161"/>
      <c r="AZ103" s="161"/>
      <c r="BA103" s="161"/>
      <c r="BB103" s="161"/>
      <c r="BC103" s="161"/>
      <c r="BD103" s="161"/>
      <c r="BE103" s="161"/>
      <c r="BF103" s="161"/>
      <c r="BG103" s="161"/>
      <c r="BH103" s="161"/>
      <c r="BI103" s="161"/>
      <c r="BJ103" s="161"/>
      <c r="BK103" s="161"/>
      <c r="BL103" s="161"/>
      <c r="BM103" s="161"/>
      <c r="BN103" s="161"/>
      <c r="BO103" s="161"/>
      <c r="BP103" s="161"/>
      <c r="BQ103" s="161"/>
      <c r="BR103" s="161"/>
      <c r="BS103" s="161"/>
      <c r="BT103" s="161"/>
      <c r="BU103" s="161"/>
      <c r="BV103" s="161"/>
      <c r="BW103" s="161"/>
      <c r="BX103" s="161"/>
      <c r="BY103" s="161"/>
      <c r="BZ103" s="161"/>
      <c r="CA103" s="161"/>
      <c r="CB103" s="161"/>
      <c r="CC103" s="161"/>
      <c r="CD103" s="161"/>
      <c r="CE103" s="161"/>
      <c r="CF103" s="161"/>
      <c r="CG103" s="161"/>
      <c r="CH103" s="161"/>
      <c r="CI103" s="161"/>
      <c r="CJ103" s="161"/>
      <c r="CK103" s="161"/>
      <c r="CL103" s="161"/>
      <c r="CM103" s="161"/>
      <c r="CN103" s="161"/>
      <c r="CO103" s="161"/>
      <c r="CP103" s="161"/>
      <c r="CQ103" s="161"/>
      <c r="CR103" s="161"/>
      <c r="CS103" s="161"/>
      <c r="CT103" s="161"/>
      <c r="CU103" s="161"/>
      <c r="CV103" s="161"/>
      <c r="CW103" s="161"/>
      <c r="CX103" s="161"/>
      <c r="CY103" s="161"/>
      <c r="CZ103" s="161"/>
      <c r="DA103" s="161"/>
      <c r="DB103" s="161"/>
      <c r="DC103" s="161"/>
      <c r="DD103" s="161"/>
      <c r="DE103" s="161"/>
      <c r="DF103" s="161"/>
      <c r="DG103" s="161"/>
      <c r="DH103" s="161"/>
      <c r="DI103" s="161"/>
      <c r="DJ103" s="161"/>
      <c r="DK103" s="161"/>
      <c r="DL103" s="161"/>
      <c r="DM103" s="161"/>
      <c r="DN103" s="161"/>
      <c r="DO103" s="161"/>
      <c r="DP103" s="161"/>
      <c r="DQ103" s="161"/>
      <c r="DR103" s="161"/>
      <c r="DS103" s="161"/>
      <c r="DT103" s="161"/>
      <c r="DU103" s="161"/>
      <c r="DV103" s="161"/>
      <c r="DW103" s="161"/>
      <c r="DX103" s="161"/>
      <c r="DY103" s="161"/>
      <c r="DZ103" s="161"/>
      <c r="EA103" s="161"/>
      <c r="EB103" s="161"/>
      <c r="EC103" s="161"/>
      <c r="ED103" s="161"/>
      <c r="EE103" s="161"/>
      <c r="EF103" s="161"/>
      <c r="EG103" s="161"/>
      <c r="EH103" s="161"/>
      <c r="EI103" s="161"/>
      <c r="EJ103" s="161"/>
      <c r="EK103" s="161"/>
      <c r="EL103" s="161"/>
      <c r="EM103" s="161"/>
      <c r="EN103" s="161"/>
      <c r="EO103" s="161"/>
      <c r="EP103" s="161"/>
      <c r="EQ103" s="161"/>
      <c r="ER103" s="161"/>
      <c r="ES103" s="161"/>
      <c r="ET103" s="161"/>
      <c r="EU103" s="161"/>
      <c r="EV103" s="161"/>
      <c r="EW103" s="161"/>
      <c r="EX103" s="161"/>
      <c r="EY103" s="161"/>
      <c r="EZ103" s="161"/>
      <c r="FA103" s="161"/>
      <c r="FB103" s="161"/>
      <c r="FC103" s="161"/>
      <c r="FD103" s="161"/>
      <c r="FE103" s="161"/>
      <c r="FF103" s="161"/>
      <c r="FG103" s="161"/>
      <c r="FH103" s="161"/>
      <c r="FI103" s="161"/>
      <c r="FJ103" s="161"/>
      <c r="FK103" s="161"/>
      <c r="FL103" s="161"/>
      <c r="FM103" s="161"/>
      <c r="FN103" s="161"/>
      <c r="FO103" s="161"/>
      <c r="FP103" s="161"/>
      <c r="FQ103" s="161"/>
      <c r="FR103" s="161"/>
      <c r="FS103" s="161"/>
      <c r="FT103" s="161"/>
      <c r="FU103" s="161"/>
      <c r="FV103" s="161"/>
      <c r="FW103" s="161"/>
      <c r="FX103" s="161"/>
      <c r="FY103" s="161"/>
      <c r="FZ103" s="161"/>
      <c r="GA103" s="161"/>
      <c r="GB103" s="161"/>
      <c r="GC103" s="161"/>
      <c r="GD103" s="161"/>
      <c r="GE103" s="161"/>
      <c r="GF103" s="161"/>
    </row>
    <row r="104" spans="7:188" x14ac:dyDescent="0.25"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  <c r="BD104" s="103"/>
      <c r="BE104" s="103"/>
      <c r="BF104" s="103"/>
      <c r="BG104" s="103"/>
      <c r="BH104" s="103"/>
      <c r="BI104" s="103"/>
      <c r="BJ104" s="103"/>
      <c r="BK104" s="103"/>
      <c r="BL104" s="103"/>
      <c r="BM104" s="103"/>
      <c r="BN104" s="103"/>
      <c r="BO104" s="103"/>
      <c r="BP104" s="103"/>
      <c r="BQ104" s="103"/>
      <c r="BR104" s="103"/>
      <c r="BS104" s="103"/>
      <c r="BT104" s="103"/>
      <c r="BU104" s="103"/>
      <c r="BV104" s="103"/>
      <c r="BW104" s="103"/>
      <c r="BX104" s="103"/>
      <c r="BY104" s="103"/>
      <c r="BZ104" s="103"/>
      <c r="CA104" s="103"/>
      <c r="CB104" s="103"/>
      <c r="CC104" s="103"/>
      <c r="CD104" s="103"/>
      <c r="CE104" s="103"/>
      <c r="CF104" s="103"/>
      <c r="CG104" s="103"/>
      <c r="CH104" s="103"/>
      <c r="CI104" s="103"/>
      <c r="CJ104" s="103"/>
      <c r="CK104" s="103"/>
      <c r="CL104" s="103"/>
      <c r="CM104" s="103"/>
      <c r="CN104" s="103"/>
      <c r="CO104" s="103"/>
      <c r="CP104" s="103"/>
      <c r="CQ104" s="103"/>
      <c r="CR104" s="103"/>
      <c r="CS104" s="103"/>
      <c r="CT104" s="103"/>
      <c r="CU104" s="103"/>
      <c r="CV104" s="103"/>
      <c r="CW104" s="103"/>
      <c r="CX104" s="103"/>
      <c r="CY104" s="103"/>
      <c r="CZ104" s="103"/>
      <c r="DA104" s="103"/>
      <c r="DB104" s="103"/>
      <c r="DC104" s="103"/>
      <c r="DD104" s="103"/>
      <c r="DE104" s="103"/>
      <c r="DF104" s="103"/>
      <c r="DG104" s="103"/>
      <c r="DH104" s="103"/>
      <c r="DI104" s="103"/>
      <c r="DJ104" s="103"/>
      <c r="DK104" s="103"/>
      <c r="DL104" s="103"/>
      <c r="DM104" s="103"/>
      <c r="DN104" s="103"/>
      <c r="DO104" s="103"/>
      <c r="DP104" s="103"/>
      <c r="DQ104" s="103"/>
      <c r="DR104" s="103"/>
      <c r="DS104" s="103"/>
      <c r="DT104" s="103"/>
      <c r="DU104" s="103"/>
      <c r="DV104" s="103"/>
      <c r="DW104" s="103"/>
      <c r="DX104" s="103"/>
      <c r="DY104" s="103"/>
      <c r="DZ104" s="103"/>
      <c r="EA104" s="103"/>
      <c r="EB104" s="103"/>
      <c r="EC104" s="103"/>
      <c r="ED104" s="103"/>
      <c r="EE104" s="103"/>
      <c r="EF104" s="103"/>
      <c r="EG104" s="103"/>
      <c r="EH104" s="103"/>
      <c r="EI104" s="103"/>
      <c r="EJ104" s="103"/>
      <c r="EK104" s="103"/>
      <c r="EL104" s="103"/>
      <c r="EM104" s="103"/>
      <c r="EN104" s="103"/>
      <c r="EO104" s="103"/>
      <c r="EP104" s="103"/>
      <c r="EQ104" s="103"/>
      <c r="ER104" s="103"/>
      <c r="ES104" s="103"/>
      <c r="ET104" s="103"/>
      <c r="EU104" s="103"/>
      <c r="EV104" s="103"/>
      <c r="EW104" s="103"/>
      <c r="EX104" s="103"/>
      <c r="EY104" s="103"/>
      <c r="EZ104" s="103"/>
      <c r="FA104" s="103"/>
      <c r="FB104" s="103"/>
      <c r="FC104" s="103"/>
      <c r="FD104" s="103"/>
      <c r="FE104" s="103"/>
      <c r="FF104" s="103"/>
      <c r="FG104" s="103"/>
      <c r="FH104" s="103"/>
      <c r="FI104" s="103"/>
      <c r="FJ104" s="103"/>
      <c r="FK104" s="103"/>
      <c r="FL104" s="103"/>
      <c r="FM104" s="103"/>
      <c r="FN104" s="103"/>
      <c r="FO104" s="103"/>
      <c r="FP104" s="103"/>
      <c r="FQ104" s="103"/>
      <c r="FR104" s="103"/>
      <c r="FS104" s="103"/>
      <c r="FT104" s="103"/>
      <c r="FU104" s="103"/>
      <c r="FV104" s="103"/>
      <c r="FW104" s="103"/>
      <c r="FX104" s="103"/>
      <c r="FY104" s="103"/>
      <c r="FZ104" s="103"/>
      <c r="GA104" s="103"/>
      <c r="GB104" s="103"/>
      <c r="GC104" s="103"/>
      <c r="GD104" s="103"/>
      <c r="GE104" s="103"/>
      <c r="GF104" s="103"/>
    </row>
    <row r="105" spans="7:188" x14ac:dyDescent="0.25">
      <c r="G105" s="161"/>
      <c r="H105" s="161"/>
      <c r="I105" s="161"/>
      <c r="J105" s="161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  <c r="AH105" s="161"/>
      <c r="AI105" s="161"/>
      <c r="AJ105" s="161"/>
      <c r="AK105" s="161"/>
      <c r="AL105" s="161"/>
      <c r="AM105" s="161"/>
      <c r="AN105" s="161"/>
      <c r="AO105" s="161"/>
      <c r="AP105" s="161"/>
      <c r="AQ105" s="161"/>
      <c r="AR105" s="161"/>
      <c r="AS105" s="161"/>
      <c r="AT105" s="161"/>
      <c r="AU105" s="161"/>
      <c r="AV105" s="161"/>
      <c r="AW105" s="161"/>
      <c r="AX105" s="161"/>
      <c r="AY105" s="161"/>
      <c r="AZ105" s="161"/>
      <c r="BA105" s="161"/>
      <c r="BB105" s="161"/>
      <c r="BC105" s="161"/>
      <c r="BD105" s="161"/>
      <c r="BE105" s="161"/>
      <c r="BF105" s="161"/>
      <c r="BG105" s="161"/>
      <c r="BH105" s="161"/>
      <c r="BI105" s="161"/>
      <c r="BJ105" s="161"/>
      <c r="BK105" s="161"/>
      <c r="BL105" s="161"/>
      <c r="BM105" s="161"/>
      <c r="BN105" s="161"/>
      <c r="BO105" s="161"/>
      <c r="BP105" s="161"/>
      <c r="BQ105" s="161"/>
      <c r="BR105" s="161"/>
      <c r="BS105" s="161"/>
      <c r="BT105" s="161"/>
      <c r="BU105" s="161"/>
      <c r="BV105" s="161"/>
      <c r="BW105" s="161"/>
      <c r="BX105" s="161"/>
      <c r="BY105" s="161"/>
      <c r="BZ105" s="161"/>
      <c r="CA105" s="161"/>
      <c r="CB105" s="161"/>
      <c r="CC105" s="161"/>
      <c r="CD105" s="161"/>
      <c r="CE105" s="161"/>
      <c r="CF105" s="161"/>
      <c r="CG105" s="161"/>
      <c r="CH105" s="161"/>
      <c r="CI105" s="161"/>
      <c r="CJ105" s="161"/>
      <c r="CK105" s="161"/>
      <c r="CL105" s="161"/>
      <c r="CM105" s="161"/>
      <c r="CN105" s="161"/>
      <c r="CO105" s="161"/>
      <c r="CP105" s="161"/>
      <c r="CQ105" s="161"/>
      <c r="CR105" s="161"/>
      <c r="CS105" s="161"/>
      <c r="CT105" s="161"/>
      <c r="CU105" s="161"/>
      <c r="CV105" s="161"/>
      <c r="CW105" s="161"/>
      <c r="CX105" s="161"/>
      <c r="CY105" s="161"/>
      <c r="CZ105" s="161"/>
      <c r="DA105" s="161"/>
      <c r="DB105" s="161"/>
      <c r="DC105" s="161"/>
      <c r="DD105" s="161"/>
      <c r="DE105" s="161"/>
      <c r="DF105" s="161"/>
      <c r="DG105" s="161"/>
      <c r="DH105" s="161"/>
      <c r="DI105" s="161"/>
      <c r="DJ105" s="161"/>
      <c r="DK105" s="161"/>
      <c r="DL105" s="161"/>
      <c r="DM105" s="161"/>
      <c r="DN105" s="161"/>
      <c r="DO105" s="161"/>
      <c r="DP105" s="161"/>
      <c r="DQ105" s="161"/>
      <c r="DR105" s="161"/>
      <c r="DS105" s="161"/>
      <c r="DT105" s="161"/>
      <c r="DU105" s="161"/>
      <c r="DV105" s="161"/>
      <c r="DW105" s="161"/>
      <c r="DX105" s="161"/>
      <c r="DY105" s="161"/>
      <c r="DZ105" s="161"/>
      <c r="EA105" s="161"/>
      <c r="EB105" s="161"/>
      <c r="EC105" s="161"/>
      <c r="ED105" s="161"/>
      <c r="EE105" s="161"/>
      <c r="EF105" s="161"/>
      <c r="EG105" s="161"/>
      <c r="EH105" s="161"/>
      <c r="EI105" s="161"/>
      <c r="EJ105" s="161"/>
      <c r="EK105" s="161"/>
      <c r="EL105" s="161"/>
      <c r="EM105" s="161"/>
      <c r="EN105" s="161"/>
      <c r="EO105" s="161"/>
      <c r="EP105" s="161"/>
      <c r="EQ105" s="161"/>
      <c r="ER105" s="161"/>
      <c r="ES105" s="161"/>
      <c r="ET105" s="161"/>
      <c r="EU105" s="161"/>
      <c r="EV105" s="161"/>
      <c r="EW105" s="161"/>
      <c r="EX105" s="161"/>
      <c r="EY105" s="161"/>
      <c r="EZ105" s="161"/>
      <c r="FA105" s="161"/>
      <c r="FB105" s="161"/>
      <c r="FC105" s="161"/>
      <c r="FD105" s="161"/>
      <c r="FE105" s="161"/>
      <c r="FF105" s="161"/>
      <c r="FG105" s="161"/>
      <c r="FH105" s="161"/>
      <c r="FI105" s="161"/>
      <c r="FJ105" s="161"/>
      <c r="FK105" s="161"/>
      <c r="FL105" s="161"/>
      <c r="FM105" s="161"/>
      <c r="FN105" s="161"/>
      <c r="FO105" s="161"/>
      <c r="FP105" s="161"/>
      <c r="FQ105" s="161"/>
      <c r="FR105" s="161"/>
      <c r="FS105" s="161"/>
      <c r="FT105" s="161"/>
      <c r="FU105" s="161"/>
      <c r="FV105" s="161"/>
      <c r="FW105" s="161"/>
      <c r="FX105" s="161"/>
      <c r="FY105" s="161"/>
      <c r="FZ105" s="161"/>
      <c r="GA105" s="161"/>
      <c r="GB105" s="161"/>
      <c r="GC105" s="161"/>
      <c r="GD105" s="161"/>
      <c r="GE105" s="161"/>
      <c r="GF105" s="161"/>
    </row>
    <row r="106" spans="7:188" x14ac:dyDescent="0.25"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  <c r="BD106" s="103"/>
      <c r="BE106" s="103"/>
      <c r="BF106" s="103"/>
      <c r="BG106" s="103"/>
      <c r="BH106" s="103"/>
      <c r="BI106" s="103"/>
      <c r="BJ106" s="103"/>
      <c r="BK106" s="103"/>
      <c r="BL106" s="103"/>
      <c r="BM106" s="103"/>
      <c r="BN106" s="103"/>
      <c r="BO106" s="103"/>
      <c r="BP106" s="103"/>
      <c r="BQ106" s="103"/>
      <c r="BR106" s="103"/>
      <c r="BS106" s="103"/>
      <c r="BT106" s="103"/>
      <c r="BU106" s="103"/>
      <c r="BV106" s="103"/>
      <c r="BW106" s="103"/>
      <c r="BX106" s="103"/>
      <c r="BY106" s="103"/>
      <c r="BZ106" s="103"/>
      <c r="CA106" s="103"/>
      <c r="CB106" s="103"/>
      <c r="CC106" s="103"/>
      <c r="CD106" s="103"/>
      <c r="CE106" s="103"/>
      <c r="CF106" s="103"/>
      <c r="CG106" s="103"/>
      <c r="CH106" s="103"/>
      <c r="CI106" s="103"/>
      <c r="CJ106" s="103"/>
      <c r="CK106" s="103"/>
      <c r="CL106" s="103"/>
      <c r="CM106" s="103"/>
      <c r="CN106" s="103"/>
      <c r="CO106" s="103"/>
      <c r="CP106" s="103"/>
      <c r="CQ106" s="103"/>
      <c r="CR106" s="103"/>
      <c r="CS106" s="103"/>
      <c r="CT106" s="103"/>
      <c r="CU106" s="103"/>
      <c r="CV106" s="103"/>
      <c r="CW106" s="103"/>
      <c r="CX106" s="103"/>
      <c r="CY106" s="103"/>
      <c r="CZ106" s="103"/>
      <c r="DA106" s="103"/>
      <c r="DB106" s="103"/>
      <c r="DC106" s="103"/>
      <c r="DD106" s="103"/>
      <c r="DE106" s="103"/>
      <c r="DF106" s="103"/>
      <c r="DG106" s="103"/>
      <c r="DH106" s="103"/>
      <c r="DI106" s="103"/>
      <c r="DJ106" s="103"/>
      <c r="DK106" s="103"/>
      <c r="DL106" s="103"/>
      <c r="DM106" s="103"/>
      <c r="DN106" s="103"/>
      <c r="DO106" s="103"/>
      <c r="DP106" s="103"/>
      <c r="DQ106" s="103"/>
      <c r="DR106" s="103"/>
      <c r="DS106" s="103"/>
      <c r="DT106" s="103"/>
      <c r="DU106" s="103"/>
      <c r="DV106" s="103"/>
      <c r="DW106" s="103"/>
      <c r="DX106" s="103"/>
      <c r="DY106" s="103"/>
      <c r="DZ106" s="103"/>
      <c r="EA106" s="103"/>
      <c r="EB106" s="103"/>
      <c r="EC106" s="103"/>
      <c r="ED106" s="103"/>
      <c r="EE106" s="103"/>
      <c r="EF106" s="103"/>
      <c r="EG106" s="103"/>
      <c r="EH106" s="103"/>
      <c r="EI106" s="103"/>
      <c r="EJ106" s="103"/>
      <c r="EK106" s="103"/>
      <c r="EL106" s="103"/>
      <c r="EM106" s="103"/>
      <c r="EN106" s="103"/>
      <c r="EO106" s="103"/>
      <c r="EP106" s="103"/>
      <c r="EQ106" s="103"/>
      <c r="ER106" s="103"/>
      <c r="ES106" s="103"/>
      <c r="ET106" s="103"/>
      <c r="EU106" s="103"/>
      <c r="EV106" s="103"/>
      <c r="EW106" s="103"/>
      <c r="EX106" s="103"/>
      <c r="EY106" s="103"/>
      <c r="EZ106" s="103"/>
      <c r="FA106" s="103"/>
      <c r="FB106" s="103"/>
      <c r="FC106" s="103"/>
      <c r="FD106" s="103"/>
      <c r="FE106" s="103"/>
      <c r="FF106" s="103"/>
      <c r="FG106" s="103"/>
      <c r="FH106" s="103"/>
      <c r="FI106" s="103"/>
      <c r="FJ106" s="103"/>
      <c r="FK106" s="103"/>
      <c r="FL106" s="103"/>
      <c r="FM106" s="103"/>
      <c r="FN106" s="103"/>
      <c r="FO106" s="103"/>
      <c r="FP106" s="103"/>
      <c r="FQ106" s="103"/>
      <c r="FR106" s="103"/>
      <c r="FS106" s="103"/>
      <c r="FT106" s="103"/>
      <c r="FU106" s="103"/>
      <c r="FV106" s="103"/>
      <c r="FW106" s="103"/>
      <c r="FX106" s="103"/>
      <c r="FY106" s="103"/>
      <c r="FZ106" s="103"/>
      <c r="GA106" s="103"/>
      <c r="GB106" s="103"/>
      <c r="GC106" s="103"/>
      <c r="GD106" s="103"/>
      <c r="GE106" s="103"/>
      <c r="GF106" s="103"/>
    </row>
    <row r="107" spans="7:188" x14ac:dyDescent="0.25">
      <c r="G107" s="161"/>
      <c r="H107" s="161"/>
      <c r="I107" s="161"/>
      <c r="J107" s="161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  <c r="AH107" s="161"/>
      <c r="AI107" s="161"/>
      <c r="AJ107" s="161"/>
      <c r="AK107" s="161"/>
      <c r="AL107" s="161"/>
      <c r="AM107" s="161"/>
      <c r="AN107" s="161"/>
      <c r="AO107" s="161"/>
      <c r="AP107" s="161"/>
      <c r="AQ107" s="161"/>
      <c r="AR107" s="161"/>
      <c r="AS107" s="161"/>
      <c r="AT107" s="161"/>
      <c r="AU107" s="161"/>
      <c r="AV107" s="161"/>
      <c r="AW107" s="161"/>
      <c r="AX107" s="161"/>
      <c r="AY107" s="161"/>
      <c r="AZ107" s="161"/>
      <c r="BA107" s="161"/>
      <c r="BB107" s="161"/>
      <c r="BC107" s="161"/>
      <c r="BD107" s="161"/>
      <c r="BE107" s="161"/>
      <c r="BF107" s="161"/>
      <c r="BG107" s="161"/>
      <c r="BH107" s="161"/>
      <c r="BI107" s="161"/>
      <c r="BJ107" s="161"/>
      <c r="BK107" s="161"/>
      <c r="BL107" s="161"/>
      <c r="BM107" s="161"/>
      <c r="BN107" s="161"/>
      <c r="BO107" s="161"/>
      <c r="BP107" s="161"/>
      <c r="BQ107" s="161"/>
      <c r="BR107" s="161"/>
      <c r="BS107" s="161"/>
      <c r="BT107" s="161"/>
      <c r="BU107" s="161"/>
      <c r="BV107" s="161"/>
      <c r="BW107" s="161"/>
      <c r="BX107" s="161"/>
      <c r="BY107" s="161"/>
      <c r="BZ107" s="161"/>
      <c r="CA107" s="161"/>
      <c r="CB107" s="161"/>
      <c r="CC107" s="161"/>
      <c r="CD107" s="161"/>
      <c r="CE107" s="161"/>
      <c r="CF107" s="161"/>
      <c r="CG107" s="161"/>
      <c r="CH107" s="161"/>
      <c r="CI107" s="161"/>
      <c r="CJ107" s="161"/>
      <c r="CK107" s="161"/>
      <c r="CL107" s="161"/>
      <c r="CM107" s="161"/>
      <c r="CN107" s="161"/>
      <c r="CO107" s="161"/>
      <c r="CP107" s="161"/>
      <c r="CQ107" s="161"/>
      <c r="CR107" s="161"/>
      <c r="CS107" s="161"/>
      <c r="CT107" s="161"/>
      <c r="CU107" s="161"/>
      <c r="CV107" s="161"/>
      <c r="CW107" s="161"/>
      <c r="CX107" s="161"/>
      <c r="CY107" s="161"/>
      <c r="CZ107" s="161"/>
      <c r="DA107" s="161"/>
      <c r="DB107" s="161"/>
      <c r="DC107" s="161"/>
      <c r="DD107" s="161"/>
      <c r="DE107" s="161"/>
      <c r="DF107" s="161"/>
      <c r="DG107" s="161"/>
      <c r="DH107" s="161"/>
      <c r="DI107" s="161"/>
      <c r="DJ107" s="161"/>
      <c r="DK107" s="161"/>
      <c r="DL107" s="161"/>
      <c r="DM107" s="161"/>
      <c r="DN107" s="161"/>
      <c r="DO107" s="161"/>
      <c r="DP107" s="161"/>
      <c r="DQ107" s="161"/>
      <c r="DR107" s="161"/>
      <c r="DS107" s="161"/>
      <c r="DT107" s="161"/>
      <c r="DU107" s="161"/>
      <c r="DV107" s="161"/>
      <c r="DW107" s="161"/>
      <c r="DX107" s="161"/>
      <c r="DY107" s="161"/>
      <c r="DZ107" s="161"/>
      <c r="EA107" s="161"/>
      <c r="EB107" s="161"/>
      <c r="EC107" s="161"/>
      <c r="ED107" s="161"/>
      <c r="EE107" s="161"/>
      <c r="EF107" s="161"/>
      <c r="EG107" s="161"/>
      <c r="EH107" s="161"/>
      <c r="EI107" s="161"/>
      <c r="EJ107" s="161"/>
      <c r="EK107" s="161"/>
      <c r="EL107" s="161"/>
      <c r="EM107" s="161"/>
      <c r="EN107" s="161"/>
      <c r="EO107" s="161"/>
      <c r="EP107" s="161"/>
      <c r="EQ107" s="161"/>
      <c r="ER107" s="161"/>
      <c r="ES107" s="161"/>
      <c r="ET107" s="161"/>
      <c r="EU107" s="161"/>
      <c r="EV107" s="161"/>
      <c r="EW107" s="161"/>
      <c r="EX107" s="161"/>
      <c r="EY107" s="161"/>
      <c r="EZ107" s="161"/>
      <c r="FA107" s="161"/>
      <c r="FB107" s="161"/>
      <c r="FC107" s="161"/>
      <c r="FD107" s="161"/>
      <c r="FE107" s="161"/>
      <c r="FF107" s="161"/>
      <c r="FG107" s="161"/>
      <c r="FH107" s="161"/>
      <c r="FI107" s="161"/>
      <c r="FJ107" s="161"/>
      <c r="FK107" s="161"/>
      <c r="FL107" s="161"/>
      <c r="FM107" s="161"/>
      <c r="FN107" s="161"/>
      <c r="FO107" s="161"/>
      <c r="FP107" s="161"/>
      <c r="FQ107" s="161"/>
      <c r="FR107" s="161"/>
      <c r="FS107" s="161"/>
      <c r="FT107" s="161"/>
      <c r="FU107" s="161"/>
      <c r="FV107" s="161"/>
      <c r="FW107" s="161"/>
      <c r="FX107" s="161"/>
      <c r="FY107" s="161"/>
      <c r="FZ107" s="161"/>
      <c r="GA107" s="161"/>
      <c r="GB107" s="161"/>
      <c r="GC107" s="161"/>
      <c r="GD107" s="161"/>
      <c r="GE107" s="161"/>
      <c r="GF107" s="161"/>
    </row>
    <row r="108" spans="7:188" x14ac:dyDescent="0.25"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  <c r="BD108" s="103"/>
      <c r="BE108" s="103"/>
      <c r="BF108" s="103"/>
      <c r="BG108" s="103"/>
      <c r="BH108" s="103"/>
      <c r="BI108" s="103"/>
      <c r="BJ108" s="103"/>
      <c r="BK108" s="103"/>
      <c r="BL108" s="103"/>
      <c r="BM108" s="103"/>
      <c r="BN108" s="103"/>
      <c r="BO108" s="103"/>
      <c r="BP108" s="103"/>
      <c r="BQ108" s="103"/>
      <c r="BR108" s="103"/>
      <c r="BS108" s="103"/>
      <c r="BT108" s="103"/>
      <c r="BU108" s="103"/>
      <c r="BV108" s="103"/>
      <c r="BW108" s="103"/>
      <c r="BX108" s="103"/>
      <c r="BY108" s="103"/>
      <c r="BZ108" s="103"/>
      <c r="CA108" s="103"/>
      <c r="CB108" s="103"/>
      <c r="CC108" s="103"/>
      <c r="CD108" s="103"/>
      <c r="CE108" s="103"/>
      <c r="CF108" s="103"/>
      <c r="CG108" s="103"/>
      <c r="CH108" s="103"/>
      <c r="CI108" s="103"/>
      <c r="CJ108" s="103"/>
      <c r="CK108" s="103"/>
      <c r="CL108" s="103"/>
      <c r="CM108" s="103"/>
      <c r="CN108" s="103"/>
      <c r="CO108" s="103"/>
      <c r="CP108" s="103"/>
      <c r="CQ108" s="103"/>
      <c r="CR108" s="103"/>
      <c r="CS108" s="103"/>
      <c r="CT108" s="103"/>
      <c r="CU108" s="103"/>
      <c r="CV108" s="103"/>
      <c r="CW108" s="103"/>
      <c r="CX108" s="103"/>
      <c r="CY108" s="103"/>
      <c r="CZ108" s="103"/>
      <c r="DA108" s="103"/>
      <c r="DB108" s="103"/>
      <c r="DC108" s="103"/>
      <c r="DD108" s="103"/>
      <c r="DE108" s="103"/>
      <c r="DF108" s="103"/>
      <c r="DG108" s="103"/>
      <c r="DH108" s="103"/>
      <c r="DI108" s="103"/>
      <c r="DJ108" s="103"/>
      <c r="DK108" s="103"/>
      <c r="DL108" s="103"/>
      <c r="DM108" s="103"/>
      <c r="DN108" s="103"/>
      <c r="DO108" s="103"/>
      <c r="DP108" s="103"/>
      <c r="DQ108" s="103"/>
      <c r="DR108" s="103"/>
      <c r="DS108" s="103"/>
      <c r="DT108" s="103"/>
      <c r="DU108" s="103"/>
      <c r="DV108" s="103"/>
      <c r="DW108" s="103"/>
      <c r="DX108" s="103"/>
      <c r="DY108" s="103"/>
      <c r="DZ108" s="103"/>
      <c r="EA108" s="103"/>
      <c r="EB108" s="103"/>
      <c r="EC108" s="103"/>
      <c r="ED108" s="103"/>
      <c r="EE108" s="103"/>
      <c r="EF108" s="103"/>
      <c r="EG108" s="103"/>
      <c r="EH108" s="103"/>
      <c r="EI108" s="103"/>
      <c r="EJ108" s="103"/>
      <c r="EK108" s="103"/>
      <c r="EL108" s="103"/>
      <c r="EM108" s="103"/>
      <c r="EN108" s="103"/>
      <c r="EO108" s="103"/>
      <c r="EP108" s="103"/>
      <c r="EQ108" s="103"/>
      <c r="ER108" s="103"/>
      <c r="ES108" s="103"/>
      <c r="ET108" s="103"/>
      <c r="EU108" s="103"/>
      <c r="EV108" s="103"/>
      <c r="EW108" s="103"/>
      <c r="EX108" s="103"/>
      <c r="EY108" s="103"/>
      <c r="EZ108" s="103"/>
      <c r="FA108" s="103"/>
      <c r="FB108" s="103"/>
      <c r="FC108" s="103"/>
      <c r="FD108" s="103"/>
      <c r="FE108" s="103"/>
      <c r="FF108" s="103"/>
      <c r="FG108" s="103"/>
      <c r="FH108" s="103"/>
      <c r="FI108" s="103"/>
      <c r="FJ108" s="103"/>
      <c r="FK108" s="103"/>
      <c r="FL108" s="103"/>
      <c r="FM108" s="103"/>
      <c r="FN108" s="103"/>
      <c r="FO108" s="103"/>
      <c r="FP108" s="103"/>
      <c r="FQ108" s="103"/>
      <c r="FR108" s="103"/>
      <c r="FS108" s="103"/>
      <c r="FT108" s="103"/>
      <c r="FU108" s="103"/>
      <c r="FV108" s="103"/>
      <c r="FW108" s="103"/>
      <c r="FX108" s="103"/>
      <c r="FY108" s="103"/>
      <c r="FZ108" s="103"/>
      <c r="GA108" s="103"/>
      <c r="GB108" s="103"/>
      <c r="GC108" s="103"/>
      <c r="GD108" s="103"/>
      <c r="GE108" s="103"/>
      <c r="GF108" s="103"/>
    </row>
    <row r="109" spans="7:188" x14ac:dyDescent="0.25">
      <c r="G109" s="161"/>
      <c r="H109" s="161"/>
      <c r="I109" s="161"/>
      <c r="J109" s="161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  <c r="AH109" s="161"/>
      <c r="AI109" s="161"/>
      <c r="AJ109" s="161"/>
      <c r="AK109" s="161"/>
      <c r="AL109" s="161"/>
      <c r="AM109" s="161"/>
      <c r="AN109" s="161"/>
      <c r="AO109" s="161"/>
      <c r="AP109" s="161"/>
      <c r="AQ109" s="161"/>
      <c r="AR109" s="161"/>
      <c r="AS109" s="161"/>
      <c r="AT109" s="161"/>
      <c r="AU109" s="161"/>
      <c r="AV109" s="161"/>
      <c r="AW109" s="161"/>
      <c r="AX109" s="161"/>
      <c r="AY109" s="161"/>
      <c r="AZ109" s="161"/>
      <c r="BA109" s="161"/>
      <c r="BB109" s="161"/>
      <c r="BC109" s="161"/>
      <c r="BD109" s="161"/>
      <c r="BE109" s="161"/>
      <c r="BF109" s="161"/>
      <c r="BG109" s="161"/>
      <c r="BH109" s="161"/>
      <c r="BI109" s="161"/>
      <c r="BJ109" s="161"/>
      <c r="BK109" s="161"/>
      <c r="BL109" s="161"/>
      <c r="BM109" s="161"/>
      <c r="BN109" s="161"/>
      <c r="BO109" s="161"/>
      <c r="BP109" s="161"/>
      <c r="BQ109" s="161"/>
      <c r="BR109" s="161"/>
      <c r="BS109" s="161"/>
      <c r="BT109" s="161"/>
      <c r="BU109" s="161"/>
      <c r="BV109" s="161"/>
      <c r="BW109" s="161"/>
      <c r="BX109" s="161"/>
      <c r="BY109" s="161"/>
      <c r="BZ109" s="161"/>
      <c r="CA109" s="161"/>
      <c r="CB109" s="161"/>
      <c r="CC109" s="161"/>
      <c r="CD109" s="161"/>
      <c r="CE109" s="161"/>
      <c r="CF109" s="161"/>
      <c r="CG109" s="161"/>
      <c r="CH109" s="161"/>
      <c r="CI109" s="161"/>
      <c r="CJ109" s="161"/>
      <c r="CK109" s="161"/>
      <c r="CL109" s="161"/>
      <c r="CM109" s="161"/>
      <c r="CN109" s="161"/>
      <c r="CO109" s="161"/>
      <c r="CP109" s="161"/>
      <c r="CQ109" s="161"/>
      <c r="CR109" s="161"/>
      <c r="CS109" s="161"/>
      <c r="CT109" s="161"/>
      <c r="CU109" s="161"/>
      <c r="CV109" s="161"/>
      <c r="CW109" s="161"/>
      <c r="CX109" s="161"/>
      <c r="CY109" s="161"/>
      <c r="CZ109" s="161"/>
      <c r="DA109" s="161"/>
      <c r="DB109" s="161"/>
      <c r="DC109" s="161"/>
      <c r="DD109" s="161"/>
      <c r="DE109" s="161"/>
      <c r="DF109" s="161"/>
      <c r="DG109" s="161"/>
      <c r="DH109" s="161"/>
      <c r="DI109" s="161"/>
      <c r="DJ109" s="161"/>
      <c r="DK109" s="161"/>
      <c r="DL109" s="161"/>
      <c r="DM109" s="161"/>
      <c r="DN109" s="161"/>
      <c r="DO109" s="161"/>
      <c r="DP109" s="161"/>
      <c r="DQ109" s="161"/>
      <c r="DR109" s="161"/>
      <c r="DS109" s="161"/>
      <c r="DT109" s="161"/>
      <c r="DU109" s="161"/>
      <c r="DV109" s="161"/>
      <c r="DW109" s="161"/>
      <c r="DX109" s="161"/>
      <c r="DY109" s="161"/>
      <c r="DZ109" s="161"/>
      <c r="EA109" s="161"/>
      <c r="EB109" s="161"/>
      <c r="EC109" s="161"/>
      <c r="ED109" s="161"/>
      <c r="EE109" s="161"/>
      <c r="EF109" s="161"/>
      <c r="EG109" s="161"/>
      <c r="EH109" s="161"/>
      <c r="EI109" s="161"/>
      <c r="EJ109" s="161"/>
      <c r="EK109" s="161"/>
      <c r="EL109" s="161"/>
      <c r="EM109" s="161"/>
      <c r="EN109" s="161"/>
      <c r="EO109" s="161"/>
      <c r="EP109" s="161"/>
      <c r="EQ109" s="161"/>
      <c r="ER109" s="161"/>
      <c r="ES109" s="161"/>
      <c r="ET109" s="161"/>
      <c r="EU109" s="161"/>
      <c r="EV109" s="161"/>
      <c r="EW109" s="161"/>
      <c r="EX109" s="161"/>
      <c r="EY109" s="161"/>
      <c r="EZ109" s="161"/>
      <c r="FA109" s="161"/>
      <c r="FB109" s="161"/>
      <c r="FC109" s="161"/>
      <c r="FD109" s="161"/>
      <c r="FE109" s="161"/>
      <c r="FF109" s="161"/>
      <c r="FG109" s="161"/>
      <c r="FH109" s="161"/>
      <c r="FI109" s="161"/>
      <c r="FJ109" s="161"/>
      <c r="FK109" s="161"/>
      <c r="FL109" s="161"/>
      <c r="FM109" s="161"/>
      <c r="FN109" s="161"/>
      <c r="FO109" s="161"/>
      <c r="FP109" s="161"/>
      <c r="FQ109" s="161"/>
      <c r="FR109" s="161"/>
      <c r="FS109" s="161"/>
      <c r="FT109" s="161"/>
      <c r="FU109" s="161"/>
      <c r="FV109" s="161"/>
      <c r="FW109" s="161"/>
      <c r="FX109" s="161"/>
      <c r="FY109" s="161"/>
      <c r="FZ109" s="161"/>
      <c r="GA109" s="161"/>
      <c r="GB109" s="161"/>
      <c r="GC109" s="161"/>
      <c r="GD109" s="161"/>
      <c r="GE109" s="161"/>
      <c r="GF109" s="161"/>
    </row>
    <row r="110" spans="7:188" x14ac:dyDescent="0.25"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  <c r="BD110" s="103"/>
      <c r="BE110" s="103"/>
      <c r="BF110" s="103"/>
      <c r="BG110" s="103"/>
      <c r="BH110" s="103"/>
      <c r="BI110" s="103"/>
      <c r="BJ110" s="103"/>
      <c r="BK110" s="103"/>
      <c r="BL110" s="103"/>
      <c r="BM110" s="103"/>
      <c r="BN110" s="103"/>
      <c r="BO110" s="103"/>
      <c r="BP110" s="103"/>
      <c r="BQ110" s="103"/>
      <c r="BR110" s="103"/>
      <c r="BS110" s="103"/>
      <c r="BT110" s="103"/>
      <c r="BU110" s="103"/>
      <c r="BV110" s="103"/>
      <c r="BW110" s="103"/>
      <c r="BX110" s="103"/>
      <c r="BY110" s="103"/>
      <c r="BZ110" s="103"/>
      <c r="CA110" s="103"/>
      <c r="CB110" s="103"/>
      <c r="CC110" s="103"/>
      <c r="CD110" s="103"/>
      <c r="CE110" s="103"/>
      <c r="CF110" s="103"/>
      <c r="CG110" s="103"/>
      <c r="CH110" s="103"/>
      <c r="CI110" s="103"/>
      <c r="CJ110" s="103"/>
      <c r="CK110" s="103"/>
      <c r="CL110" s="103"/>
      <c r="CM110" s="103"/>
      <c r="CN110" s="103"/>
      <c r="CO110" s="103"/>
      <c r="CP110" s="103"/>
      <c r="CQ110" s="103"/>
      <c r="CR110" s="103"/>
      <c r="CS110" s="103"/>
      <c r="CT110" s="103"/>
      <c r="CU110" s="103"/>
      <c r="CV110" s="103"/>
      <c r="CW110" s="103"/>
      <c r="CX110" s="103"/>
      <c r="CY110" s="103"/>
      <c r="CZ110" s="103"/>
      <c r="DA110" s="103"/>
      <c r="DB110" s="103"/>
      <c r="DC110" s="103"/>
      <c r="DD110" s="103"/>
      <c r="DE110" s="103"/>
      <c r="DF110" s="103"/>
      <c r="DG110" s="103"/>
      <c r="DH110" s="103"/>
      <c r="DI110" s="103"/>
      <c r="DJ110" s="103"/>
      <c r="DK110" s="103"/>
      <c r="DL110" s="103"/>
      <c r="DM110" s="103"/>
      <c r="DN110" s="103"/>
      <c r="DO110" s="103"/>
      <c r="DP110" s="103"/>
      <c r="DQ110" s="103"/>
      <c r="DR110" s="103"/>
      <c r="DS110" s="103"/>
      <c r="DT110" s="103"/>
      <c r="DU110" s="103"/>
      <c r="DV110" s="103"/>
      <c r="DW110" s="103"/>
      <c r="DX110" s="103"/>
      <c r="DY110" s="103"/>
      <c r="DZ110" s="103"/>
      <c r="EA110" s="103"/>
      <c r="EB110" s="103"/>
      <c r="EC110" s="103"/>
      <c r="ED110" s="103"/>
      <c r="EE110" s="103"/>
      <c r="EF110" s="103"/>
      <c r="EG110" s="103"/>
      <c r="EH110" s="103"/>
      <c r="EI110" s="103"/>
      <c r="EJ110" s="103"/>
      <c r="EK110" s="103"/>
      <c r="EL110" s="103"/>
      <c r="EM110" s="103"/>
      <c r="EN110" s="103"/>
      <c r="EO110" s="103"/>
      <c r="EP110" s="103"/>
      <c r="EQ110" s="103"/>
      <c r="ER110" s="103"/>
      <c r="ES110" s="103"/>
      <c r="ET110" s="103"/>
      <c r="EU110" s="103"/>
      <c r="EV110" s="103"/>
      <c r="EW110" s="103"/>
      <c r="EX110" s="103"/>
      <c r="EY110" s="103"/>
      <c r="EZ110" s="103"/>
      <c r="FA110" s="103"/>
      <c r="FB110" s="103"/>
      <c r="FC110" s="103"/>
      <c r="FD110" s="103"/>
      <c r="FE110" s="103"/>
      <c r="FF110" s="103"/>
      <c r="FG110" s="103"/>
      <c r="FH110" s="103"/>
      <c r="FI110" s="103"/>
      <c r="FJ110" s="103"/>
      <c r="FK110" s="103"/>
      <c r="FL110" s="103"/>
      <c r="FM110" s="103"/>
      <c r="FN110" s="103"/>
      <c r="FO110" s="103"/>
      <c r="FP110" s="103"/>
      <c r="FQ110" s="103"/>
      <c r="FR110" s="103"/>
      <c r="FS110" s="103"/>
      <c r="FT110" s="103"/>
      <c r="FU110" s="103"/>
      <c r="FV110" s="103"/>
      <c r="FW110" s="103"/>
      <c r="FX110" s="103"/>
      <c r="FY110" s="103"/>
      <c r="FZ110" s="103"/>
      <c r="GA110" s="103"/>
      <c r="GB110" s="103"/>
      <c r="GC110" s="103"/>
      <c r="GD110" s="103"/>
      <c r="GE110" s="103"/>
      <c r="GF110" s="103"/>
    </row>
    <row r="111" spans="7:188" x14ac:dyDescent="0.25">
      <c r="G111" s="161"/>
      <c r="H111" s="161"/>
      <c r="I111" s="161"/>
      <c r="J111" s="161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  <c r="AH111" s="161"/>
      <c r="AI111" s="161"/>
      <c r="AJ111" s="161"/>
      <c r="AK111" s="161"/>
      <c r="AL111" s="161"/>
      <c r="AM111" s="161"/>
      <c r="AN111" s="161"/>
      <c r="AO111" s="161"/>
      <c r="AP111" s="161"/>
      <c r="AQ111" s="161"/>
      <c r="AR111" s="161"/>
      <c r="AS111" s="161"/>
      <c r="AT111" s="161"/>
      <c r="AU111" s="161"/>
      <c r="AV111" s="161"/>
      <c r="AW111" s="161"/>
      <c r="AX111" s="161"/>
      <c r="AY111" s="161"/>
      <c r="AZ111" s="161"/>
      <c r="BA111" s="161"/>
      <c r="BB111" s="161"/>
      <c r="BC111" s="161"/>
      <c r="BD111" s="161"/>
      <c r="BE111" s="161"/>
      <c r="BF111" s="161"/>
      <c r="BG111" s="161"/>
      <c r="BH111" s="161"/>
      <c r="BI111" s="161"/>
      <c r="BJ111" s="161"/>
      <c r="BK111" s="161"/>
      <c r="BL111" s="161"/>
      <c r="BM111" s="161"/>
      <c r="BN111" s="161"/>
      <c r="BO111" s="161"/>
      <c r="BP111" s="161"/>
      <c r="BQ111" s="161"/>
      <c r="BR111" s="161"/>
      <c r="BS111" s="161"/>
      <c r="BT111" s="161"/>
      <c r="BU111" s="161"/>
      <c r="BV111" s="161"/>
      <c r="BW111" s="161"/>
      <c r="BX111" s="161"/>
      <c r="BY111" s="161"/>
      <c r="BZ111" s="161"/>
      <c r="CA111" s="161"/>
      <c r="CB111" s="161"/>
      <c r="CC111" s="161"/>
      <c r="CD111" s="161"/>
      <c r="CE111" s="161"/>
      <c r="CF111" s="161"/>
      <c r="CG111" s="161"/>
      <c r="CH111" s="161"/>
      <c r="CI111" s="161"/>
      <c r="CJ111" s="161"/>
      <c r="CK111" s="161"/>
      <c r="CL111" s="161"/>
      <c r="CM111" s="161"/>
      <c r="CN111" s="161"/>
      <c r="CO111" s="161"/>
      <c r="CP111" s="161"/>
      <c r="CQ111" s="161"/>
      <c r="CR111" s="161"/>
      <c r="CS111" s="161"/>
      <c r="CT111" s="161"/>
      <c r="CU111" s="161"/>
      <c r="CV111" s="161"/>
      <c r="CW111" s="161"/>
      <c r="CX111" s="161"/>
      <c r="CY111" s="161"/>
      <c r="CZ111" s="161"/>
      <c r="DA111" s="161"/>
      <c r="DB111" s="161"/>
      <c r="DC111" s="161"/>
      <c r="DD111" s="161"/>
      <c r="DE111" s="161"/>
      <c r="DF111" s="161"/>
      <c r="DG111" s="161"/>
      <c r="DH111" s="161"/>
      <c r="DI111" s="161"/>
      <c r="DJ111" s="161"/>
      <c r="DK111" s="161"/>
      <c r="DL111" s="161"/>
      <c r="DM111" s="161"/>
      <c r="DN111" s="161"/>
      <c r="DO111" s="161"/>
      <c r="DP111" s="161"/>
      <c r="DQ111" s="161"/>
      <c r="DR111" s="161"/>
      <c r="DS111" s="161"/>
      <c r="DT111" s="161"/>
      <c r="DU111" s="161"/>
      <c r="DV111" s="161"/>
      <c r="DW111" s="161"/>
      <c r="DX111" s="161"/>
      <c r="DY111" s="161"/>
      <c r="DZ111" s="161"/>
      <c r="EA111" s="161"/>
      <c r="EB111" s="161"/>
      <c r="EC111" s="161"/>
      <c r="ED111" s="161"/>
      <c r="EE111" s="161"/>
      <c r="EF111" s="161"/>
      <c r="EG111" s="161"/>
      <c r="EH111" s="161"/>
      <c r="EI111" s="161"/>
      <c r="EJ111" s="161"/>
      <c r="EK111" s="161"/>
      <c r="EL111" s="161"/>
      <c r="EM111" s="161"/>
      <c r="EN111" s="161"/>
      <c r="EO111" s="161"/>
      <c r="EP111" s="161"/>
      <c r="EQ111" s="161"/>
      <c r="ER111" s="161"/>
      <c r="ES111" s="161"/>
      <c r="ET111" s="161"/>
      <c r="EU111" s="161"/>
      <c r="EV111" s="161"/>
      <c r="EW111" s="161"/>
      <c r="EX111" s="161"/>
      <c r="EY111" s="161"/>
      <c r="EZ111" s="161"/>
      <c r="FA111" s="161"/>
      <c r="FB111" s="161"/>
      <c r="FC111" s="161"/>
      <c r="FD111" s="161"/>
      <c r="FE111" s="161"/>
      <c r="FF111" s="161"/>
      <c r="FG111" s="161"/>
      <c r="FH111" s="161"/>
      <c r="FI111" s="161"/>
      <c r="FJ111" s="161"/>
      <c r="FK111" s="161"/>
      <c r="FL111" s="161"/>
      <c r="FM111" s="161"/>
      <c r="FN111" s="161"/>
      <c r="FO111" s="161"/>
      <c r="FP111" s="161"/>
      <c r="FQ111" s="161"/>
      <c r="FR111" s="161"/>
      <c r="FS111" s="161"/>
      <c r="FT111" s="161"/>
      <c r="FU111" s="161"/>
      <c r="FV111" s="161"/>
      <c r="FW111" s="161"/>
      <c r="FX111" s="161"/>
      <c r="FY111" s="161"/>
      <c r="FZ111" s="161"/>
      <c r="GA111" s="161"/>
      <c r="GB111" s="161"/>
      <c r="GC111" s="161"/>
      <c r="GD111" s="161"/>
      <c r="GE111" s="161"/>
      <c r="GF111" s="161"/>
    </row>
    <row r="112" spans="7:188" x14ac:dyDescent="0.25"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  <c r="BD112" s="103"/>
      <c r="BE112" s="103"/>
      <c r="BF112" s="103"/>
      <c r="BG112" s="103"/>
      <c r="BH112" s="103"/>
      <c r="BI112" s="103"/>
      <c r="BJ112" s="103"/>
      <c r="BK112" s="103"/>
      <c r="BL112" s="103"/>
      <c r="BM112" s="103"/>
      <c r="BN112" s="103"/>
      <c r="BO112" s="103"/>
      <c r="BP112" s="103"/>
      <c r="BQ112" s="103"/>
      <c r="BR112" s="103"/>
      <c r="BS112" s="103"/>
      <c r="BT112" s="103"/>
      <c r="BU112" s="103"/>
      <c r="BV112" s="103"/>
      <c r="BW112" s="103"/>
      <c r="BX112" s="103"/>
      <c r="BY112" s="103"/>
      <c r="BZ112" s="103"/>
      <c r="CA112" s="103"/>
      <c r="CB112" s="103"/>
      <c r="CC112" s="103"/>
      <c r="CD112" s="103"/>
      <c r="CE112" s="103"/>
      <c r="CF112" s="103"/>
      <c r="CG112" s="103"/>
      <c r="CH112" s="103"/>
      <c r="CI112" s="103"/>
      <c r="CJ112" s="103"/>
      <c r="CK112" s="103"/>
      <c r="CL112" s="103"/>
      <c r="CM112" s="103"/>
      <c r="CN112" s="103"/>
      <c r="CO112" s="103"/>
      <c r="CP112" s="103"/>
      <c r="CQ112" s="103"/>
      <c r="CR112" s="103"/>
      <c r="CS112" s="103"/>
      <c r="CT112" s="103"/>
      <c r="CU112" s="103"/>
      <c r="CV112" s="103"/>
      <c r="CW112" s="103"/>
      <c r="CX112" s="103"/>
      <c r="CY112" s="103"/>
      <c r="CZ112" s="103"/>
      <c r="DA112" s="103"/>
      <c r="DB112" s="103"/>
      <c r="DC112" s="103"/>
      <c r="DD112" s="103"/>
      <c r="DE112" s="103"/>
      <c r="DF112" s="103"/>
      <c r="DG112" s="103"/>
      <c r="DH112" s="103"/>
      <c r="DI112" s="103"/>
      <c r="DJ112" s="103"/>
      <c r="DK112" s="103"/>
      <c r="DL112" s="103"/>
      <c r="DM112" s="103"/>
      <c r="DN112" s="103"/>
      <c r="DO112" s="103"/>
      <c r="DP112" s="103"/>
      <c r="DQ112" s="103"/>
      <c r="DR112" s="103"/>
      <c r="DS112" s="103"/>
      <c r="DT112" s="103"/>
      <c r="DU112" s="103"/>
      <c r="DV112" s="103"/>
      <c r="DW112" s="103"/>
      <c r="DX112" s="103"/>
      <c r="DY112" s="103"/>
      <c r="DZ112" s="103"/>
      <c r="EA112" s="103"/>
      <c r="EB112" s="103"/>
      <c r="EC112" s="103"/>
      <c r="ED112" s="103"/>
      <c r="EE112" s="103"/>
      <c r="EF112" s="103"/>
      <c r="EG112" s="103"/>
      <c r="EH112" s="103"/>
      <c r="EI112" s="103"/>
      <c r="EJ112" s="103"/>
      <c r="EK112" s="103"/>
      <c r="EL112" s="103"/>
      <c r="EM112" s="103"/>
      <c r="EN112" s="103"/>
      <c r="EO112" s="103"/>
      <c r="EP112" s="103"/>
      <c r="EQ112" s="103"/>
      <c r="ER112" s="103"/>
      <c r="ES112" s="103"/>
      <c r="ET112" s="103"/>
      <c r="EU112" s="103"/>
      <c r="EV112" s="103"/>
      <c r="EW112" s="103"/>
      <c r="EX112" s="103"/>
      <c r="EY112" s="103"/>
      <c r="EZ112" s="103"/>
      <c r="FA112" s="103"/>
      <c r="FB112" s="103"/>
      <c r="FC112" s="103"/>
      <c r="FD112" s="103"/>
      <c r="FE112" s="103"/>
      <c r="FF112" s="103"/>
      <c r="FG112" s="103"/>
      <c r="FH112" s="103"/>
      <c r="FI112" s="103"/>
      <c r="FJ112" s="103"/>
      <c r="FK112" s="103"/>
      <c r="FL112" s="103"/>
      <c r="FM112" s="103"/>
      <c r="FN112" s="103"/>
      <c r="FO112" s="103"/>
      <c r="FP112" s="103"/>
      <c r="FQ112" s="103"/>
      <c r="FR112" s="103"/>
      <c r="FS112" s="103"/>
      <c r="FT112" s="103"/>
      <c r="FU112" s="103"/>
      <c r="FV112" s="103"/>
      <c r="FW112" s="103"/>
      <c r="FX112" s="103"/>
      <c r="FY112" s="103"/>
      <c r="FZ112" s="103"/>
      <c r="GA112" s="103"/>
      <c r="GB112" s="103"/>
      <c r="GC112" s="103"/>
      <c r="GD112" s="103"/>
      <c r="GE112" s="103"/>
      <c r="GF112" s="103"/>
    </row>
    <row r="113" spans="7:188" x14ac:dyDescent="0.25">
      <c r="G113" s="161"/>
      <c r="H113" s="161"/>
      <c r="I113" s="161"/>
      <c r="J113" s="161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  <c r="AH113" s="161"/>
      <c r="AI113" s="161"/>
      <c r="AJ113" s="161"/>
      <c r="AK113" s="161"/>
      <c r="AL113" s="161"/>
      <c r="AM113" s="161"/>
      <c r="AN113" s="161"/>
      <c r="AO113" s="161"/>
      <c r="AP113" s="161"/>
      <c r="AQ113" s="161"/>
      <c r="AR113" s="161"/>
      <c r="AS113" s="161"/>
      <c r="AT113" s="161"/>
      <c r="AU113" s="161"/>
      <c r="AV113" s="161"/>
      <c r="AW113" s="161"/>
      <c r="AX113" s="161"/>
      <c r="AY113" s="161"/>
      <c r="AZ113" s="161"/>
      <c r="BA113" s="161"/>
      <c r="BB113" s="161"/>
      <c r="BC113" s="161"/>
      <c r="BD113" s="161"/>
      <c r="BE113" s="161"/>
      <c r="BF113" s="161"/>
      <c r="BG113" s="161"/>
      <c r="BH113" s="161"/>
      <c r="BI113" s="161"/>
      <c r="BJ113" s="161"/>
      <c r="BK113" s="161"/>
      <c r="BL113" s="161"/>
      <c r="BM113" s="161"/>
      <c r="BN113" s="161"/>
      <c r="BO113" s="161"/>
      <c r="BP113" s="161"/>
      <c r="BQ113" s="161"/>
      <c r="BR113" s="161"/>
      <c r="BS113" s="161"/>
      <c r="BT113" s="161"/>
      <c r="BU113" s="161"/>
      <c r="BV113" s="161"/>
      <c r="BW113" s="161"/>
      <c r="BX113" s="161"/>
      <c r="BY113" s="161"/>
      <c r="BZ113" s="161"/>
      <c r="CA113" s="161"/>
      <c r="CB113" s="161"/>
      <c r="CC113" s="161"/>
      <c r="CD113" s="161"/>
      <c r="CE113" s="161"/>
      <c r="CF113" s="161"/>
      <c r="CG113" s="161"/>
      <c r="CH113" s="161"/>
      <c r="CI113" s="161"/>
      <c r="CJ113" s="161"/>
      <c r="CK113" s="161"/>
      <c r="CL113" s="161"/>
      <c r="CM113" s="161"/>
      <c r="CN113" s="161"/>
      <c r="CO113" s="161"/>
      <c r="CP113" s="161"/>
      <c r="CQ113" s="161"/>
      <c r="CR113" s="161"/>
      <c r="CS113" s="161"/>
      <c r="CT113" s="161"/>
      <c r="CU113" s="161"/>
      <c r="CV113" s="161"/>
      <c r="CW113" s="161"/>
      <c r="CX113" s="161"/>
      <c r="CY113" s="161"/>
      <c r="CZ113" s="161"/>
      <c r="DA113" s="161"/>
      <c r="DB113" s="161"/>
      <c r="DC113" s="161"/>
      <c r="DD113" s="161"/>
      <c r="DE113" s="161"/>
      <c r="DF113" s="161"/>
      <c r="DG113" s="161"/>
      <c r="DH113" s="161"/>
      <c r="DI113" s="161"/>
      <c r="DJ113" s="161"/>
      <c r="DK113" s="161"/>
      <c r="DL113" s="161"/>
      <c r="DM113" s="161"/>
      <c r="DN113" s="161"/>
      <c r="DO113" s="161"/>
      <c r="DP113" s="161"/>
      <c r="DQ113" s="161"/>
      <c r="DR113" s="161"/>
      <c r="DS113" s="161"/>
      <c r="DT113" s="161"/>
      <c r="DU113" s="161"/>
      <c r="DV113" s="161"/>
      <c r="DW113" s="161"/>
      <c r="DX113" s="161"/>
      <c r="DY113" s="161"/>
      <c r="DZ113" s="161"/>
      <c r="EA113" s="161"/>
      <c r="EB113" s="161"/>
      <c r="EC113" s="161"/>
      <c r="ED113" s="161"/>
      <c r="EE113" s="161"/>
      <c r="EF113" s="161"/>
      <c r="EG113" s="161"/>
      <c r="EH113" s="161"/>
      <c r="EI113" s="161"/>
      <c r="EJ113" s="161"/>
      <c r="EK113" s="161"/>
      <c r="EL113" s="161"/>
      <c r="EM113" s="161"/>
      <c r="EN113" s="161"/>
      <c r="EO113" s="161"/>
      <c r="EP113" s="161"/>
      <c r="EQ113" s="161"/>
      <c r="ER113" s="161"/>
      <c r="ES113" s="161"/>
      <c r="ET113" s="161"/>
      <c r="EU113" s="161"/>
      <c r="EV113" s="161"/>
      <c r="EW113" s="161"/>
      <c r="EX113" s="161"/>
      <c r="EY113" s="161"/>
      <c r="EZ113" s="161"/>
      <c r="FA113" s="161"/>
      <c r="FB113" s="161"/>
      <c r="FC113" s="161"/>
      <c r="FD113" s="161"/>
      <c r="FE113" s="161"/>
      <c r="FF113" s="161"/>
      <c r="FG113" s="161"/>
      <c r="FH113" s="161"/>
      <c r="FI113" s="161"/>
      <c r="FJ113" s="161"/>
      <c r="FK113" s="161"/>
      <c r="FL113" s="161"/>
      <c r="FM113" s="161"/>
      <c r="FN113" s="161"/>
      <c r="FO113" s="161"/>
      <c r="FP113" s="161"/>
      <c r="FQ113" s="161"/>
      <c r="FR113" s="161"/>
      <c r="FS113" s="161"/>
      <c r="FT113" s="161"/>
      <c r="FU113" s="161"/>
      <c r="FV113" s="161"/>
      <c r="FW113" s="161"/>
      <c r="FX113" s="161"/>
      <c r="FY113" s="161"/>
      <c r="FZ113" s="161"/>
      <c r="GA113" s="161"/>
      <c r="GB113" s="161"/>
      <c r="GC113" s="161"/>
      <c r="GD113" s="161"/>
      <c r="GE113" s="161"/>
      <c r="GF113" s="161"/>
    </row>
    <row r="114" spans="7:188" x14ac:dyDescent="0.25"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  <c r="BD114" s="103"/>
      <c r="BE114" s="103"/>
      <c r="BF114" s="103"/>
      <c r="BG114" s="103"/>
      <c r="BH114" s="103"/>
      <c r="BI114" s="103"/>
      <c r="BJ114" s="103"/>
      <c r="BK114" s="103"/>
      <c r="BL114" s="103"/>
      <c r="BM114" s="103"/>
      <c r="BN114" s="103"/>
      <c r="BO114" s="103"/>
      <c r="BP114" s="103"/>
      <c r="BQ114" s="103"/>
      <c r="BR114" s="103"/>
      <c r="BS114" s="103"/>
      <c r="BT114" s="103"/>
      <c r="BU114" s="103"/>
      <c r="BV114" s="103"/>
      <c r="BW114" s="103"/>
      <c r="BX114" s="103"/>
      <c r="BY114" s="103"/>
      <c r="BZ114" s="103"/>
      <c r="CA114" s="103"/>
      <c r="CB114" s="103"/>
      <c r="CC114" s="103"/>
      <c r="CD114" s="103"/>
      <c r="CE114" s="103"/>
      <c r="CF114" s="103"/>
      <c r="CG114" s="103"/>
      <c r="CH114" s="103"/>
      <c r="CI114" s="103"/>
      <c r="CJ114" s="103"/>
      <c r="CK114" s="103"/>
      <c r="CL114" s="103"/>
      <c r="CM114" s="103"/>
      <c r="CN114" s="103"/>
      <c r="CO114" s="103"/>
      <c r="CP114" s="103"/>
      <c r="CQ114" s="103"/>
      <c r="CR114" s="103"/>
      <c r="CS114" s="103"/>
      <c r="CT114" s="103"/>
      <c r="CU114" s="103"/>
      <c r="CV114" s="103"/>
      <c r="CW114" s="103"/>
      <c r="CX114" s="103"/>
      <c r="CY114" s="103"/>
      <c r="CZ114" s="103"/>
      <c r="DA114" s="103"/>
      <c r="DB114" s="103"/>
      <c r="DC114" s="103"/>
      <c r="DD114" s="103"/>
      <c r="DE114" s="103"/>
      <c r="DF114" s="103"/>
      <c r="DG114" s="103"/>
      <c r="DH114" s="103"/>
      <c r="DI114" s="103"/>
      <c r="DJ114" s="103"/>
      <c r="DK114" s="103"/>
      <c r="DL114" s="103"/>
      <c r="DM114" s="103"/>
      <c r="DN114" s="103"/>
      <c r="DO114" s="103"/>
      <c r="DP114" s="103"/>
      <c r="DQ114" s="103"/>
      <c r="DR114" s="103"/>
      <c r="DS114" s="103"/>
      <c r="DT114" s="103"/>
      <c r="DU114" s="103"/>
      <c r="DV114" s="103"/>
      <c r="DW114" s="103"/>
      <c r="DX114" s="103"/>
      <c r="DY114" s="103"/>
      <c r="DZ114" s="103"/>
      <c r="EA114" s="103"/>
      <c r="EB114" s="103"/>
      <c r="EC114" s="103"/>
      <c r="ED114" s="103"/>
      <c r="EE114" s="103"/>
      <c r="EF114" s="103"/>
      <c r="EG114" s="103"/>
      <c r="EH114" s="103"/>
      <c r="EI114" s="103"/>
      <c r="EJ114" s="103"/>
      <c r="EK114" s="103"/>
      <c r="EL114" s="103"/>
      <c r="EM114" s="103"/>
      <c r="EN114" s="103"/>
      <c r="EO114" s="103"/>
      <c r="EP114" s="103"/>
      <c r="EQ114" s="103"/>
      <c r="ER114" s="103"/>
      <c r="ES114" s="103"/>
      <c r="ET114" s="103"/>
      <c r="EU114" s="103"/>
      <c r="EV114" s="103"/>
      <c r="EW114" s="103"/>
      <c r="EX114" s="103"/>
      <c r="EY114" s="103"/>
      <c r="EZ114" s="103"/>
      <c r="FA114" s="103"/>
      <c r="FB114" s="103"/>
      <c r="FC114" s="103"/>
      <c r="FD114" s="103"/>
      <c r="FE114" s="103"/>
      <c r="FF114" s="103"/>
      <c r="FG114" s="103"/>
      <c r="FH114" s="103"/>
      <c r="FI114" s="103"/>
      <c r="FJ114" s="103"/>
      <c r="FK114" s="103"/>
      <c r="FL114" s="103"/>
      <c r="FM114" s="103"/>
      <c r="FN114" s="103"/>
      <c r="FO114" s="103"/>
      <c r="FP114" s="103"/>
      <c r="FQ114" s="103"/>
      <c r="FR114" s="103"/>
      <c r="FS114" s="103"/>
      <c r="FT114" s="103"/>
      <c r="FU114" s="103"/>
      <c r="FV114" s="103"/>
      <c r="FW114" s="103"/>
      <c r="FX114" s="103"/>
      <c r="FY114" s="103"/>
      <c r="FZ114" s="103"/>
      <c r="GA114" s="103"/>
      <c r="GB114" s="103"/>
      <c r="GC114" s="103"/>
      <c r="GD114" s="103"/>
      <c r="GE114" s="103"/>
      <c r="GF114" s="103"/>
    </row>
    <row r="115" spans="7:188" x14ac:dyDescent="0.25">
      <c r="G115" s="161"/>
      <c r="H115" s="161"/>
      <c r="I115" s="161"/>
      <c r="J115" s="161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  <c r="AH115" s="161"/>
      <c r="AI115" s="161"/>
      <c r="AJ115" s="161"/>
      <c r="AK115" s="161"/>
      <c r="AL115" s="161"/>
      <c r="AM115" s="161"/>
      <c r="AN115" s="161"/>
      <c r="AO115" s="161"/>
      <c r="AP115" s="161"/>
      <c r="AQ115" s="161"/>
      <c r="AR115" s="161"/>
      <c r="AS115" s="161"/>
      <c r="AT115" s="161"/>
      <c r="AU115" s="161"/>
      <c r="AV115" s="161"/>
      <c r="AW115" s="161"/>
      <c r="AX115" s="161"/>
      <c r="AY115" s="161"/>
      <c r="AZ115" s="161"/>
      <c r="BA115" s="161"/>
      <c r="BB115" s="161"/>
      <c r="BC115" s="161"/>
      <c r="BD115" s="161"/>
      <c r="BE115" s="161"/>
      <c r="BF115" s="161"/>
      <c r="BG115" s="161"/>
      <c r="BH115" s="161"/>
      <c r="BI115" s="161"/>
      <c r="BJ115" s="161"/>
      <c r="BK115" s="161"/>
      <c r="BL115" s="161"/>
      <c r="BM115" s="161"/>
      <c r="BN115" s="161"/>
      <c r="BO115" s="161"/>
      <c r="BP115" s="161"/>
      <c r="BQ115" s="161"/>
      <c r="BR115" s="161"/>
      <c r="BS115" s="161"/>
      <c r="BT115" s="161"/>
      <c r="BU115" s="161"/>
      <c r="BV115" s="161"/>
      <c r="BW115" s="161"/>
      <c r="BX115" s="161"/>
      <c r="BY115" s="161"/>
      <c r="BZ115" s="161"/>
      <c r="CA115" s="161"/>
      <c r="CB115" s="161"/>
      <c r="CC115" s="161"/>
      <c r="CD115" s="161"/>
      <c r="CE115" s="161"/>
      <c r="CF115" s="161"/>
      <c r="CG115" s="161"/>
      <c r="CH115" s="161"/>
      <c r="CI115" s="161"/>
      <c r="CJ115" s="161"/>
      <c r="CK115" s="161"/>
      <c r="CL115" s="161"/>
      <c r="CM115" s="161"/>
      <c r="CN115" s="161"/>
      <c r="CO115" s="161"/>
      <c r="CP115" s="161"/>
      <c r="CQ115" s="161"/>
      <c r="CR115" s="161"/>
      <c r="CS115" s="161"/>
      <c r="CT115" s="161"/>
      <c r="CU115" s="161"/>
      <c r="CV115" s="161"/>
      <c r="CW115" s="161"/>
      <c r="CX115" s="161"/>
      <c r="CY115" s="161"/>
      <c r="CZ115" s="161"/>
      <c r="DA115" s="161"/>
      <c r="DB115" s="161"/>
      <c r="DC115" s="161"/>
      <c r="DD115" s="161"/>
      <c r="DE115" s="161"/>
      <c r="DF115" s="161"/>
      <c r="DG115" s="161"/>
      <c r="DH115" s="161"/>
      <c r="DI115" s="161"/>
      <c r="DJ115" s="161"/>
      <c r="DK115" s="161"/>
      <c r="DL115" s="161"/>
      <c r="DM115" s="161"/>
      <c r="DN115" s="161"/>
      <c r="DO115" s="161"/>
      <c r="DP115" s="161"/>
      <c r="DQ115" s="161"/>
      <c r="DR115" s="161"/>
      <c r="DS115" s="161"/>
      <c r="DT115" s="161"/>
      <c r="DU115" s="161"/>
      <c r="DV115" s="161"/>
      <c r="DW115" s="161"/>
      <c r="DX115" s="161"/>
      <c r="DY115" s="161"/>
      <c r="DZ115" s="161"/>
      <c r="EA115" s="161"/>
      <c r="EB115" s="161"/>
      <c r="EC115" s="161"/>
      <c r="ED115" s="161"/>
      <c r="EE115" s="161"/>
      <c r="EF115" s="161"/>
      <c r="EG115" s="161"/>
      <c r="EH115" s="161"/>
      <c r="EI115" s="161"/>
      <c r="EJ115" s="161"/>
      <c r="EK115" s="161"/>
      <c r="EL115" s="161"/>
      <c r="EM115" s="161"/>
      <c r="EN115" s="161"/>
      <c r="EO115" s="161"/>
      <c r="EP115" s="161"/>
      <c r="EQ115" s="161"/>
      <c r="ER115" s="161"/>
      <c r="ES115" s="161"/>
      <c r="ET115" s="161"/>
      <c r="EU115" s="161"/>
      <c r="EV115" s="161"/>
      <c r="EW115" s="161"/>
      <c r="EX115" s="161"/>
      <c r="EY115" s="161"/>
      <c r="EZ115" s="161"/>
      <c r="FA115" s="161"/>
      <c r="FB115" s="161"/>
      <c r="FC115" s="161"/>
      <c r="FD115" s="161"/>
      <c r="FE115" s="161"/>
      <c r="FF115" s="161"/>
      <c r="FG115" s="161"/>
      <c r="FH115" s="161"/>
      <c r="FI115" s="161"/>
      <c r="FJ115" s="161"/>
      <c r="FK115" s="161"/>
      <c r="FL115" s="161"/>
      <c r="FM115" s="161"/>
      <c r="FN115" s="161"/>
      <c r="FO115" s="161"/>
      <c r="FP115" s="161"/>
      <c r="FQ115" s="161"/>
      <c r="FR115" s="161"/>
      <c r="FS115" s="161"/>
      <c r="FT115" s="161"/>
      <c r="FU115" s="161"/>
      <c r="FV115" s="161"/>
      <c r="FW115" s="161"/>
      <c r="FX115" s="161"/>
      <c r="FY115" s="161"/>
      <c r="FZ115" s="161"/>
      <c r="GA115" s="161"/>
      <c r="GB115" s="161"/>
      <c r="GC115" s="161"/>
      <c r="GD115" s="161"/>
      <c r="GE115" s="161"/>
      <c r="GF115" s="161"/>
    </row>
    <row r="116" spans="7:188" x14ac:dyDescent="0.25"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  <c r="BD116" s="103"/>
      <c r="BE116" s="103"/>
      <c r="BF116" s="103"/>
      <c r="BG116" s="103"/>
      <c r="BH116" s="103"/>
      <c r="BI116" s="103"/>
      <c r="BJ116" s="103"/>
      <c r="BK116" s="103"/>
      <c r="BL116" s="103"/>
      <c r="BM116" s="103"/>
      <c r="BN116" s="103"/>
      <c r="BO116" s="103"/>
      <c r="BP116" s="103"/>
      <c r="BQ116" s="103"/>
      <c r="BR116" s="103"/>
      <c r="BS116" s="103"/>
      <c r="BT116" s="103"/>
      <c r="BU116" s="103"/>
      <c r="BV116" s="103"/>
      <c r="BW116" s="103"/>
      <c r="BX116" s="103"/>
      <c r="BY116" s="103"/>
      <c r="BZ116" s="103"/>
      <c r="CA116" s="103"/>
      <c r="CB116" s="103"/>
      <c r="CC116" s="103"/>
      <c r="CD116" s="103"/>
      <c r="CE116" s="103"/>
      <c r="CF116" s="103"/>
      <c r="CG116" s="103"/>
      <c r="CH116" s="103"/>
      <c r="CI116" s="103"/>
      <c r="CJ116" s="103"/>
      <c r="CK116" s="103"/>
      <c r="CL116" s="103"/>
      <c r="CM116" s="103"/>
      <c r="CN116" s="103"/>
      <c r="CO116" s="103"/>
      <c r="CP116" s="103"/>
      <c r="CQ116" s="103"/>
      <c r="CR116" s="103"/>
      <c r="CS116" s="103"/>
      <c r="CT116" s="103"/>
      <c r="CU116" s="103"/>
      <c r="CV116" s="103"/>
      <c r="CW116" s="103"/>
      <c r="CX116" s="103"/>
      <c r="CY116" s="103"/>
      <c r="CZ116" s="103"/>
      <c r="DA116" s="103"/>
      <c r="DB116" s="103"/>
      <c r="DC116" s="103"/>
      <c r="DD116" s="103"/>
      <c r="DE116" s="103"/>
      <c r="DF116" s="103"/>
      <c r="DG116" s="103"/>
      <c r="DH116" s="103"/>
      <c r="DI116" s="103"/>
      <c r="DJ116" s="103"/>
      <c r="DK116" s="103"/>
      <c r="DL116" s="103"/>
      <c r="DM116" s="103"/>
      <c r="DN116" s="103"/>
      <c r="DO116" s="103"/>
      <c r="DP116" s="103"/>
      <c r="DQ116" s="103"/>
      <c r="DR116" s="103"/>
      <c r="DS116" s="103"/>
      <c r="DT116" s="103"/>
      <c r="DU116" s="103"/>
      <c r="DV116" s="103"/>
      <c r="DW116" s="103"/>
      <c r="DX116" s="103"/>
      <c r="DY116" s="103"/>
      <c r="DZ116" s="103"/>
      <c r="EA116" s="103"/>
      <c r="EB116" s="103"/>
      <c r="EC116" s="103"/>
      <c r="ED116" s="103"/>
      <c r="EE116" s="103"/>
      <c r="EF116" s="103"/>
      <c r="EG116" s="103"/>
      <c r="EH116" s="103"/>
      <c r="EI116" s="103"/>
      <c r="EJ116" s="103"/>
      <c r="EK116" s="103"/>
      <c r="EL116" s="103"/>
      <c r="EM116" s="103"/>
      <c r="EN116" s="103"/>
      <c r="EO116" s="103"/>
      <c r="EP116" s="103"/>
      <c r="EQ116" s="103"/>
      <c r="ER116" s="103"/>
      <c r="ES116" s="103"/>
      <c r="ET116" s="103"/>
      <c r="EU116" s="103"/>
      <c r="EV116" s="103"/>
      <c r="EW116" s="103"/>
      <c r="EX116" s="103"/>
      <c r="EY116" s="103"/>
      <c r="EZ116" s="103"/>
      <c r="FA116" s="103"/>
      <c r="FB116" s="103"/>
      <c r="FC116" s="103"/>
      <c r="FD116" s="103"/>
      <c r="FE116" s="103"/>
      <c r="FF116" s="103"/>
      <c r="FG116" s="103"/>
      <c r="FH116" s="103"/>
      <c r="FI116" s="103"/>
      <c r="FJ116" s="103"/>
      <c r="FK116" s="103"/>
      <c r="FL116" s="103"/>
      <c r="FM116" s="103"/>
      <c r="FN116" s="103"/>
      <c r="FO116" s="103"/>
      <c r="FP116" s="103"/>
      <c r="FQ116" s="103"/>
      <c r="FR116" s="103"/>
      <c r="FS116" s="103"/>
      <c r="FT116" s="103"/>
      <c r="FU116" s="103"/>
      <c r="FV116" s="103"/>
      <c r="FW116" s="103"/>
      <c r="FX116" s="103"/>
      <c r="FY116" s="103"/>
      <c r="FZ116" s="103"/>
      <c r="GA116" s="103"/>
      <c r="GB116" s="103"/>
      <c r="GC116" s="103"/>
      <c r="GD116" s="103"/>
      <c r="GE116" s="103"/>
      <c r="GF116" s="103"/>
    </row>
    <row r="117" spans="7:188" x14ac:dyDescent="0.25">
      <c r="G117" s="161"/>
      <c r="H117" s="161"/>
      <c r="I117" s="161"/>
      <c r="J117" s="161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  <c r="AH117" s="161"/>
      <c r="AI117" s="161"/>
      <c r="AJ117" s="161"/>
      <c r="AK117" s="161"/>
      <c r="AL117" s="161"/>
      <c r="AM117" s="161"/>
      <c r="AN117" s="161"/>
      <c r="AO117" s="161"/>
      <c r="AP117" s="161"/>
      <c r="AQ117" s="161"/>
      <c r="AR117" s="161"/>
      <c r="AS117" s="161"/>
      <c r="AT117" s="161"/>
      <c r="AU117" s="161"/>
      <c r="AV117" s="161"/>
      <c r="AW117" s="161"/>
      <c r="AX117" s="161"/>
      <c r="AY117" s="161"/>
      <c r="AZ117" s="161"/>
      <c r="BA117" s="161"/>
      <c r="BB117" s="161"/>
      <c r="BC117" s="161"/>
      <c r="BD117" s="161"/>
      <c r="BE117" s="161"/>
      <c r="BF117" s="161"/>
      <c r="BG117" s="161"/>
      <c r="BH117" s="161"/>
      <c r="BI117" s="161"/>
      <c r="BJ117" s="161"/>
      <c r="BK117" s="161"/>
      <c r="BL117" s="161"/>
      <c r="BM117" s="161"/>
      <c r="BN117" s="161"/>
      <c r="BO117" s="161"/>
      <c r="BP117" s="161"/>
      <c r="BQ117" s="161"/>
      <c r="BR117" s="161"/>
      <c r="BS117" s="161"/>
      <c r="BT117" s="161"/>
      <c r="BU117" s="161"/>
      <c r="BV117" s="161"/>
      <c r="BW117" s="161"/>
      <c r="BX117" s="161"/>
      <c r="BY117" s="161"/>
      <c r="BZ117" s="161"/>
      <c r="CA117" s="161"/>
      <c r="CB117" s="161"/>
      <c r="CC117" s="161"/>
      <c r="CD117" s="161"/>
      <c r="CE117" s="161"/>
      <c r="CF117" s="161"/>
      <c r="CG117" s="161"/>
      <c r="CH117" s="161"/>
      <c r="CI117" s="161"/>
      <c r="CJ117" s="161"/>
      <c r="CK117" s="161"/>
      <c r="CL117" s="161"/>
      <c r="CM117" s="161"/>
      <c r="CN117" s="161"/>
      <c r="CO117" s="161"/>
      <c r="CP117" s="161"/>
      <c r="CQ117" s="161"/>
      <c r="CR117" s="161"/>
      <c r="CS117" s="161"/>
      <c r="CT117" s="161"/>
      <c r="CU117" s="161"/>
      <c r="CV117" s="161"/>
      <c r="CW117" s="161"/>
      <c r="CX117" s="161"/>
      <c r="CY117" s="161"/>
      <c r="CZ117" s="161"/>
      <c r="DA117" s="161"/>
      <c r="DB117" s="161"/>
      <c r="DC117" s="161"/>
      <c r="DD117" s="161"/>
      <c r="DE117" s="161"/>
      <c r="DF117" s="161"/>
      <c r="DG117" s="161"/>
      <c r="DH117" s="161"/>
      <c r="DI117" s="161"/>
      <c r="DJ117" s="161"/>
      <c r="DK117" s="161"/>
      <c r="DL117" s="161"/>
      <c r="DM117" s="161"/>
      <c r="DN117" s="161"/>
      <c r="DO117" s="161"/>
      <c r="DP117" s="161"/>
      <c r="DQ117" s="161"/>
      <c r="DR117" s="161"/>
      <c r="DS117" s="161"/>
      <c r="DT117" s="161"/>
      <c r="DU117" s="161"/>
      <c r="DV117" s="161"/>
      <c r="DW117" s="161"/>
      <c r="DX117" s="161"/>
      <c r="DY117" s="161"/>
      <c r="DZ117" s="161"/>
      <c r="EA117" s="161"/>
      <c r="EB117" s="161"/>
      <c r="EC117" s="161"/>
      <c r="ED117" s="161"/>
      <c r="EE117" s="161"/>
      <c r="EF117" s="161"/>
      <c r="EG117" s="161"/>
      <c r="EH117" s="161"/>
      <c r="EI117" s="161"/>
      <c r="EJ117" s="161"/>
      <c r="EK117" s="161"/>
      <c r="EL117" s="161"/>
      <c r="EM117" s="161"/>
      <c r="EN117" s="161"/>
      <c r="EO117" s="161"/>
      <c r="EP117" s="161"/>
      <c r="EQ117" s="161"/>
      <c r="ER117" s="161"/>
      <c r="ES117" s="161"/>
      <c r="ET117" s="161"/>
      <c r="EU117" s="161"/>
      <c r="EV117" s="161"/>
      <c r="EW117" s="161"/>
      <c r="EX117" s="161"/>
      <c r="EY117" s="161"/>
      <c r="EZ117" s="161"/>
      <c r="FA117" s="161"/>
      <c r="FB117" s="161"/>
      <c r="FC117" s="161"/>
      <c r="FD117" s="161"/>
      <c r="FE117" s="161"/>
      <c r="FF117" s="161"/>
      <c r="FG117" s="161"/>
      <c r="FH117" s="161"/>
      <c r="FI117" s="161"/>
      <c r="FJ117" s="161"/>
      <c r="FK117" s="161"/>
      <c r="FL117" s="161"/>
      <c r="FM117" s="161"/>
      <c r="FN117" s="161"/>
      <c r="FO117" s="161"/>
      <c r="FP117" s="161"/>
      <c r="FQ117" s="161"/>
      <c r="FR117" s="161"/>
      <c r="FS117" s="161"/>
      <c r="FT117" s="161"/>
      <c r="FU117" s="161"/>
      <c r="FV117" s="161"/>
      <c r="FW117" s="161"/>
      <c r="FX117" s="161"/>
      <c r="FY117" s="161"/>
      <c r="FZ117" s="161"/>
      <c r="GA117" s="161"/>
      <c r="GB117" s="161"/>
      <c r="GC117" s="161"/>
      <c r="GD117" s="161"/>
      <c r="GE117" s="161"/>
      <c r="GF117" s="161"/>
    </row>
    <row r="118" spans="7:188" x14ac:dyDescent="0.25"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3"/>
      <c r="BT118" s="103"/>
      <c r="BU118" s="103"/>
      <c r="BV118" s="103"/>
      <c r="BW118" s="103"/>
      <c r="BX118" s="103"/>
      <c r="BY118" s="103"/>
      <c r="BZ118" s="103"/>
      <c r="CA118" s="103"/>
      <c r="CB118" s="103"/>
      <c r="CC118" s="103"/>
      <c r="CD118" s="103"/>
      <c r="CE118" s="103"/>
      <c r="CF118" s="103"/>
      <c r="CG118" s="103"/>
      <c r="CH118" s="103"/>
      <c r="CI118" s="103"/>
      <c r="CJ118" s="103"/>
      <c r="CK118" s="103"/>
      <c r="CL118" s="103"/>
      <c r="CM118" s="103"/>
      <c r="CN118" s="103"/>
      <c r="CO118" s="103"/>
      <c r="CP118" s="103"/>
      <c r="CQ118" s="103"/>
      <c r="CR118" s="103"/>
      <c r="CS118" s="103"/>
      <c r="CT118" s="103"/>
      <c r="CU118" s="103"/>
      <c r="CV118" s="103"/>
      <c r="CW118" s="103"/>
      <c r="CX118" s="103"/>
      <c r="CY118" s="103"/>
      <c r="CZ118" s="103"/>
      <c r="DA118" s="103"/>
      <c r="DB118" s="103"/>
      <c r="DC118" s="103"/>
      <c r="DD118" s="103"/>
      <c r="DE118" s="103"/>
      <c r="DF118" s="103"/>
      <c r="DG118" s="103"/>
      <c r="DH118" s="103"/>
      <c r="DI118" s="103"/>
      <c r="DJ118" s="103"/>
      <c r="DK118" s="103"/>
      <c r="DL118" s="103"/>
      <c r="DM118" s="103"/>
      <c r="DN118" s="103"/>
      <c r="DO118" s="103"/>
      <c r="DP118" s="103"/>
      <c r="DQ118" s="103"/>
      <c r="DR118" s="103"/>
      <c r="DS118" s="103"/>
      <c r="DT118" s="103"/>
      <c r="DU118" s="103"/>
      <c r="DV118" s="103"/>
      <c r="DW118" s="103"/>
      <c r="DX118" s="103"/>
      <c r="DY118" s="103"/>
      <c r="DZ118" s="103"/>
      <c r="EA118" s="103"/>
      <c r="EB118" s="103"/>
      <c r="EC118" s="103"/>
      <c r="ED118" s="103"/>
      <c r="EE118" s="103"/>
      <c r="EF118" s="103"/>
      <c r="EG118" s="103"/>
      <c r="EH118" s="103"/>
      <c r="EI118" s="103"/>
      <c r="EJ118" s="103"/>
      <c r="EK118" s="103"/>
      <c r="EL118" s="103"/>
      <c r="EM118" s="103"/>
      <c r="EN118" s="103"/>
      <c r="EO118" s="103"/>
      <c r="EP118" s="103"/>
      <c r="EQ118" s="103"/>
      <c r="ER118" s="103"/>
      <c r="ES118" s="103"/>
      <c r="ET118" s="103"/>
      <c r="EU118" s="103"/>
      <c r="EV118" s="103"/>
      <c r="EW118" s="103"/>
      <c r="EX118" s="103"/>
      <c r="EY118" s="103"/>
      <c r="EZ118" s="103"/>
      <c r="FA118" s="103"/>
      <c r="FB118" s="103"/>
      <c r="FC118" s="103"/>
      <c r="FD118" s="103"/>
      <c r="FE118" s="103"/>
      <c r="FF118" s="103"/>
      <c r="FG118" s="103"/>
      <c r="FH118" s="103"/>
      <c r="FI118" s="103"/>
      <c r="FJ118" s="103"/>
      <c r="FK118" s="103"/>
      <c r="FL118" s="103"/>
      <c r="FM118" s="103"/>
      <c r="FN118" s="103"/>
      <c r="FO118" s="103"/>
      <c r="FP118" s="103"/>
      <c r="FQ118" s="103"/>
      <c r="FR118" s="103"/>
      <c r="FS118" s="103"/>
      <c r="FT118" s="103"/>
      <c r="FU118" s="103"/>
      <c r="FV118" s="103"/>
      <c r="FW118" s="103"/>
      <c r="FX118" s="103"/>
      <c r="FY118" s="103"/>
      <c r="FZ118" s="103"/>
      <c r="GA118" s="103"/>
      <c r="GB118" s="103"/>
      <c r="GC118" s="103"/>
      <c r="GD118" s="103"/>
      <c r="GE118" s="103"/>
      <c r="GF118" s="103"/>
    </row>
    <row r="119" spans="7:188" x14ac:dyDescent="0.25"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  <c r="AH119" s="161"/>
      <c r="AI119" s="161"/>
      <c r="AJ119" s="161"/>
      <c r="AK119" s="161"/>
      <c r="AL119" s="161"/>
      <c r="AM119" s="161"/>
      <c r="AN119" s="161"/>
      <c r="AO119" s="161"/>
      <c r="AP119" s="161"/>
      <c r="AQ119" s="161"/>
      <c r="AR119" s="161"/>
      <c r="AS119" s="161"/>
      <c r="AT119" s="161"/>
      <c r="AU119" s="161"/>
      <c r="AV119" s="161"/>
      <c r="AW119" s="161"/>
      <c r="AX119" s="161"/>
      <c r="AY119" s="161"/>
      <c r="AZ119" s="161"/>
      <c r="BA119" s="161"/>
      <c r="BB119" s="161"/>
      <c r="BC119" s="161"/>
      <c r="BD119" s="161"/>
      <c r="BE119" s="161"/>
      <c r="BF119" s="161"/>
      <c r="BG119" s="161"/>
      <c r="BH119" s="161"/>
      <c r="BI119" s="161"/>
      <c r="BJ119" s="161"/>
      <c r="BK119" s="161"/>
      <c r="BL119" s="161"/>
      <c r="BM119" s="161"/>
      <c r="BN119" s="161"/>
      <c r="BO119" s="161"/>
      <c r="BP119" s="161"/>
      <c r="BQ119" s="161"/>
      <c r="BR119" s="161"/>
      <c r="BS119" s="161"/>
      <c r="BT119" s="161"/>
      <c r="BU119" s="161"/>
      <c r="BV119" s="161"/>
      <c r="BW119" s="161"/>
      <c r="BX119" s="161"/>
      <c r="BY119" s="161"/>
      <c r="BZ119" s="161"/>
      <c r="CA119" s="161"/>
      <c r="CB119" s="161"/>
      <c r="CC119" s="161"/>
      <c r="CD119" s="161"/>
      <c r="CE119" s="161"/>
      <c r="CF119" s="161"/>
      <c r="CG119" s="161"/>
      <c r="CH119" s="161"/>
      <c r="CI119" s="161"/>
      <c r="CJ119" s="161"/>
      <c r="CK119" s="161"/>
      <c r="CL119" s="161"/>
      <c r="CM119" s="161"/>
      <c r="CN119" s="161"/>
      <c r="CO119" s="161"/>
      <c r="CP119" s="161"/>
      <c r="CQ119" s="161"/>
      <c r="CR119" s="161"/>
      <c r="CS119" s="161"/>
      <c r="CT119" s="161"/>
      <c r="CU119" s="161"/>
      <c r="CV119" s="161"/>
      <c r="CW119" s="161"/>
      <c r="CX119" s="161"/>
      <c r="CY119" s="161"/>
      <c r="CZ119" s="161"/>
      <c r="DA119" s="161"/>
      <c r="DB119" s="161"/>
      <c r="DC119" s="161"/>
      <c r="DD119" s="161"/>
      <c r="DE119" s="161"/>
      <c r="DF119" s="161"/>
      <c r="DG119" s="161"/>
      <c r="DH119" s="161"/>
      <c r="DI119" s="161"/>
      <c r="DJ119" s="161"/>
      <c r="DK119" s="161"/>
      <c r="DL119" s="161"/>
      <c r="DM119" s="161"/>
      <c r="DN119" s="161"/>
      <c r="DO119" s="161"/>
      <c r="DP119" s="161"/>
      <c r="DQ119" s="161"/>
      <c r="DR119" s="161"/>
      <c r="DS119" s="161"/>
      <c r="DT119" s="161"/>
      <c r="DU119" s="161"/>
      <c r="DV119" s="161"/>
      <c r="DW119" s="161"/>
      <c r="DX119" s="161"/>
      <c r="DY119" s="161"/>
      <c r="DZ119" s="161"/>
      <c r="EA119" s="161"/>
      <c r="EB119" s="161"/>
      <c r="EC119" s="161"/>
      <c r="ED119" s="161"/>
      <c r="EE119" s="161"/>
      <c r="EF119" s="161"/>
      <c r="EG119" s="161"/>
      <c r="EH119" s="161"/>
      <c r="EI119" s="161"/>
      <c r="EJ119" s="161"/>
      <c r="EK119" s="161"/>
      <c r="EL119" s="161"/>
      <c r="EM119" s="161"/>
      <c r="EN119" s="161"/>
      <c r="EO119" s="161"/>
      <c r="EP119" s="161"/>
      <c r="EQ119" s="161"/>
      <c r="ER119" s="161"/>
      <c r="ES119" s="161"/>
      <c r="ET119" s="161"/>
      <c r="EU119" s="161"/>
      <c r="EV119" s="161"/>
      <c r="EW119" s="161"/>
      <c r="EX119" s="161"/>
      <c r="EY119" s="161"/>
      <c r="EZ119" s="161"/>
      <c r="FA119" s="161"/>
      <c r="FB119" s="161"/>
      <c r="FC119" s="161"/>
      <c r="FD119" s="161"/>
      <c r="FE119" s="161"/>
      <c r="FF119" s="161"/>
      <c r="FG119" s="161"/>
      <c r="FH119" s="161"/>
      <c r="FI119" s="161"/>
      <c r="FJ119" s="161"/>
      <c r="FK119" s="161"/>
      <c r="FL119" s="161"/>
      <c r="FM119" s="161"/>
      <c r="FN119" s="161"/>
      <c r="FO119" s="161"/>
      <c r="FP119" s="161"/>
      <c r="FQ119" s="161"/>
      <c r="FR119" s="161"/>
      <c r="FS119" s="161"/>
      <c r="FT119" s="161"/>
      <c r="FU119" s="161"/>
      <c r="FV119" s="161"/>
      <c r="FW119" s="161"/>
      <c r="FX119" s="161"/>
      <c r="FY119" s="161"/>
      <c r="FZ119" s="161"/>
      <c r="GA119" s="161"/>
      <c r="GB119" s="161"/>
      <c r="GC119" s="161"/>
      <c r="GD119" s="161"/>
      <c r="GE119" s="161"/>
      <c r="GF119" s="161"/>
    </row>
    <row r="120" spans="7:188" x14ac:dyDescent="0.25"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  <c r="BD120" s="103"/>
      <c r="BE120" s="103"/>
      <c r="BF120" s="103"/>
      <c r="BG120" s="103"/>
      <c r="BH120" s="103"/>
      <c r="BI120" s="103"/>
      <c r="BJ120" s="103"/>
      <c r="BK120" s="103"/>
      <c r="BL120" s="103"/>
      <c r="BM120" s="103"/>
      <c r="BN120" s="103"/>
      <c r="BO120" s="103"/>
      <c r="BP120" s="103"/>
      <c r="BQ120" s="103"/>
      <c r="BR120" s="103"/>
      <c r="BS120" s="103"/>
      <c r="BT120" s="103"/>
      <c r="BU120" s="103"/>
      <c r="BV120" s="103"/>
      <c r="BW120" s="103"/>
      <c r="BX120" s="103"/>
      <c r="BY120" s="103"/>
      <c r="BZ120" s="103"/>
      <c r="CA120" s="103"/>
      <c r="CB120" s="103"/>
      <c r="CC120" s="103"/>
      <c r="CD120" s="103"/>
      <c r="CE120" s="103"/>
      <c r="CF120" s="103"/>
      <c r="CG120" s="103"/>
      <c r="CH120" s="103"/>
      <c r="CI120" s="103"/>
      <c r="CJ120" s="103"/>
      <c r="CK120" s="103"/>
      <c r="CL120" s="103"/>
      <c r="CM120" s="103"/>
      <c r="CN120" s="103"/>
      <c r="CO120" s="103"/>
      <c r="CP120" s="103"/>
      <c r="CQ120" s="103"/>
      <c r="CR120" s="103"/>
      <c r="CS120" s="103"/>
      <c r="CT120" s="103"/>
      <c r="CU120" s="103"/>
      <c r="CV120" s="103"/>
      <c r="CW120" s="103"/>
      <c r="CX120" s="103"/>
      <c r="CY120" s="103"/>
      <c r="CZ120" s="103"/>
      <c r="DA120" s="103"/>
      <c r="DB120" s="103"/>
      <c r="DC120" s="103"/>
      <c r="DD120" s="103"/>
      <c r="DE120" s="103"/>
      <c r="DF120" s="103"/>
      <c r="DG120" s="103"/>
      <c r="DH120" s="103"/>
      <c r="DI120" s="103"/>
      <c r="DJ120" s="103"/>
      <c r="DK120" s="103"/>
      <c r="DL120" s="103"/>
      <c r="DM120" s="103"/>
      <c r="DN120" s="103"/>
      <c r="DO120" s="103"/>
      <c r="DP120" s="103"/>
      <c r="DQ120" s="103"/>
      <c r="DR120" s="103"/>
      <c r="DS120" s="103"/>
      <c r="DT120" s="103"/>
      <c r="DU120" s="103"/>
      <c r="DV120" s="103"/>
      <c r="DW120" s="103"/>
      <c r="DX120" s="103"/>
      <c r="DY120" s="103"/>
      <c r="DZ120" s="103"/>
      <c r="EA120" s="103"/>
      <c r="EB120" s="103"/>
      <c r="EC120" s="103"/>
      <c r="ED120" s="103"/>
      <c r="EE120" s="103"/>
      <c r="EF120" s="103"/>
      <c r="EG120" s="103"/>
      <c r="EH120" s="103"/>
      <c r="EI120" s="103"/>
      <c r="EJ120" s="103"/>
      <c r="EK120" s="103"/>
      <c r="EL120" s="103"/>
      <c r="EM120" s="103"/>
      <c r="EN120" s="103"/>
      <c r="EO120" s="103"/>
      <c r="EP120" s="103"/>
      <c r="EQ120" s="103"/>
      <c r="ER120" s="103"/>
      <c r="ES120" s="103"/>
      <c r="ET120" s="103"/>
      <c r="EU120" s="103"/>
      <c r="EV120" s="103"/>
      <c r="EW120" s="103"/>
      <c r="EX120" s="103"/>
      <c r="EY120" s="103"/>
      <c r="EZ120" s="103"/>
      <c r="FA120" s="103"/>
      <c r="FB120" s="103"/>
      <c r="FC120" s="103"/>
      <c r="FD120" s="103"/>
      <c r="FE120" s="103"/>
      <c r="FF120" s="103"/>
      <c r="FG120" s="103"/>
      <c r="FH120" s="103"/>
      <c r="FI120" s="103"/>
      <c r="FJ120" s="103"/>
      <c r="FK120" s="103"/>
      <c r="FL120" s="103"/>
      <c r="FM120" s="103"/>
      <c r="FN120" s="103"/>
      <c r="FO120" s="103"/>
      <c r="FP120" s="103"/>
      <c r="FQ120" s="103"/>
      <c r="FR120" s="103"/>
      <c r="FS120" s="103"/>
      <c r="FT120" s="103"/>
      <c r="FU120" s="103"/>
      <c r="FV120" s="103"/>
      <c r="FW120" s="103"/>
      <c r="FX120" s="103"/>
      <c r="FY120" s="103"/>
      <c r="FZ120" s="103"/>
      <c r="GA120" s="103"/>
      <c r="GB120" s="103"/>
      <c r="GC120" s="103"/>
      <c r="GD120" s="103"/>
      <c r="GE120" s="103"/>
      <c r="GF120" s="103"/>
    </row>
    <row r="121" spans="7:188" x14ac:dyDescent="0.25">
      <c r="G121" s="161"/>
      <c r="H121" s="161"/>
      <c r="I121" s="16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  <c r="AH121" s="161"/>
      <c r="AI121" s="161"/>
      <c r="AJ121" s="161"/>
      <c r="AK121" s="161"/>
      <c r="AL121" s="161"/>
      <c r="AM121" s="161"/>
      <c r="AN121" s="161"/>
      <c r="AO121" s="161"/>
      <c r="AP121" s="161"/>
      <c r="AQ121" s="161"/>
      <c r="AR121" s="161"/>
      <c r="AS121" s="161"/>
      <c r="AT121" s="161"/>
      <c r="AU121" s="161"/>
      <c r="AV121" s="161"/>
      <c r="AW121" s="161"/>
      <c r="AX121" s="161"/>
      <c r="AY121" s="161"/>
      <c r="AZ121" s="161"/>
      <c r="BA121" s="161"/>
      <c r="BB121" s="161"/>
      <c r="BC121" s="161"/>
      <c r="BD121" s="161"/>
      <c r="BE121" s="161"/>
      <c r="BF121" s="161"/>
      <c r="BG121" s="161"/>
      <c r="BH121" s="161"/>
      <c r="BI121" s="161"/>
      <c r="BJ121" s="161"/>
      <c r="BK121" s="161"/>
      <c r="BL121" s="161"/>
      <c r="BM121" s="161"/>
      <c r="BN121" s="161"/>
      <c r="BO121" s="161"/>
      <c r="BP121" s="161"/>
      <c r="BQ121" s="161"/>
      <c r="BR121" s="161"/>
      <c r="BS121" s="161"/>
      <c r="BT121" s="161"/>
      <c r="BU121" s="161"/>
      <c r="BV121" s="161"/>
      <c r="BW121" s="161"/>
      <c r="BX121" s="161"/>
      <c r="BY121" s="161"/>
      <c r="BZ121" s="161"/>
      <c r="CA121" s="161"/>
      <c r="CB121" s="161"/>
      <c r="CC121" s="161"/>
      <c r="CD121" s="161"/>
      <c r="CE121" s="161"/>
      <c r="CF121" s="161"/>
      <c r="CG121" s="161"/>
      <c r="CH121" s="161"/>
      <c r="CI121" s="161"/>
      <c r="CJ121" s="161"/>
      <c r="CK121" s="161"/>
      <c r="CL121" s="161"/>
      <c r="CM121" s="161"/>
      <c r="CN121" s="161"/>
      <c r="CO121" s="161"/>
      <c r="CP121" s="161"/>
      <c r="CQ121" s="161"/>
      <c r="CR121" s="161"/>
      <c r="CS121" s="161"/>
      <c r="CT121" s="161"/>
      <c r="CU121" s="161"/>
      <c r="CV121" s="161"/>
      <c r="CW121" s="161"/>
      <c r="CX121" s="161"/>
      <c r="CY121" s="161"/>
      <c r="CZ121" s="161"/>
      <c r="DA121" s="161"/>
      <c r="DB121" s="161"/>
      <c r="DC121" s="161"/>
      <c r="DD121" s="161"/>
      <c r="DE121" s="161"/>
      <c r="DF121" s="161"/>
      <c r="DG121" s="161"/>
      <c r="DH121" s="161"/>
      <c r="DI121" s="161"/>
      <c r="DJ121" s="161"/>
      <c r="DK121" s="161"/>
      <c r="DL121" s="161"/>
      <c r="DM121" s="161"/>
      <c r="DN121" s="161"/>
      <c r="DO121" s="161"/>
      <c r="DP121" s="161"/>
      <c r="DQ121" s="161"/>
      <c r="DR121" s="161"/>
      <c r="DS121" s="161"/>
      <c r="DT121" s="161"/>
      <c r="DU121" s="161"/>
      <c r="DV121" s="161"/>
      <c r="DW121" s="161"/>
      <c r="DX121" s="161"/>
      <c r="DY121" s="161"/>
      <c r="DZ121" s="161"/>
      <c r="EA121" s="161"/>
      <c r="EB121" s="161"/>
      <c r="EC121" s="161"/>
      <c r="ED121" s="161"/>
      <c r="EE121" s="161"/>
      <c r="EF121" s="161"/>
      <c r="EG121" s="161"/>
      <c r="EH121" s="161"/>
      <c r="EI121" s="161"/>
      <c r="EJ121" s="161"/>
      <c r="EK121" s="161"/>
      <c r="EL121" s="161"/>
      <c r="EM121" s="161"/>
      <c r="EN121" s="161"/>
      <c r="EO121" s="161"/>
      <c r="EP121" s="161"/>
      <c r="EQ121" s="161"/>
      <c r="ER121" s="161"/>
      <c r="ES121" s="161"/>
      <c r="ET121" s="161"/>
      <c r="EU121" s="161"/>
      <c r="EV121" s="161"/>
      <c r="EW121" s="161"/>
      <c r="EX121" s="161"/>
      <c r="EY121" s="161"/>
      <c r="EZ121" s="161"/>
      <c r="FA121" s="161"/>
      <c r="FB121" s="161"/>
      <c r="FC121" s="161"/>
      <c r="FD121" s="161"/>
      <c r="FE121" s="161"/>
      <c r="FF121" s="161"/>
      <c r="FG121" s="161"/>
      <c r="FH121" s="161"/>
      <c r="FI121" s="161"/>
      <c r="FJ121" s="161"/>
      <c r="FK121" s="161"/>
      <c r="FL121" s="161"/>
      <c r="FM121" s="161"/>
      <c r="FN121" s="161"/>
      <c r="FO121" s="161"/>
      <c r="FP121" s="161"/>
      <c r="FQ121" s="161"/>
      <c r="FR121" s="161"/>
      <c r="FS121" s="161"/>
      <c r="FT121" s="161"/>
      <c r="FU121" s="161"/>
      <c r="FV121" s="161"/>
      <c r="FW121" s="161"/>
      <c r="FX121" s="161"/>
      <c r="FY121" s="161"/>
      <c r="FZ121" s="161"/>
      <c r="GA121" s="161"/>
      <c r="GB121" s="161"/>
      <c r="GC121" s="161"/>
      <c r="GD121" s="161"/>
      <c r="GE121" s="161"/>
      <c r="GF121" s="161"/>
    </row>
    <row r="122" spans="7:188" x14ac:dyDescent="0.25"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  <c r="BD122" s="103"/>
      <c r="BE122" s="103"/>
      <c r="BF122" s="103"/>
      <c r="BG122" s="103"/>
      <c r="BH122" s="103"/>
      <c r="BI122" s="103"/>
      <c r="BJ122" s="103"/>
      <c r="BK122" s="103"/>
      <c r="BL122" s="103"/>
      <c r="BM122" s="103"/>
      <c r="BN122" s="103"/>
      <c r="BO122" s="103"/>
      <c r="BP122" s="103"/>
      <c r="BQ122" s="103"/>
      <c r="BR122" s="103"/>
      <c r="BS122" s="103"/>
      <c r="BT122" s="103"/>
      <c r="BU122" s="103"/>
      <c r="BV122" s="103"/>
      <c r="BW122" s="103"/>
      <c r="BX122" s="103"/>
      <c r="BY122" s="103"/>
      <c r="BZ122" s="103"/>
      <c r="CA122" s="103"/>
      <c r="CB122" s="103"/>
      <c r="CC122" s="103"/>
      <c r="CD122" s="103"/>
      <c r="CE122" s="103"/>
      <c r="CF122" s="103"/>
      <c r="CG122" s="103"/>
      <c r="CH122" s="103"/>
      <c r="CI122" s="103"/>
      <c r="CJ122" s="103"/>
      <c r="CK122" s="103"/>
      <c r="CL122" s="103"/>
      <c r="CM122" s="103"/>
      <c r="CN122" s="103"/>
      <c r="CO122" s="103"/>
      <c r="CP122" s="103"/>
      <c r="CQ122" s="103"/>
      <c r="CR122" s="103"/>
      <c r="CS122" s="103"/>
      <c r="CT122" s="103"/>
      <c r="CU122" s="103"/>
      <c r="CV122" s="103"/>
      <c r="CW122" s="103"/>
      <c r="CX122" s="103"/>
      <c r="CY122" s="103"/>
      <c r="CZ122" s="103"/>
      <c r="DA122" s="103"/>
      <c r="DB122" s="103"/>
      <c r="DC122" s="103"/>
      <c r="DD122" s="103"/>
      <c r="DE122" s="103"/>
      <c r="DF122" s="103"/>
      <c r="DG122" s="103"/>
      <c r="DH122" s="103"/>
      <c r="DI122" s="103"/>
      <c r="DJ122" s="103"/>
      <c r="DK122" s="103"/>
      <c r="DL122" s="103"/>
      <c r="DM122" s="103"/>
      <c r="DN122" s="103"/>
      <c r="DO122" s="103"/>
      <c r="DP122" s="103"/>
      <c r="DQ122" s="103"/>
      <c r="DR122" s="103"/>
      <c r="DS122" s="103"/>
      <c r="DT122" s="103"/>
      <c r="DU122" s="103"/>
      <c r="DV122" s="103"/>
      <c r="DW122" s="103"/>
      <c r="DX122" s="103"/>
      <c r="DY122" s="103"/>
      <c r="DZ122" s="103"/>
      <c r="EA122" s="103"/>
      <c r="EB122" s="103"/>
      <c r="EC122" s="103"/>
      <c r="ED122" s="103"/>
      <c r="EE122" s="103"/>
      <c r="EF122" s="103"/>
      <c r="EG122" s="103"/>
      <c r="EH122" s="103"/>
      <c r="EI122" s="103"/>
      <c r="EJ122" s="103"/>
      <c r="EK122" s="103"/>
      <c r="EL122" s="103"/>
      <c r="EM122" s="103"/>
      <c r="EN122" s="103"/>
      <c r="EO122" s="103"/>
      <c r="EP122" s="103"/>
      <c r="EQ122" s="103"/>
      <c r="ER122" s="103"/>
      <c r="ES122" s="103"/>
      <c r="ET122" s="103"/>
      <c r="EU122" s="103"/>
      <c r="EV122" s="103"/>
      <c r="EW122" s="103"/>
      <c r="EX122" s="103"/>
      <c r="EY122" s="103"/>
      <c r="EZ122" s="103"/>
      <c r="FA122" s="103"/>
      <c r="FB122" s="103"/>
      <c r="FC122" s="103"/>
      <c r="FD122" s="103"/>
      <c r="FE122" s="103"/>
      <c r="FF122" s="103"/>
      <c r="FG122" s="103"/>
      <c r="FH122" s="103"/>
      <c r="FI122" s="103"/>
      <c r="FJ122" s="103"/>
      <c r="FK122" s="103"/>
      <c r="FL122" s="103"/>
      <c r="FM122" s="103"/>
      <c r="FN122" s="103"/>
      <c r="FO122" s="103"/>
      <c r="FP122" s="103"/>
      <c r="FQ122" s="103"/>
      <c r="FR122" s="103"/>
      <c r="FS122" s="103"/>
      <c r="FT122" s="103"/>
      <c r="FU122" s="103"/>
      <c r="FV122" s="103"/>
      <c r="FW122" s="103"/>
      <c r="FX122" s="103"/>
      <c r="FY122" s="103"/>
      <c r="FZ122" s="103"/>
      <c r="GA122" s="103"/>
      <c r="GB122" s="103"/>
      <c r="GC122" s="103"/>
      <c r="GD122" s="103"/>
      <c r="GE122" s="103"/>
      <c r="GF122" s="103"/>
    </row>
    <row r="123" spans="7:188" x14ac:dyDescent="0.25">
      <c r="G123" s="161"/>
      <c r="H123" s="161"/>
      <c r="I123" s="161"/>
      <c r="J123" s="161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  <c r="AH123" s="161"/>
      <c r="AI123" s="161"/>
      <c r="AJ123" s="161"/>
      <c r="AK123" s="161"/>
      <c r="AL123" s="161"/>
      <c r="AM123" s="161"/>
      <c r="AN123" s="161"/>
      <c r="AO123" s="161"/>
      <c r="AP123" s="161"/>
      <c r="AQ123" s="161"/>
      <c r="AR123" s="161"/>
      <c r="AS123" s="161"/>
      <c r="AT123" s="161"/>
      <c r="AU123" s="161"/>
      <c r="AV123" s="161"/>
      <c r="AW123" s="161"/>
      <c r="AX123" s="161"/>
      <c r="AY123" s="161"/>
      <c r="AZ123" s="161"/>
      <c r="BA123" s="161"/>
      <c r="BB123" s="161"/>
      <c r="BC123" s="161"/>
      <c r="BD123" s="161"/>
      <c r="BE123" s="161"/>
      <c r="BF123" s="161"/>
      <c r="BG123" s="161"/>
      <c r="BH123" s="161"/>
      <c r="BI123" s="161"/>
      <c r="BJ123" s="161"/>
      <c r="BK123" s="161"/>
      <c r="BL123" s="161"/>
      <c r="BM123" s="161"/>
      <c r="BN123" s="161"/>
      <c r="BO123" s="161"/>
      <c r="BP123" s="161"/>
      <c r="BQ123" s="161"/>
      <c r="BR123" s="161"/>
      <c r="BS123" s="161"/>
      <c r="BT123" s="161"/>
      <c r="BU123" s="161"/>
      <c r="BV123" s="161"/>
      <c r="BW123" s="161"/>
      <c r="BX123" s="161"/>
      <c r="BY123" s="161"/>
      <c r="BZ123" s="161"/>
      <c r="CA123" s="161"/>
      <c r="CB123" s="161"/>
      <c r="CC123" s="161"/>
      <c r="CD123" s="161"/>
      <c r="CE123" s="161"/>
      <c r="CF123" s="161"/>
      <c r="CG123" s="161"/>
      <c r="CH123" s="161"/>
      <c r="CI123" s="161"/>
      <c r="CJ123" s="161"/>
      <c r="CK123" s="161"/>
      <c r="CL123" s="161"/>
      <c r="CM123" s="161"/>
      <c r="CN123" s="161"/>
      <c r="CO123" s="161"/>
      <c r="CP123" s="161"/>
      <c r="CQ123" s="161"/>
      <c r="CR123" s="161"/>
      <c r="CS123" s="161"/>
      <c r="CT123" s="161"/>
      <c r="CU123" s="161"/>
      <c r="CV123" s="161"/>
      <c r="CW123" s="161"/>
      <c r="CX123" s="161"/>
      <c r="CY123" s="161"/>
      <c r="CZ123" s="161"/>
      <c r="DA123" s="161"/>
      <c r="DB123" s="161"/>
      <c r="DC123" s="161"/>
      <c r="DD123" s="161"/>
      <c r="DE123" s="161"/>
      <c r="DF123" s="161"/>
      <c r="DG123" s="161"/>
      <c r="DH123" s="161"/>
      <c r="DI123" s="161"/>
      <c r="DJ123" s="161"/>
      <c r="DK123" s="161"/>
      <c r="DL123" s="161"/>
      <c r="DM123" s="161"/>
      <c r="DN123" s="161"/>
      <c r="DO123" s="161"/>
      <c r="DP123" s="161"/>
      <c r="DQ123" s="161"/>
      <c r="DR123" s="161"/>
      <c r="DS123" s="161"/>
      <c r="DT123" s="161"/>
      <c r="DU123" s="161"/>
      <c r="DV123" s="161"/>
      <c r="DW123" s="161"/>
      <c r="DX123" s="161"/>
      <c r="DY123" s="161"/>
      <c r="DZ123" s="161"/>
      <c r="EA123" s="161"/>
      <c r="EB123" s="161"/>
      <c r="EC123" s="161"/>
      <c r="ED123" s="161"/>
      <c r="EE123" s="161"/>
      <c r="EF123" s="161"/>
      <c r="EG123" s="161"/>
      <c r="EH123" s="161"/>
      <c r="EI123" s="161"/>
      <c r="EJ123" s="161"/>
      <c r="EK123" s="161"/>
      <c r="EL123" s="161"/>
      <c r="EM123" s="161"/>
      <c r="EN123" s="161"/>
      <c r="EO123" s="161"/>
      <c r="EP123" s="161"/>
      <c r="EQ123" s="161"/>
      <c r="ER123" s="161"/>
      <c r="ES123" s="161"/>
      <c r="ET123" s="161"/>
      <c r="EU123" s="161"/>
      <c r="EV123" s="161"/>
      <c r="EW123" s="161"/>
      <c r="EX123" s="161"/>
      <c r="EY123" s="161"/>
      <c r="EZ123" s="161"/>
      <c r="FA123" s="161"/>
      <c r="FB123" s="161"/>
      <c r="FC123" s="161"/>
      <c r="FD123" s="161"/>
      <c r="FE123" s="161"/>
      <c r="FF123" s="161"/>
      <c r="FG123" s="161"/>
      <c r="FH123" s="161"/>
      <c r="FI123" s="161"/>
      <c r="FJ123" s="161"/>
      <c r="FK123" s="161"/>
      <c r="FL123" s="161"/>
      <c r="FM123" s="161"/>
      <c r="FN123" s="161"/>
      <c r="FO123" s="161"/>
      <c r="FP123" s="161"/>
      <c r="FQ123" s="161"/>
      <c r="FR123" s="161"/>
      <c r="FS123" s="161"/>
      <c r="FT123" s="161"/>
      <c r="FU123" s="161"/>
      <c r="FV123" s="161"/>
      <c r="FW123" s="161"/>
      <c r="FX123" s="161"/>
      <c r="FY123" s="161"/>
      <c r="FZ123" s="161"/>
      <c r="GA123" s="161"/>
      <c r="GB123" s="161"/>
      <c r="GC123" s="161"/>
      <c r="GD123" s="161"/>
      <c r="GE123" s="161"/>
      <c r="GF123" s="161"/>
    </row>
    <row r="124" spans="7:188" x14ac:dyDescent="0.25"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  <c r="BD124" s="103"/>
      <c r="BE124" s="103"/>
      <c r="BF124" s="103"/>
      <c r="BG124" s="103"/>
      <c r="BH124" s="103"/>
      <c r="BI124" s="103"/>
      <c r="BJ124" s="103"/>
      <c r="BK124" s="103"/>
      <c r="BL124" s="103"/>
      <c r="BM124" s="103"/>
      <c r="BN124" s="103"/>
      <c r="BO124" s="103"/>
      <c r="BP124" s="103"/>
      <c r="BQ124" s="103"/>
      <c r="BR124" s="103"/>
      <c r="BS124" s="103"/>
      <c r="BT124" s="103"/>
      <c r="BU124" s="103"/>
      <c r="BV124" s="103"/>
      <c r="BW124" s="103"/>
      <c r="BX124" s="103"/>
      <c r="BY124" s="103"/>
      <c r="BZ124" s="103"/>
      <c r="CA124" s="103"/>
      <c r="CB124" s="103"/>
      <c r="CC124" s="103"/>
      <c r="CD124" s="103"/>
      <c r="CE124" s="103"/>
      <c r="CF124" s="103"/>
      <c r="CG124" s="103"/>
      <c r="CH124" s="103"/>
      <c r="CI124" s="103"/>
      <c r="CJ124" s="103"/>
      <c r="CK124" s="103"/>
      <c r="CL124" s="103"/>
      <c r="CM124" s="103"/>
      <c r="CN124" s="103"/>
      <c r="CO124" s="103"/>
      <c r="CP124" s="103"/>
      <c r="CQ124" s="103"/>
      <c r="CR124" s="103"/>
      <c r="CS124" s="103"/>
      <c r="CT124" s="103"/>
      <c r="CU124" s="103"/>
      <c r="CV124" s="103"/>
      <c r="CW124" s="103"/>
      <c r="CX124" s="103"/>
      <c r="CY124" s="103"/>
      <c r="CZ124" s="103"/>
      <c r="DA124" s="103"/>
      <c r="DB124" s="103"/>
      <c r="DC124" s="103"/>
      <c r="DD124" s="103"/>
      <c r="DE124" s="103"/>
      <c r="DF124" s="103"/>
      <c r="DG124" s="103"/>
      <c r="DH124" s="103"/>
      <c r="DI124" s="103"/>
      <c r="DJ124" s="103"/>
      <c r="DK124" s="103"/>
      <c r="DL124" s="103"/>
      <c r="DM124" s="103"/>
      <c r="DN124" s="103"/>
      <c r="DO124" s="103"/>
      <c r="DP124" s="103"/>
      <c r="DQ124" s="103"/>
      <c r="DR124" s="103"/>
      <c r="DS124" s="103"/>
      <c r="DT124" s="103"/>
      <c r="DU124" s="103"/>
      <c r="DV124" s="103"/>
      <c r="DW124" s="103"/>
      <c r="DX124" s="103"/>
      <c r="DY124" s="103"/>
      <c r="DZ124" s="103"/>
      <c r="EA124" s="103"/>
      <c r="EB124" s="103"/>
      <c r="EC124" s="103"/>
      <c r="ED124" s="103"/>
      <c r="EE124" s="103"/>
      <c r="EF124" s="103"/>
      <c r="EG124" s="103"/>
      <c r="EH124" s="103"/>
      <c r="EI124" s="103"/>
      <c r="EJ124" s="103"/>
      <c r="EK124" s="103"/>
      <c r="EL124" s="103"/>
      <c r="EM124" s="103"/>
      <c r="EN124" s="103"/>
      <c r="EO124" s="103"/>
      <c r="EP124" s="103"/>
      <c r="EQ124" s="103"/>
      <c r="ER124" s="103"/>
      <c r="ES124" s="103"/>
      <c r="ET124" s="103"/>
      <c r="EU124" s="103"/>
      <c r="EV124" s="103"/>
      <c r="EW124" s="103"/>
      <c r="EX124" s="103"/>
      <c r="EY124" s="103"/>
      <c r="EZ124" s="103"/>
      <c r="FA124" s="103"/>
      <c r="FB124" s="103"/>
      <c r="FC124" s="103"/>
      <c r="FD124" s="103"/>
      <c r="FE124" s="103"/>
      <c r="FF124" s="103"/>
      <c r="FG124" s="103"/>
      <c r="FH124" s="103"/>
      <c r="FI124" s="103"/>
      <c r="FJ124" s="103"/>
      <c r="FK124" s="103"/>
      <c r="FL124" s="103"/>
      <c r="FM124" s="103"/>
      <c r="FN124" s="103"/>
      <c r="FO124" s="103"/>
      <c r="FP124" s="103"/>
      <c r="FQ124" s="103"/>
      <c r="FR124" s="103"/>
      <c r="FS124" s="103"/>
      <c r="FT124" s="103"/>
      <c r="FU124" s="103"/>
      <c r="FV124" s="103"/>
      <c r="FW124" s="103"/>
      <c r="FX124" s="103"/>
      <c r="FY124" s="103"/>
      <c r="FZ124" s="103"/>
      <c r="GA124" s="103"/>
      <c r="GB124" s="103"/>
      <c r="GC124" s="103"/>
      <c r="GD124" s="103"/>
      <c r="GE124" s="103"/>
      <c r="GF124" s="103"/>
    </row>
    <row r="125" spans="7:188" x14ac:dyDescent="0.25">
      <c r="G125" s="161"/>
      <c r="H125" s="161"/>
      <c r="I125" s="161"/>
      <c r="J125" s="161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  <c r="AH125" s="161"/>
      <c r="AI125" s="161"/>
      <c r="AJ125" s="161"/>
      <c r="AK125" s="161"/>
      <c r="AL125" s="161"/>
      <c r="AM125" s="161"/>
      <c r="AN125" s="161"/>
      <c r="AO125" s="161"/>
      <c r="AP125" s="161"/>
      <c r="AQ125" s="161"/>
      <c r="AR125" s="161"/>
      <c r="AS125" s="161"/>
      <c r="AT125" s="161"/>
      <c r="AU125" s="161"/>
      <c r="AV125" s="161"/>
      <c r="AW125" s="161"/>
      <c r="AX125" s="161"/>
      <c r="AY125" s="161"/>
      <c r="AZ125" s="161"/>
      <c r="BA125" s="161"/>
      <c r="BB125" s="161"/>
      <c r="BC125" s="161"/>
      <c r="BD125" s="161"/>
      <c r="BE125" s="161"/>
      <c r="BF125" s="161"/>
      <c r="BG125" s="161"/>
      <c r="BH125" s="161"/>
      <c r="BI125" s="161"/>
      <c r="BJ125" s="161"/>
      <c r="BK125" s="161"/>
      <c r="BL125" s="161"/>
      <c r="BM125" s="161"/>
      <c r="BN125" s="161"/>
      <c r="BO125" s="161"/>
      <c r="BP125" s="161"/>
      <c r="BQ125" s="161"/>
      <c r="BR125" s="161"/>
      <c r="BS125" s="161"/>
      <c r="BT125" s="161"/>
      <c r="BU125" s="161"/>
      <c r="BV125" s="161"/>
      <c r="BW125" s="161"/>
      <c r="BX125" s="161"/>
      <c r="BY125" s="161"/>
      <c r="BZ125" s="161"/>
      <c r="CA125" s="161"/>
      <c r="CB125" s="161"/>
      <c r="CC125" s="161"/>
      <c r="CD125" s="161"/>
      <c r="CE125" s="161"/>
      <c r="CF125" s="161"/>
      <c r="CG125" s="161"/>
      <c r="CH125" s="161"/>
      <c r="CI125" s="161"/>
      <c r="CJ125" s="161"/>
      <c r="CK125" s="161"/>
      <c r="CL125" s="161"/>
      <c r="CM125" s="161"/>
      <c r="CN125" s="161"/>
      <c r="CO125" s="161"/>
      <c r="CP125" s="161"/>
      <c r="CQ125" s="161"/>
      <c r="CR125" s="161"/>
      <c r="CS125" s="161"/>
      <c r="CT125" s="161"/>
      <c r="CU125" s="161"/>
      <c r="CV125" s="161"/>
      <c r="CW125" s="161"/>
      <c r="CX125" s="161"/>
      <c r="CY125" s="161"/>
      <c r="CZ125" s="161"/>
      <c r="DA125" s="161"/>
      <c r="DB125" s="161"/>
      <c r="DC125" s="161"/>
      <c r="DD125" s="161"/>
      <c r="DE125" s="161"/>
      <c r="DF125" s="161"/>
      <c r="DG125" s="161"/>
      <c r="DH125" s="161"/>
      <c r="DI125" s="161"/>
      <c r="DJ125" s="161"/>
      <c r="DK125" s="161"/>
      <c r="DL125" s="161"/>
      <c r="DM125" s="161"/>
      <c r="DN125" s="161"/>
      <c r="DO125" s="161"/>
      <c r="DP125" s="161"/>
      <c r="DQ125" s="161"/>
      <c r="DR125" s="161"/>
      <c r="DS125" s="161"/>
      <c r="DT125" s="161"/>
      <c r="DU125" s="161"/>
      <c r="DV125" s="161"/>
      <c r="DW125" s="161"/>
      <c r="DX125" s="161"/>
      <c r="DY125" s="161"/>
      <c r="DZ125" s="161"/>
      <c r="EA125" s="161"/>
      <c r="EB125" s="161"/>
      <c r="EC125" s="161"/>
      <c r="ED125" s="161"/>
      <c r="EE125" s="161"/>
      <c r="EF125" s="161"/>
      <c r="EG125" s="161"/>
      <c r="EH125" s="161"/>
      <c r="EI125" s="161"/>
      <c r="EJ125" s="161"/>
      <c r="EK125" s="161"/>
      <c r="EL125" s="161"/>
      <c r="EM125" s="161"/>
      <c r="EN125" s="161"/>
      <c r="EO125" s="161"/>
      <c r="EP125" s="161"/>
      <c r="EQ125" s="161"/>
      <c r="ER125" s="161"/>
      <c r="ES125" s="161"/>
      <c r="ET125" s="161"/>
      <c r="EU125" s="161"/>
      <c r="EV125" s="161"/>
      <c r="EW125" s="161"/>
      <c r="EX125" s="161"/>
      <c r="EY125" s="161"/>
      <c r="EZ125" s="161"/>
      <c r="FA125" s="161"/>
      <c r="FB125" s="161"/>
      <c r="FC125" s="161"/>
      <c r="FD125" s="161"/>
      <c r="FE125" s="161"/>
      <c r="FF125" s="161"/>
      <c r="FG125" s="161"/>
      <c r="FH125" s="161"/>
      <c r="FI125" s="161"/>
      <c r="FJ125" s="161"/>
      <c r="FK125" s="161"/>
      <c r="FL125" s="161"/>
      <c r="FM125" s="161"/>
      <c r="FN125" s="161"/>
      <c r="FO125" s="161"/>
      <c r="FP125" s="161"/>
      <c r="FQ125" s="161"/>
      <c r="FR125" s="161"/>
      <c r="FS125" s="161"/>
      <c r="FT125" s="161"/>
      <c r="FU125" s="161"/>
      <c r="FV125" s="161"/>
      <c r="FW125" s="161"/>
      <c r="FX125" s="161"/>
      <c r="FY125" s="161"/>
      <c r="FZ125" s="161"/>
      <c r="GA125" s="161"/>
      <c r="GB125" s="161"/>
      <c r="GC125" s="161"/>
      <c r="GD125" s="161"/>
      <c r="GE125" s="161"/>
      <c r="GF125" s="161"/>
    </row>
    <row r="126" spans="7:188" x14ac:dyDescent="0.25"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  <c r="BD126" s="103"/>
      <c r="BE126" s="103"/>
      <c r="BF126" s="103"/>
      <c r="BG126" s="103"/>
      <c r="BH126" s="103"/>
      <c r="BI126" s="103"/>
      <c r="BJ126" s="103"/>
      <c r="BK126" s="103"/>
      <c r="BL126" s="103"/>
      <c r="BM126" s="103"/>
      <c r="BN126" s="103"/>
      <c r="BO126" s="103"/>
      <c r="BP126" s="103"/>
      <c r="BQ126" s="103"/>
      <c r="BR126" s="103"/>
      <c r="BS126" s="103"/>
      <c r="BT126" s="103"/>
      <c r="BU126" s="103"/>
      <c r="BV126" s="103"/>
      <c r="BW126" s="103"/>
      <c r="BX126" s="103"/>
      <c r="BY126" s="103"/>
      <c r="BZ126" s="103"/>
      <c r="CA126" s="103"/>
      <c r="CB126" s="103"/>
      <c r="CC126" s="103"/>
      <c r="CD126" s="103"/>
      <c r="CE126" s="103"/>
      <c r="CF126" s="103"/>
      <c r="CG126" s="103"/>
      <c r="CH126" s="103"/>
      <c r="CI126" s="103"/>
      <c r="CJ126" s="103"/>
      <c r="CK126" s="103"/>
      <c r="CL126" s="103"/>
      <c r="CM126" s="103"/>
      <c r="CN126" s="103"/>
      <c r="CO126" s="103"/>
      <c r="CP126" s="103"/>
      <c r="CQ126" s="103"/>
      <c r="CR126" s="103"/>
      <c r="CS126" s="103"/>
      <c r="CT126" s="103"/>
      <c r="CU126" s="103"/>
      <c r="CV126" s="103"/>
      <c r="CW126" s="103"/>
      <c r="CX126" s="103"/>
      <c r="CY126" s="103"/>
      <c r="CZ126" s="103"/>
      <c r="DA126" s="103"/>
      <c r="DB126" s="103"/>
      <c r="DC126" s="103"/>
      <c r="DD126" s="103"/>
      <c r="DE126" s="103"/>
      <c r="DF126" s="103"/>
      <c r="DG126" s="103"/>
      <c r="DH126" s="103"/>
      <c r="DI126" s="103"/>
      <c r="DJ126" s="103"/>
      <c r="DK126" s="103"/>
      <c r="DL126" s="103"/>
      <c r="DM126" s="103"/>
      <c r="DN126" s="103"/>
      <c r="DO126" s="103"/>
      <c r="DP126" s="103"/>
      <c r="DQ126" s="103"/>
      <c r="DR126" s="103"/>
      <c r="DS126" s="103"/>
      <c r="DT126" s="103"/>
      <c r="DU126" s="103"/>
      <c r="DV126" s="103"/>
      <c r="DW126" s="103"/>
      <c r="DX126" s="103"/>
      <c r="DY126" s="103"/>
      <c r="DZ126" s="103"/>
      <c r="EA126" s="103"/>
      <c r="EB126" s="103"/>
      <c r="EC126" s="103"/>
      <c r="ED126" s="103"/>
      <c r="EE126" s="103"/>
      <c r="EF126" s="103"/>
      <c r="EG126" s="103"/>
      <c r="EH126" s="103"/>
      <c r="EI126" s="103"/>
      <c r="EJ126" s="103"/>
      <c r="EK126" s="103"/>
      <c r="EL126" s="103"/>
      <c r="EM126" s="103"/>
      <c r="EN126" s="103"/>
      <c r="EO126" s="103"/>
      <c r="EP126" s="103"/>
      <c r="EQ126" s="103"/>
      <c r="ER126" s="103"/>
      <c r="ES126" s="103"/>
      <c r="ET126" s="103"/>
      <c r="EU126" s="103"/>
      <c r="EV126" s="103"/>
      <c r="EW126" s="103"/>
      <c r="EX126" s="103"/>
      <c r="EY126" s="103"/>
      <c r="EZ126" s="103"/>
      <c r="FA126" s="103"/>
      <c r="FB126" s="103"/>
      <c r="FC126" s="103"/>
      <c r="FD126" s="103"/>
      <c r="FE126" s="103"/>
      <c r="FF126" s="103"/>
      <c r="FG126" s="103"/>
      <c r="FH126" s="103"/>
      <c r="FI126" s="103"/>
      <c r="FJ126" s="103"/>
      <c r="FK126" s="103"/>
      <c r="FL126" s="103"/>
      <c r="FM126" s="103"/>
      <c r="FN126" s="103"/>
      <c r="FO126" s="103"/>
      <c r="FP126" s="103"/>
      <c r="FQ126" s="103"/>
      <c r="FR126" s="103"/>
      <c r="FS126" s="103"/>
      <c r="FT126" s="103"/>
      <c r="FU126" s="103"/>
      <c r="FV126" s="103"/>
      <c r="FW126" s="103"/>
      <c r="FX126" s="103"/>
      <c r="FY126" s="103"/>
      <c r="FZ126" s="103"/>
      <c r="GA126" s="103"/>
      <c r="GB126" s="103"/>
      <c r="GC126" s="103"/>
      <c r="GD126" s="103"/>
      <c r="GE126" s="103"/>
      <c r="GF126" s="103"/>
    </row>
    <row r="127" spans="7:188" x14ac:dyDescent="0.25">
      <c r="G127" s="161"/>
      <c r="H127" s="161"/>
      <c r="I127" s="161"/>
      <c r="J127" s="161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  <c r="AH127" s="161"/>
      <c r="AI127" s="161"/>
      <c r="AJ127" s="161"/>
      <c r="AK127" s="161"/>
      <c r="AL127" s="161"/>
      <c r="AM127" s="161"/>
      <c r="AN127" s="161"/>
      <c r="AO127" s="161"/>
      <c r="AP127" s="161"/>
      <c r="AQ127" s="161"/>
      <c r="AR127" s="161"/>
      <c r="AS127" s="161"/>
      <c r="AT127" s="161"/>
      <c r="AU127" s="161"/>
      <c r="AV127" s="161"/>
      <c r="AW127" s="161"/>
      <c r="AX127" s="161"/>
      <c r="AY127" s="161"/>
      <c r="AZ127" s="161"/>
      <c r="BA127" s="161"/>
      <c r="BB127" s="161"/>
      <c r="BC127" s="161"/>
      <c r="BD127" s="161"/>
      <c r="BE127" s="161"/>
      <c r="BF127" s="161"/>
      <c r="BG127" s="161"/>
      <c r="BH127" s="161"/>
      <c r="BI127" s="161"/>
      <c r="BJ127" s="161"/>
      <c r="BK127" s="161"/>
      <c r="BL127" s="161"/>
      <c r="BM127" s="161"/>
      <c r="BN127" s="161"/>
      <c r="BO127" s="161"/>
      <c r="BP127" s="161"/>
      <c r="BQ127" s="161"/>
      <c r="BR127" s="161"/>
      <c r="BS127" s="161"/>
      <c r="BT127" s="161"/>
      <c r="BU127" s="161"/>
      <c r="BV127" s="161"/>
      <c r="BW127" s="161"/>
      <c r="BX127" s="161"/>
      <c r="BY127" s="161"/>
      <c r="BZ127" s="161"/>
      <c r="CA127" s="161"/>
      <c r="CB127" s="161"/>
      <c r="CC127" s="161"/>
      <c r="CD127" s="161"/>
      <c r="CE127" s="161"/>
      <c r="CF127" s="161"/>
      <c r="CG127" s="161"/>
      <c r="CH127" s="161"/>
      <c r="CI127" s="161"/>
      <c r="CJ127" s="161"/>
      <c r="CK127" s="161"/>
      <c r="CL127" s="161"/>
      <c r="CM127" s="161"/>
      <c r="CN127" s="161"/>
      <c r="CO127" s="161"/>
      <c r="CP127" s="161"/>
      <c r="CQ127" s="161"/>
      <c r="CR127" s="161"/>
      <c r="CS127" s="161"/>
      <c r="CT127" s="161"/>
      <c r="CU127" s="161"/>
      <c r="CV127" s="161"/>
      <c r="CW127" s="161"/>
      <c r="CX127" s="161"/>
      <c r="CY127" s="161"/>
      <c r="CZ127" s="161"/>
      <c r="DA127" s="161"/>
      <c r="DB127" s="161"/>
      <c r="DC127" s="161"/>
      <c r="DD127" s="161"/>
      <c r="DE127" s="161"/>
      <c r="DF127" s="161"/>
      <c r="DG127" s="161"/>
      <c r="DH127" s="161"/>
      <c r="DI127" s="161"/>
      <c r="DJ127" s="161"/>
      <c r="DK127" s="161"/>
      <c r="DL127" s="161"/>
      <c r="DM127" s="161"/>
      <c r="DN127" s="161"/>
      <c r="DO127" s="161"/>
      <c r="DP127" s="161"/>
      <c r="DQ127" s="161"/>
      <c r="DR127" s="161"/>
      <c r="DS127" s="161"/>
      <c r="DT127" s="161"/>
      <c r="DU127" s="161"/>
      <c r="DV127" s="161"/>
      <c r="DW127" s="161"/>
      <c r="DX127" s="161"/>
      <c r="DY127" s="161"/>
      <c r="DZ127" s="161"/>
      <c r="EA127" s="161"/>
      <c r="EB127" s="161"/>
      <c r="EC127" s="161"/>
      <c r="ED127" s="161"/>
      <c r="EE127" s="161"/>
      <c r="EF127" s="161"/>
      <c r="EG127" s="161"/>
      <c r="EH127" s="161"/>
      <c r="EI127" s="161"/>
      <c r="EJ127" s="161"/>
      <c r="EK127" s="161"/>
      <c r="EL127" s="161"/>
      <c r="EM127" s="161"/>
      <c r="EN127" s="161"/>
      <c r="EO127" s="161"/>
      <c r="EP127" s="161"/>
      <c r="EQ127" s="161"/>
      <c r="ER127" s="161"/>
      <c r="ES127" s="161"/>
      <c r="ET127" s="161"/>
      <c r="EU127" s="161"/>
      <c r="EV127" s="161"/>
      <c r="EW127" s="161"/>
      <c r="EX127" s="161"/>
      <c r="EY127" s="161"/>
      <c r="EZ127" s="161"/>
      <c r="FA127" s="161"/>
      <c r="FB127" s="161"/>
      <c r="FC127" s="161"/>
      <c r="FD127" s="161"/>
      <c r="FE127" s="161"/>
      <c r="FF127" s="161"/>
      <c r="FG127" s="161"/>
      <c r="FH127" s="161"/>
      <c r="FI127" s="161"/>
      <c r="FJ127" s="161"/>
      <c r="FK127" s="161"/>
      <c r="FL127" s="161"/>
      <c r="FM127" s="161"/>
      <c r="FN127" s="161"/>
      <c r="FO127" s="161"/>
      <c r="FP127" s="161"/>
      <c r="FQ127" s="161"/>
      <c r="FR127" s="161"/>
      <c r="FS127" s="161"/>
      <c r="FT127" s="161"/>
      <c r="FU127" s="161"/>
      <c r="FV127" s="161"/>
      <c r="FW127" s="161"/>
      <c r="FX127" s="161"/>
      <c r="FY127" s="161"/>
      <c r="FZ127" s="161"/>
      <c r="GA127" s="161"/>
      <c r="GB127" s="161"/>
      <c r="GC127" s="161"/>
      <c r="GD127" s="161"/>
      <c r="GE127" s="161"/>
      <c r="GF127" s="161"/>
    </row>
    <row r="128" spans="7:188" x14ac:dyDescent="0.25"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  <c r="BD128" s="103"/>
      <c r="BE128" s="103"/>
      <c r="BF128" s="103"/>
      <c r="BG128" s="103"/>
      <c r="BH128" s="103"/>
      <c r="BI128" s="103"/>
      <c r="BJ128" s="103"/>
      <c r="BK128" s="103"/>
      <c r="BL128" s="103"/>
      <c r="BM128" s="103"/>
      <c r="BN128" s="103"/>
      <c r="BO128" s="103"/>
      <c r="BP128" s="103"/>
      <c r="BQ128" s="103"/>
      <c r="BR128" s="103"/>
      <c r="BS128" s="103"/>
      <c r="BT128" s="103"/>
      <c r="BU128" s="103"/>
      <c r="BV128" s="103"/>
      <c r="BW128" s="103"/>
      <c r="BX128" s="103"/>
      <c r="BY128" s="103"/>
      <c r="BZ128" s="103"/>
      <c r="CA128" s="103"/>
      <c r="CB128" s="103"/>
      <c r="CC128" s="103"/>
      <c r="CD128" s="103"/>
      <c r="CE128" s="103"/>
      <c r="CF128" s="103"/>
      <c r="CG128" s="103"/>
      <c r="CH128" s="103"/>
      <c r="CI128" s="103"/>
      <c r="CJ128" s="103"/>
      <c r="CK128" s="103"/>
      <c r="CL128" s="103"/>
      <c r="CM128" s="103"/>
      <c r="CN128" s="103"/>
      <c r="CO128" s="103"/>
      <c r="CP128" s="103"/>
      <c r="CQ128" s="103"/>
      <c r="CR128" s="103"/>
      <c r="CS128" s="103"/>
      <c r="CT128" s="103"/>
      <c r="CU128" s="103"/>
      <c r="CV128" s="103"/>
      <c r="CW128" s="103"/>
      <c r="CX128" s="103"/>
      <c r="CY128" s="103"/>
      <c r="CZ128" s="103"/>
      <c r="DA128" s="103"/>
      <c r="DB128" s="103"/>
      <c r="DC128" s="103"/>
      <c r="DD128" s="103"/>
      <c r="DE128" s="103"/>
      <c r="DF128" s="103"/>
      <c r="DG128" s="103"/>
      <c r="DH128" s="103"/>
      <c r="DI128" s="103"/>
      <c r="DJ128" s="103"/>
      <c r="DK128" s="103"/>
      <c r="DL128" s="103"/>
      <c r="DM128" s="103"/>
      <c r="DN128" s="103"/>
      <c r="DO128" s="103"/>
      <c r="DP128" s="103"/>
      <c r="DQ128" s="103"/>
      <c r="DR128" s="103"/>
      <c r="DS128" s="103"/>
      <c r="DT128" s="103"/>
      <c r="DU128" s="103"/>
      <c r="DV128" s="103"/>
      <c r="DW128" s="103"/>
      <c r="DX128" s="103"/>
      <c r="DY128" s="103"/>
      <c r="DZ128" s="103"/>
      <c r="EA128" s="103"/>
      <c r="EB128" s="103"/>
      <c r="EC128" s="103"/>
      <c r="ED128" s="103"/>
      <c r="EE128" s="103"/>
      <c r="EF128" s="103"/>
      <c r="EG128" s="103"/>
      <c r="EH128" s="103"/>
      <c r="EI128" s="103"/>
      <c r="EJ128" s="103"/>
      <c r="EK128" s="103"/>
      <c r="EL128" s="103"/>
      <c r="EM128" s="103"/>
      <c r="EN128" s="103"/>
      <c r="EO128" s="103"/>
      <c r="EP128" s="103"/>
      <c r="EQ128" s="103"/>
      <c r="ER128" s="103"/>
      <c r="ES128" s="103"/>
      <c r="ET128" s="103"/>
      <c r="EU128" s="103"/>
      <c r="EV128" s="103"/>
      <c r="EW128" s="103"/>
      <c r="EX128" s="103"/>
      <c r="EY128" s="103"/>
      <c r="EZ128" s="103"/>
      <c r="FA128" s="103"/>
      <c r="FB128" s="103"/>
      <c r="FC128" s="103"/>
      <c r="FD128" s="103"/>
      <c r="FE128" s="103"/>
      <c r="FF128" s="103"/>
      <c r="FG128" s="103"/>
      <c r="FH128" s="103"/>
      <c r="FI128" s="103"/>
      <c r="FJ128" s="103"/>
      <c r="FK128" s="103"/>
      <c r="FL128" s="103"/>
      <c r="FM128" s="103"/>
      <c r="FN128" s="103"/>
      <c r="FO128" s="103"/>
      <c r="FP128" s="103"/>
      <c r="FQ128" s="103"/>
      <c r="FR128" s="103"/>
      <c r="FS128" s="103"/>
      <c r="FT128" s="103"/>
      <c r="FU128" s="103"/>
      <c r="FV128" s="103"/>
      <c r="FW128" s="103"/>
      <c r="FX128" s="103"/>
      <c r="FY128" s="103"/>
      <c r="FZ128" s="103"/>
      <c r="GA128" s="103"/>
      <c r="GB128" s="103"/>
      <c r="GC128" s="103"/>
      <c r="GD128" s="103"/>
      <c r="GE128" s="103"/>
      <c r="GF128" s="103"/>
    </row>
    <row r="129" spans="7:188" x14ac:dyDescent="0.25">
      <c r="G129" s="161"/>
      <c r="H129" s="161"/>
      <c r="I129" s="161"/>
      <c r="J129" s="161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  <c r="AH129" s="161"/>
      <c r="AI129" s="161"/>
      <c r="AJ129" s="161"/>
      <c r="AK129" s="161"/>
      <c r="AL129" s="161"/>
      <c r="AM129" s="161"/>
      <c r="AN129" s="161"/>
      <c r="AO129" s="161"/>
      <c r="AP129" s="161"/>
      <c r="AQ129" s="161"/>
      <c r="AR129" s="161"/>
      <c r="AS129" s="161"/>
      <c r="AT129" s="161"/>
      <c r="AU129" s="161"/>
      <c r="AV129" s="161"/>
      <c r="AW129" s="161"/>
      <c r="AX129" s="161"/>
      <c r="AY129" s="161"/>
      <c r="AZ129" s="161"/>
      <c r="BA129" s="161"/>
      <c r="BB129" s="161"/>
      <c r="BC129" s="161"/>
      <c r="BD129" s="161"/>
      <c r="BE129" s="161"/>
      <c r="BF129" s="161"/>
      <c r="BG129" s="161"/>
      <c r="BH129" s="161"/>
      <c r="BI129" s="161"/>
      <c r="BJ129" s="161"/>
      <c r="BK129" s="161"/>
      <c r="BL129" s="161"/>
      <c r="BM129" s="161"/>
      <c r="BN129" s="161"/>
      <c r="BO129" s="161"/>
      <c r="BP129" s="161"/>
      <c r="BQ129" s="161"/>
      <c r="BR129" s="161"/>
      <c r="BS129" s="161"/>
      <c r="BT129" s="161"/>
      <c r="BU129" s="161"/>
      <c r="BV129" s="161"/>
      <c r="BW129" s="161"/>
      <c r="BX129" s="161"/>
      <c r="BY129" s="161"/>
      <c r="BZ129" s="161"/>
      <c r="CA129" s="161"/>
      <c r="CB129" s="161"/>
      <c r="CC129" s="161"/>
      <c r="CD129" s="161"/>
      <c r="CE129" s="161"/>
      <c r="CF129" s="161"/>
      <c r="CG129" s="161"/>
      <c r="CH129" s="161"/>
      <c r="CI129" s="161"/>
      <c r="CJ129" s="161"/>
      <c r="CK129" s="161"/>
      <c r="CL129" s="161"/>
      <c r="CM129" s="161"/>
      <c r="CN129" s="161"/>
      <c r="CO129" s="161"/>
      <c r="CP129" s="161"/>
      <c r="CQ129" s="161"/>
      <c r="CR129" s="161"/>
      <c r="CS129" s="161"/>
      <c r="CT129" s="161"/>
      <c r="CU129" s="161"/>
      <c r="CV129" s="161"/>
      <c r="CW129" s="161"/>
      <c r="CX129" s="161"/>
      <c r="CY129" s="161"/>
      <c r="CZ129" s="161"/>
      <c r="DA129" s="161"/>
      <c r="DB129" s="161"/>
      <c r="DC129" s="161"/>
      <c r="DD129" s="161"/>
      <c r="DE129" s="161"/>
      <c r="DF129" s="161"/>
      <c r="DG129" s="161"/>
      <c r="DH129" s="161"/>
      <c r="DI129" s="161"/>
      <c r="DJ129" s="161"/>
      <c r="DK129" s="161"/>
      <c r="DL129" s="161"/>
      <c r="DM129" s="161"/>
      <c r="DN129" s="161"/>
      <c r="DO129" s="161"/>
      <c r="DP129" s="161"/>
      <c r="DQ129" s="161"/>
      <c r="DR129" s="161"/>
      <c r="DS129" s="161"/>
      <c r="DT129" s="161"/>
      <c r="DU129" s="161"/>
      <c r="DV129" s="161"/>
      <c r="DW129" s="161"/>
      <c r="DX129" s="161"/>
      <c r="DY129" s="161"/>
      <c r="DZ129" s="161"/>
      <c r="EA129" s="161"/>
      <c r="EB129" s="161"/>
      <c r="EC129" s="161"/>
      <c r="ED129" s="161"/>
      <c r="EE129" s="161"/>
      <c r="EF129" s="161"/>
      <c r="EG129" s="161"/>
      <c r="EH129" s="161"/>
      <c r="EI129" s="161"/>
      <c r="EJ129" s="161"/>
      <c r="EK129" s="161"/>
      <c r="EL129" s="161"/>
      <c r="EM129" s="161"/>
      <c r="EN129" s="161"/>
      <c r="EO129" s="161"/>
      <c r="EP129" s="161"/>
      <c r="EQ129" s="161"/>
      <c r="ER129" s="161"/>
      <c r="ES129" s="161"/>
      <c r="ET129" s="161"/>
      <c r="EU129" s="161"/>
      <c r="EV129" s="161"/>
      <c r="EW129" s="161"/>
      <c r="EX129" s="161"/>
      <c r="EY129" s="161"/>
      <c r="EZ129" s="161"/>
      <c r="FA129" s="161"/>
      <c r="FB129" s="161"/>
      <c r="FC129" s="161"/>
      <c r="FD129" s="161"/>
      <c r="FE129" s="161"/>
      <c r="FF129" s="161"/>
      <c r="FG129" s="161"/>
      <c r="FH129" s="161"/>
      <c r="FI129" s="161"/>
      <c r="FJ129" s="161"/>
      <c r="FK129" s="161"/>
      <c r="FL129" s="161"/>
      <c r="FM129" s="161"/>
      <c r="FN129" s="161"/>
      <c r="FO129" s="161"/>
      <c r="FP129" s="161"/>
      <c r="FQ129" s="161"/>
      <c r="FR129" s="161"/>
      <c r="FS129" s="161"/>
      <c r="FT129" s="161"/>
      <c r="FU129" s="161"/>
      <c r="FV129" s="161"/>
      <c r="FW129" s="161"/>
      <c r="FX129" s="161"/>
      <c r="FY129" s="161"/>
      <c r="FZ129" s="161"/>
      <c r="GA129" s="161"/>
      <c r="GB129" s="161"/>
      <c r="GC129" s="161"/>
      <c r="GD129" s="161"/>
      <c r="GE129" s="161"/>
      <c r="GF129" s="161"/>
    </row>
    <row r="130" spans="7:188" x14ac:dyDescent="0.25"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  <c r="BD130" s="103"/>
      <c r="BE130" s="103"/>
      <c r="BF130" s="103"/>
      <c r="BG130" s="103"/>
      <c r="BH130" s="103"/>
      <c r="BI130" s="103"/>
      <c r="BJ130" s="103"/>
      <c r="BK130" s="103"/>
      <c r="BL130" s="103"/>
      <c r="BM130" s="103"/>
      <c r="BN130" s="103"/>
      <c r="BO130" s="103"/>
      <c r="BP130" s="103"/>
      <c r="BQ130" s="103"/>
      <c r="BR130" s="103"/>
      <c r="BS130" s="103"/>
      <c r="BT130" s="103"/>
      <c r="BU130" s="103"/>
      <c r="BV130" s="103"/>
      <c r="BW130" s="103"/>
      <c r="BX130" s="103"/>
      <c r="BY130" s="103"/>
      <c r="BZ130" s="103"/>
      <c r="CA130" s="103"/>
      <c r="CB130" s="103"/>
      <c r="CC130" s="103"/>
      <c r="CD130" s="103"/>
      <c r="CE130" s="103"/>
      <c r="CF130" s="103"/>
      <c r="CG130" s="103"/>
      <c r="CH130" s="103"/>
      <c r="CI130" s="103"/>
      <c r="CJ130" s="103"/>
      <c r="CK130" s="103"/>
      <c r="CL130" s="103"/>
      <c r="CM130" s="103"/>
      <c r="CN130" s="103"/>
      <c r="CO130" s="103"/>
      <c r="CP130" s="103"/>
      <c r="CQ130" s="103"/>
      <c r="CR130" s="103"/>
      <c r="CS130" s="103"/>
      <c r="CT130" s="103"/>
      <c r="CU130" s="103"/>
      <c r="CV130" s="103"/>
      <c r="CW130" s="103"/>
      <c r="CX130" s="103"/>
      <c r="CY130" s="103"/>
      <c r="CZ130" s="103"/>
      <c r="DA130" s="103"/>
      <c r="DB130" s="103"/>
      <c r="DC130" s="103"/>
      <c r="DD130" s="103"/>
      <c r="DE130" s="103"/>
      <c r="DF130" s="103"/>
      <c r="DG130" s="103"/>
      <c r="DH130" s="103"/>
      <c r="DI130" s="103"/>
      <c r="DJ130" s="103"/>
      <c r="DK130" s="103"/>
      <c r="DL130" s="103"/>
      <c r="DM130" s="103"/>
      <c r="DN130" s="103"/>
      <c r="DO130" s="103"/>
      <c r="DP130" s="103"/>
      <c r="DQ130" s="103"/>
      <c r="DR130" s="103"/>
      <c r="DS130" s="103"/>
      <c r="DT130" s="103"/>
      <c r="DU130" s="103"/>
      <c r="DV130" s="103"/>
      <c r="DW130" s="103"/>
      <c r="DX130" s="103"/>
      <c r="DY130" s="103"/>
      <c r="DZ130" s="103"/>
      <c r="EA130" s="103"/>
      <c r="EB130" s="103"/>
      <c r="EC130" s="103"/>
      <c r="ED130" s="103"/>
      <c r="EE130" s="103"/>
      <c r="EF130" s="103"/>
      <c r="EG130" s="103"/>
      <c r="EH130" s="103"/>
      <c r="EI130" s="103"/>
      <c r="EJ130" s="103"/>
      <c r="EK130" s="103"/>
      <c r="EL130" s="103"/>
      <c r="EM130" s="103"/>
      <c r="EN130" s="103"/>
      <c r="EO130" s="103"/>
      <c r="EP130" s="103"/>
      <c r="EQ130" s="103"/>
      <c r="ER130" s="103"/>
      <c r="ES130" s="103"/>
      <c r="ET130" s="103"/>
      <c r="EU130" s="103"/>
      <c r="EV130" s="103"/>
      <c r="EW130" s="103"/>
      <c r="EX130" s="103"/>
      <c r="EY130" s="103"/>
      <c r="EZ130" s="103"/>
      <c r="FA130" s="103"/>
      <c r="FB130" s="103"/>
      <c r="FC130" s="103"/>
      <c r="FD130" s="103"/>
      <c r="FE130" s="103"/>
      <c r="FF130" s="103"/>
      <c r="FG130" s="103"/>
      <c r="FH130" s="103"/>
      <c r="FI130" s="103"/>
      <c r="FJ130" s="103"/>
      <c r="FK130" s="103"/>
      <c r="FL130" s="103"/>
      <c r="FM130" s="103"/>
      <c r="FN130" s="103"/>
      <c r="FO130" s="103"/>
      <c r="FP130" s="103"/>
      <c r="FQ130" s="103"/>
      <c r="FR130" s="103"/>
      <c r="FS130" s="103"/>
      <c r="FT130" s="103"/>
      <c r="FU130" s="103"/>
      <c r="FV130" s="103"/>
      <c r="FW130" s="103"/>
      <c r="FX130" s="103"/>
      <c r="FY130" s="103"/>
      <c r="FZ130" s="103"/>
      <c r="GA130" s="103"/>
      <c r="GB130" s="103"/>
      <c r="GC130" s="103"/>
      <c r="GD130" s="103"/>
      <c r="GE130" s="103"/>
      <c r="GF130" s="103"/>
    </row>
    <row r="131" spans="7:188" x14ac:dyDescent="0.25">
      <c r="G131" s="161"/>
      <c r="H131" s="161"/>
      <c r="I131" s="161"/>
      <c r="J131" s="161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  <c r="AH131" s="161"/>
      <c r="AI131" s="161"/>
      <c r="AJ131" s="161"/>
      <c r="AK131" s="161"/>
      <c r="AL131" s="161"/>
      <c r="AM131" s="161"/>
      <c r="AN131" s="161"/>
      <c r="AO131" s="161"/>
      <c r="AP131" s="161"/>
      <c r="AQ131" s="161"/>
      <c r="AR131" s="161"/>
      <c r="AS131" s="161"/>
      <c r="AT131" s="161"/>
      <c r="AU131" s="161"/>
      <c r="AV131" s="161"/>
      <c r="AW131" s="161"/>
      <c r="AX131" s="161"/>
      <c r="AY131" s="161"/>
      <c r="AZ131" s="161"/>
      <c r="BA131" s="161"/>
      <c r="BB131" s="161"/>
      <c r="BC131" s="161"/>
      <c r="BD131" s="161"/>
      <c r="BE131" s="161"/>
      <c r="BF131" s="161"/>
      <c r="BG131" s="161"/>
      <c r="BH131" s="161"/>
      <c r="BI131" s="161"/>
      <c r="BJ131" s="161"/>
      <c r="BK131" s="161"/>
      <c r="BL131" s="161"/>
      <c r="BM131" s="161"/>
      <c r="BN131" s="161"/>
      <c r="BO131" s="161"/>
      <c r="BP131" s="161"/>
      <c r="BQ131" s="161"/>
      <c r="BR131" s="161"/>
      <c r="BS131" s="161"/>
      <c r="BT131" s="161"/>
      <c r="BU131" s="161"/>
      <c r="BV131" s="161"/>
      <c r="BW131" s="161"/>
      <c r="BX131" s="161"/>
      <c r="BY131" s="161"/>
      <c r="BZ131" s="161"/>
      <c r="CA131" s="161"/>
      <c r="CB131" s="161"/>
      <c r="CC131" s="161"/>
      <c r="CD131" s="161"/>
      <c r="CE131" s="161"/>
      <c r="CF131" s="161"/>
      <c r="CG131" s="161"/>
      <c r="CH131" s="161"/>
      <c r="CI131" s="161"/>
      <c r="CJ131" s="161"/>
      <c r="CK131" s="161"/>
      <c r="CL131" s="161"/>
      <c r="CM131" s="161"/>
      <c r="CN131" s="161"/>
      <c r="CO131" s="161"/>
      <c r="CP131" s="161"/>
      <c r="CQ131" s="161"/>
      <c r="CR131" s="161"/>
      <c r="CS131" s="161"/>
      <c r="CT131" s="161"/>
      <c r="CU131" s="161"/>
      <c r="CV131" s="161"/>
      <c r="CW131" s="161"/>
      <c r="CX131" s="161"/>
      <c r="CY131" s="161"/>
      <c r="CZ131" s="161"/>
      <c r="DA131" s="161"/>
      <c r="DB131" s="161"/>
      <c r="DC131" s="161"/>
      <c r="DD131" s="161"/>
      <c r="DE131" s="161"/>
      <c r="DF131" s="161"/>
      <c r="DG131" s="161"/>
      <c r="DH131" s="161"/>
      <c r="DI131" s="161"/>
      <c r="DJ131" s="161"/>
      <c r="DK131" s="161"/>
      <c r="DL131" s="161"/>
      <c r="DM131" s="161"/>
      <c r="DN131" s="161"/>
      <c r="DO131" s="161"/>
      <c r="DP131" s="161"/>
      <c r="DQ131" s="161"/>
      <c r="DR131" s="161"/>
      <c r="DS131" s="161"/>
      <c r="DT131" s="161"/>
      <c r="DU131" s="161"/>
      <c r="DV131" s="161"/>
      <c r="DW131" s="161"/>
      <c r="DX131" s="161"/>
      <c r="DY131" s="161"/>
      <c r="DZ131" s="161"/>
      <c r="EA131" s="161"/>
      <c r="EB131" s="161"/>
      <c r="EC131" s="161"/>
      <c r="ED131" s="161"/>
      <c r="EE131" s="161"/>
      <c r="EF131" s="161"/>
      <c r="EG131" s="161"/>
      <c r="EH131" s="161"/>
      <c r="EI131" s="161"/>
      <c r="EJ131" s="161"/>
      <c r="EK131" s="161"/>
      <c r="EL131" s="161"/>
      <c r="EM131" s="161"/>
      <c r="EN131" s="161"/>
      <c r="EO131" s="161"/>
      <c r="EP131" s="161"/>
      <c r="EQ131" s="161"/>
      <c r="ER131" s="161"/>
      <c r="ES131" s="161"/>
      <c r="ET131" s="161"/>
      <c r="EU131" s="161"/>
      <c r="EV131" s="161"/>
      <c r="EW131" s="161"/>
      <c r="EX131" s="161"/>
      <c r="EY131" s="161"/>
      <c r="EZ131" s="161"/>
      <c r="FA131" s="161"/>
      <c r="FB131" s="161"/>
      <c r="FC131" s="161"/>
      <c r="FD131" s="161"/>
      <c r="FE131" s="161"/>
      <c r="FF131" s="161"/>
      <c r="FG131" s="161"/>
      <c r="FH131" s="161"/>
      <c r="FI131" s="161"/>
      <c r="FJ131" s="161"/>
      <c r="FK131" s="161"/>
      <c r="FL131" s="161"/>
      <c r="FM131" s="161"/>
      <c r="FN131" s="161"/>
      <c r="FO131" s="161"/>
      <c r="FP131" s="161"/>
      <c r="FQ131" s="161"/>
      <c r="FR131" s="161"/>
      <c r="FS131" s="161"/>
      <c r="FT131" s="161"/>
      <c r="FU131" s="161"/>
      <c r="FV131" s="161"/>
      <c r="FW131" s="161"/>
      <c r="FX131" s="161"/>
      <c r="FY131" s="161"/>
      <c r="FZ131" s="161"/>
      <c r="GA131" s="161"/>
      <c r="GB131" s="161"/>
      <c r="GC131" s="161"/>
      <c r="GD131" s="161"/>
      <c r="GE131" s="161"/>
      <c r="GF131" s="161"/>
    </row>
    <row r="132" spans="7:188" x14ac:dyDescent="0.25"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  <c r="BD132" s="103"/>
      <c r="BE132" s="103"/>
      <c r="BF132" s="103"/>
      <c r="BG132" s="103"/>
      <c r="BH132" s="103"/>
      <c r="BI132" s="103"/>
      <c r="BJ132" s="103"/>
      <c r="BK132" s="103"/>
      <c r="BL132" s="103"/>
      <c r="BM132" s="103"/>
      <c r="BN132" s="103"/>
      <c r="BO132" s="103"/>
      <c r="BP132" s="103"/>
      <c r="BQ132" s="103"/>
      <c r="BR132" s="103"/>
      <c r="BS132" s="103"/>
      <c r="BT132" s="103"/>
      <c r="BU132" s="103"/>
      <c r="BV132" s="103"/>
      <c r="BW132" s="103"/>
      <c r="BX132" s="103"/>
      <c r="BY132" s="103"/>
      <c r="BZ132" s="103"/>
      <c r="CA132" s="103"/>
      <c r="CB132" s="103"/>
      <c r="CC132" s="103"/>
      <c r="CD132" s="103"/>
      <c r="CE132" s="103"/>
      <c r="CF132" s="103"/>
      <c r="CG132" s="103"/>
      <c r="CH132" s="103"/>
      <c r="CI132" s="103"/>
      <c r="CJ132" s="103"/>
      <c r="CK132" s="103"/>
      <c r="CL132" s="103"/>
      <c r="CM132" s="103"/>
      <c r="CN132" s="103"/>
      <c r="CO132" s="103"/>
      <c r="CP132" s="103"/>
      <c r="CQ132" s="103"/>
      <c r="CR132" s="103"/>
      <c r="CS132" s="103"/>
      <c r="CT132" s="103"/>
      <c r="CU132" s="103"/>
      <c r="CV132" s="103"/>
      <c r="CW132" s="103"/>
      <c r="CX132" s="103"/>
      <c r="CY132" s="103"/>
      <c r="CZ132" s="103"/>
      <c r="DA132" s="103"/>
      <c r="DB132" s="103"/>
      <c r="DC132" s="103"/>
      <c r="DD132" s="103"/>
      <c r="DE132" s="103"/>
      <c r="DF132" s="103"/>
      <c r="DG132" s="103"/>
      <c r="DH132" s="103"/>
      <c r="DI132" s="103"/>
      <c r="DJ132" s="103"/>
      <c r="DK132" s="103"/>
      <c r="DL132" s="103"/>
      <c r="DM132" s="103"/>
      <c r="DN132" s="103"/>
      <c r="DO132" s="103"/>
      <c r="DP132" s="103"/>
      <c r="DQ132" s="103"/>
      <c r="DR132" s="103"/>
      <c r="DS132" s="103"/>
      <c r="DT132" s="103"/>
      <c r="DU132" s="103"/>
      <c r="DV132" s="103"/>
      <c r="DW132" s="103"/>
      <c r="DX132" s="103"/>
      <c r="DY132" s="103"/>
      <c r="DZ132" s="103"/>
      <c r="EA132" s="103"/>
      <c r="EB132" s="103"/>
      <c r="EC132" s="103"/>
      <c r="ED132" s="103"/>
      <c r="EE132" s="103"/>
      <c r="EF132" s="103"/>
      <c r="EG132" s="103"/>
      <c r="EH132" s="103"/>
      <c r="EI132" s="103"/>
      <c r="EJ132" s="103"/>
      <c r="EK132" s="103"/>
      <c r="EL132" s="103"/>
      <c r="EM132" s="103"/>
      <c r="EN132" s="103"/>
      <c r="EO132" s="103"/>
      <c r="EP132" s="103"/>
      <c r="EQ132" s="103"/>
      <c r="ER132" s="103"/>
      <c r="ES132" s="103"/>
      <c r="ET132" s="103"/>
      <c r="EU132" s="103"/>
      <c r="EV132" s="103"/>
      <c r="EW132" s="103"/>
      <c r="EX132" s="103"/>
      <c r="EY132" s="103"/>
      <c r="EZ132" s="103"/>
      <c r="FA132" s="103"/>
      <c r="FB132" s="103"/>
      <c r="FC132" s="103"/>
      <c r="FD132" s="103"/>
      <c r="FE132" s="103"/>
      <c r="FF132" s="103"/>
      <c r="FG132" s="103"/>
      <c r="FH132" s="103"/>
      <c r="FI132" s="103"/>
      <c r="FJ132" s="103"/>
      <c r="FK132" s="103"/>
      <c r="FL132" s="103"/>
      <c r="FM132" s="103"/>
      <c r="FN132" s="103"/>
      <c r="FO132" s="103"/>
      <c r="FP132" s="103"/>
      <c r="FQ132" s="103"/>
      <c r="FR132" s="103"/>
      <c r="FS132" s="103"/>
      <c r="FT132" s="103"/>
      <c r="FU132" s="103"/>
      <c r="FV132" s="103"/>
      <c r="FW132" s="103"/>
      <c r="FX132" s="103"/>
      <c r="FY132" s="103"/>
      <c r="FZ132" s="103"/>
      <c r="GA132" s="103"/>
      <c r="GB132" s="103"/>
      <c r="GC132" s="103"/>
      <c r="GD132" s="103"/>
      <c r="GE132" s="103"/>
      <c r="GF132" s="103"/>
    </row>
    <row r="133" spans="7:188" x14ac:dyDescent="0.25">
      <c r="G133" s="161"/>
      <c r="H133" s="161"/>
      <c r="I133" s="161"/>
      <c r="J133" s="161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  <c r="AH133" s="161"/>
      <c r="AI133" s="161"/>
      <c r="AJ133" s="161"/>
      <c r="AK133" s="161"/>
      <c r="AL133" s="161"/>
      <c r="AM133" s="161"/>
      <c r="AN133" s="161"/>
      <c r="AO133" s="161"/>
      <c r="AP133" s="161"/>
      <c r="AQ133" s="161"/>
      <c r="AR133" s="161"/>
      <c r="AS133" s="161"/>
      <c r="AT133" s="161"/>
      <c r="AU133" s="161"/>
      <c r="AV133" s="161"/>
      <c r="AW133" s="161"/>
      <c r="AX133" s="161"/>
      <c r="AY133" s="161"/>
      <c r="AZ133" s="161"/>
      <c r="BA133" s="161"/>
      <c r="BB133" s="161"/>
      <c r="BC133" s="161"/>
      <c r="BD133" s="161"/>
      <c r="BE133" s="161"/>
      <c r="BF133" s="161"/>
      <c r="BG133" s="161"/>
      <c r="BH133" s="161"/>
      <c r="BI133" s="161"/>
      <c r="BJ133" s="161"/>
      <c r="BK133" s="161"/>
      <c r="BL133" s="161"/>
      <c r="BM133" s="161"/>
      <c r="BN133" s="161"/>
      <c r="BO133" s="161"/>
      <c r="BP133" s="161"/>
      <c r="BQ133" s="161"/>
      <c r="BR133" s="161"/>
      <c r="BS133" s="161"/>
      <c r="BT133" s="161"/>
      <c r="BU133" s="161"/>
      <c r="BV133" s="161"/>
      <c r="BW133" s="161"/>
      <c r="BX133" s="161"/>
      <c r="BY133" s="161"/>
      <c r="BZ133" s="161"/>
      <c r="CA133" s="161"/>
      <c r="CB133" s="161"/>
      <c r="CC133" s="161"/>
      <c r="CD133" s="161"/>
      <c r="CE133" s="161"/>
      <c r="CF133" s="161"/>
      <c r="CG133" s="161"/>
      <c r="CH133" s="161"/>
      <c r="CI133" s="161"/>
      <c r="CJ133" s="161"/>
      <c r="CK133" s="161"/>
      <c r="CL133" s="161"/>
      <c r="CM133" s="161"/>
      <c r="CN133" s="161"/>
      <c r="CO133" s="161"/>
      <c r="CP133" s="161"/>
      <c r="CQ133" s="161"/>
      <c r="CR133" s="161"/>
      <c r="CS133" s="161"/>
      <c r="CT133" s="161"/>
      <c r="CU133" s="161"/>
      <c r="CV133" s="161"/>
      <c r="CW133" s="161"/>
      <c r="CX133" s="161"/>
      <c r="CY133" s="161"/>
      <c r="CZ133" s="161"/>
      <c r="DA133" s="161"/>
      <c r="DB133" s="161"/>
      <c r="DC133" s="161"/>
      <c r="DD133" s="161"/>
      <c r="DE133" s="161"/>
      <c r="DF133" s="161"/>
      <c r="DG133" s="161"/>
      <c r="DH133" s="161"/>
      <c r="DI133" s="161"/>
      <c r="DJ133" s="161"/>
      <c r="DK133" s="161"/>
      <c r="DL133" s="161"/>
      <c r="DM133" s="161"/>
      <c r="DN133" s="161"/>
      <c r="DO133" s="161"/>
      <c r="DP133" s="161"/>
      <c r="DQ133" s="161"/>
      <c r="DR133" s="161"/>
      <c r="DS133" s="161"/>
      <c r="DT133" s="161"/>
      <c r="DU133" s="161"/>
      <c r="DV133" s="161"/>
      <c r="DW133" s="161"/>
      <c r="DX133" s="161"/>
      <c r="DY133" s="161"/>
      <c r="DZ133" s="161"/>
      <c r="EA133" s="161"/>
      <c r="EB133" s="161"/>
      <c r="EC133" s="161"/>
      <c r="ED133" s="161"/>
      <c r="EE133" s="161"/>
      <c r="EF133" s="161"/>
      <c r="EG133" s="161"/>
      <c r="EH133" s="161"/>
      <c r="EI133" s="161"/>
      <c r="EJ133" s="161"/>
      <c r="EK133" s="161"/>
      <c r="EL133" s="161"/>
      <c r="EM133" s="161"/>
      <c r="EN133" s="161"/>
      <c r="EO133" s="161"/>
      <c r="EP133" s="161"/>
      <c r="EQ133" s="161"/>
      <c r="ER133" s="161"/>
      <c r="ES133" s="161"/>
      <c r="ET133" s="161"/>
      <c r="EU133" s="161"/>
      <c r="EV133" s="161"/>
      <c r="EW133" s="161"/>
      <c r="EX133" s="161"/>
      <c r="EY133" s="161"/>
      <c r="EZ133" s="161"/>
      <c r="FA133" s="161"/>
      <c r="FB133" s="161"/>
      <c r="FC133" s="161"/>
      <c r="FD133" s="161"/>
      <c r="FE133" s="161"/>
      <c r="FF133" s="161"/>
      <c r="FG133" s="161"/>
      <c r="FH133" s="161"/>
      <c r="FI133" s="161"/>
      <c r="FJ133" s="161"/>
      <c r="FK133" s="161"/>
      <c r="FL133" s="161"/>
      <c r="FM133" s="161"/>
      <c r="FN133" s="161"/>
      <c r="FO133" s="161"/>
      <c r="FP133" s="161"/>
      <c r="FQ133" s="161"/>
      <c r="FR133" s="161"/>
      <c r="FS133" s="161"/>
      <c r="FT133" s="161"/>
      <c r="FU133" s="161"/>
      <c r="FV133" s="161"/>
      <c r="FW133" s="161"/>
      <c r="FX133" s="161"/>
      <c r="FY133" s="161"/>
      <c r="FZ133" s="161"/>
      <c r="GA133" s="161"/>
      <c r="GB133" s="161"/>
      <c r="GC133" s="161"/>
      <c r="GD133" s="161"/>
      <c r="GE133" s="161"/>
      <c r="GF133" s="161"/>
    </row>
    <row r="134" spans="7:188" x14ac:dyDescent="0.25"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  <c r="BD134" s="103"/>
      <c r="BE134" s="103"/>
      <c r="BF134" s="103"/>
      <c r="BG134" s="103"/>
      <c r="BH134" s="103"/>
      <c r="BI134" s="103"/>
      <c r="BJ134" s="103"/>
      <c r="BK134" s="103"/>
      <c r="BL134" s="103"/>
      <c r="BM134" s="103"/>
      <c r="BN134" s="103"/>
      <c r="BO134" s="103"/>
      <c r="BP134" s="103"/>
      <c r="BQ134" s="103"/>
      <c r="BR134" s="103"/>
      <c r="BS134" s="103"/>
      <c r="BT134" s="103"/>
      <c r="BU134" s="103"/>
      <c r="BV134" s="103"/>
      <c r="BW134" s="103"/>
      <c r="BX134" s="103"/>
      <c r="BY134" s="103"/>
      <c r="BZ134" s="103"/>
      <c r="CA134" s="103"/>
      <c r="CB134" s="103"/>
      <c r="CC134" s="103"/>
      <c r="CD134" s="103"/>
      <c r="CE134" s="103"/>
      <c r="CF134" s="103"/>
      <c r="CG134" s="103"/>
      <c r="CH134" s="103"/>
      <c r="CI134" s="103"/>
      <c r="CJ134" s="103"/>
      <c r="CK134" s="103"/>
      <c r="CL134" s="103"/>
      <c r="CM134" s="103"/>
      <c r="CN134" s="103"/>
      <c r="CO134" s="103"/>
      <c r="CP134" s="103"/>
      <c r="CQ134" s="103"/>
      <c r="CR134" s="103"/>
      <c r="CS134" s="103"/>
      <c r="CT134" s="103"/>
      <c r="CU134" s="103"/>
      <c r="CV134" s="103"/>
      <c r="CW134" s="103"/>
      <c r="CX134" s="103"/>
      <c r="CY134" s="103"/>
      <c r="CZ134" s="103"/>
      <c r="DA134" s="103"/>
      <c r="DB134" s="103"/>
      <c r="DC134" s="103"/>
      <c r="DD134" s="103"/>
      <c r="DE134" s="103"/>
      <c r="DF134" s="103"/>
      <c r="DG134" s="103"/>
      <c r="DH134" s="103"/>
      <c r="DI134" s="103"/>
      <c r="DJ134" s="103"/>
      <c r="DK134" s="103"/>
      <c r="DL134" s="103"/>
      <c r="DM134" s="103"/>
      <c r="DN134" s="103"/>
      <c r="DO134" s="103"/>
      <c r="DP134" s="103"/>
      <c r="DQ134" s="103"/>
      <c r="DR134" s="103"/>
      <c r="DS134" s="103"/>
      <c r="DT134" s="103"/>
      <c r="DU134" s="103"/>
      <c r="DV134" s="103"/>
      <c r="DW134" s="103"/>
      <c r="DX134" s="103"/>
      <c r="DY134" s="103"/>
      <c r="DZ134" s="103"/>
      <c r="EA134" s="103"/>
      <c r="EB134" s="103"/>
      <c r="EC134" s="103"/>
      <c r="ED134" s="103"/>
      <c r="EE134" s="103"/>
      <c r="EF134" s="103"/>
      <c r="EG134" s="103"/>
      <c r="EH134" s="103"/>
      <c r="EI134" s="103"/>
      <c r="EJ134" s="103"/>
      <c r="EK134" s="103"/>
      <c r="EL134" s="103"/>
      <c r="EM134" s="103"/>
      <c r="EN134" s="103"/>
      <c r="EO134" s="103"/>
      <c r="EP134" s="103"/>
      <c r="EQ134" s="103"/>
      <c r="ER134" s="103"/>
      <c r="ES134" s="103"/>
      <c r="ET134" s="103"/>
      <c r="EU134" s="103"/>
      <c r="EV134" s="103"/>
      <c r="EW134" s="103"/>
      <c r="EX134" s="103"/>
      <c r="EY134" s="103"/>
      <c r="EZ134" s="103"/>
      <c r="FA134" s="103"/>
      <c r="FB134" s="103"/>
      <c r="FC134" s="103"/>
      <c r="FD134" s="103"/>
      <c r="FE134" s="103"/>
      <c r="FF134" s="103"/>
      <c r="FG134" s="103"/>
      <c r="FH134" s="103"/>
      <c r="FI134" s="103"/>
      <c r="FJ134" s="103"/>
      <c r="FK134" s="103"/>
      <c r="FL134" s="103"/>
      <c r="FM134" s="103"/>
      <c r="FN134" s="103"/>
      <c r="FO134" s="103"/>
      <c r="FP134" s="103"/>
      <c r="FQ134" s="103"/>
      <c r="FR134" s="103"/>
      <c r="FS134" s="103"/>
      <c r="FT134" s="103"/>
      <c r="FU134" s="103"/>
      <c r="FV134" s="103"/>
      <c r="FW134" s="103"/>
      <c r="FX134" s="103"/>
      <c r="FY134" s="103"/>
      <c r="FZ134" s="103"/>
      <c r="GA134" s="103"/>
      <c r="GB134" s="103"/>
      <c r="GC134" s="103"/>
      <c r="GD134" s="103"/>
      <c r="GE134" s="103"/>
      <c r="GF134" s="103"/>
    </row>
    <row r="135" spans="7:188" x14ac:dyDescent="0.25">
      <c r="G135" s="161"/>
      <c r="H135" s="161"/>
      <c r="I135" s="161"/>
      <c r="J135" s="161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  <c r="AH135" s="161"/>
      <c r="AI135" s="161"/>
      <c r="AJ135" s="161"/>
      <c r="AK135" s="161"/>
      <c r="AL135" s="161"/>
      <c r="AM135" s="161"/>
      <c r="AN135" s="161"/>
      <c r="AO135" s="161"/>
      <c r="AP135" s="161"/>
      <c r="AQ135" s="161"/>
      <c r="AR135" s="161"/>
      <c r="AS135" s="161"/>
      <c r="AT135" s="161"/>
      <c r="AU135" s="161"/>
      <c r="AV135" s="161"/>
      <c r="AW135" s="161"/>
      <c r="AX135" s="161"/>
      <c r="AY135" s="161"/>
      <c r="AZ135" s="161"/>
      <c r="BA135" s="161"/>
      <c r="BB135" s="161"/>
      <c r="BC135" s="161"/>
      <c r="BD135" s="161"/>
      <c r="BE135" s="161"/>
      <c r="BF135" s="161"/>
      <c r="BG135" s="161"/>
      <c r="BH135" s="161"/>
      <c r="BI135" s="161"/>
      <c r="BJ135" s="161"/>
      <c r="BK135" s="161"/>
      <c r="BL135" s="161"/>
      <c r="BM135" s="161"/>
      <c r="BN135" s="161"/>
      <c r="BO135" s="161"/>
      <c r="BP135" s="161"/>
      <c r="BQ135" s="161"/>
      <c r="BR135" s="161"/>
      <c r="BS135" s="161"/>
      <c r="BT135" s="161"/>
      <c r="BU135" s="161"/>
      <c r="BV135" s="161"/>
      <c r="BW135" s="161"/>
      <c r="BX135" s="161"/>
      <c r="BY135" s="161"/>
      <c r="BZ135" s="161"/>
      <c r="CA135" s="161"/>
      <c r="CB135" s="161"/>
      <c r="CC135" s="161"/>
      <c r="CD135" s="161"/>
      <c r="CE135" s="161"/>
      <c r="CF135" s="161"/>
      <c r="CG135" s="161"/>
      <c r="CH135" s="161"/>
      <c r="CI135" s="161"/>
      <c r="CJ135" s="161"/>
      <c r="CK135" s="161"/>
      <c r="CL135" s="161"/>
      <c r="CM135" s="161"/>
      <c r="CN135" s="161"/>
      <c r="CO135" s="161"/>
      <c r="CP135" s="161"/>
      <c r="CQ135" s="161"/>
      <c r="CR135" s="161"/>
      <c r="CS135" s="161"/>
      <c r="CT135" s="161"/>
      <c r="CU135" s="161"/>
      <c r="CV135" s="161"/>
      <c r="CW135" s="161"/>
      <c r="CX135" s="161"/>
      <c r="CY135" s="161"/>
      <c r="CZ135" s="161"/>
      <c r="DA135" s="161"/>
      <c r="DB135" s="161"/>
      <c r="DC135" s="161"/>
      <c r="DD135" s="161"/>
      <c r="DE135" s="161"/>
      <c r="DF135" s="161"/>
      <c r="DG135" s="161"/>
      <c r="DH135" s="161"/>
      <c r="DI135" s="161"/>
      <c r="DJ135" s="161"/>
      <c r="DK135" s="161"/>
      <c r="DL135" s="161"/>
      <c r="DM135" s="161"/>
      <c r="DN135" s="161"/>
      <c r="DO135" s="161"/>
      <c r="DP135" s="161"/>
      <c r="DQ135" s="161"/>
      <c r="DR135" s="161"/>
      <c r="DS135" s="161"/>
      <c r="DT135" s="161"/>
      <c r="DU135" s="161"/>
      <c r="DV135" s="161"/>
      <c r="DW135" s="161"/>
      <c r="DX135" s="161"/>
      <c r="DY135" s="161"/>
      <c r="DZ135" s="161"/>
      <c r="EA135" s="161"/>
      <c r="EB135" s="161"/>
      <c r="EC135" s="161"/>
      <c r="ED135" s="161"/>
      <c r="EE135" s="161"/>
      <c r="EF135" s="161"/>
      <c r="EG135" s="161"/>
      <c r="EH135" s="161"/>
      <c r="EI135" s="161"/>
      <c r="EJ135" s="161"/>
      <c r="EK135" s="161"/>
      <c r="EL135" s="161"/>
      <c r="EM135" s="161"/>
      <c r="EN135" s="161"/>
      <c r="EO135" s="161"/>
      <c r="EP135" s="161"/>
      <c r="EQ135" s="161"/>
      <c r="ER135" s="161"/>
      <c r="ES135" s="161"/>
      <c r="ET135" s="161"/>
      <c r="EU135" s="161"/>
      <c r="EV135" s="161"/>
      <c r="EW135" s="161"/>
      <c r="EX135" s="161"/>
      <c r="EY135" s="161"/>
      <c r="EZ135" s="161"/>
      <c r="FA135" s="161"/>
      <c r="FB135" s="161"/>
      <c r="FC135" s="161"/>
      <c r="FD135" s="161"/>
      <c r="FE135" s="161"/>
      <c r="FF135" s="161"/>
      <c r="FG135" s="161"/>
      <c r="FH135" s="161"/>
      <c r="FI135" s="161"/>
      <c r="FJ135" s="161"/>
      <c r="FK135" s="161"/>
      <c r="FL135" s="161"/>
      <c r="FM135" s="161"/>
      <c r="FN135" s="161"/>
      <c r="FO135" s="161"/>
      <c r="FP135" s="161"/>
      <c r="FQ135" s="161"/>
      <c r="FR135" s="161"/>
      <c r="FS135" s="161"/>
      <c r="FT135" s="161"/>
      <c r="FU135" s="161"/>
      <c r="FV135" s="161"/>
      <c r="FW135" s="161"/>
      <c r="FX135" s="161"/>
      <c r="FY135" s="161"/>
      <c r="FZ135" s="161"/>
      <c r="GA135" s="161"/>
      <c r="GB135" s="161"/>
      <c r="GC135" s="161"/>
      <c r="GD135" s="161"/>
      <c r="GE135" s="161"/>
      <c r="GF135" s="161"/>
    </row>
    <row r="136" spans="7:188" x14ac:dyDescent="0.25"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  <c r="BD136" s="103"/>
      <c r="BE136" s="103"/>
      <c r="BF136" s="103"/>
      <c r="BG136" s="103"/>
      <c r="BH136" s="103"/>
      <c r="BI136" s="103"/>
      <c r="BJ136" s="103"/>
      <c r="BK136" s="103"/>
      <c r="BL136" s="103"/>
      <c r="BM136" s="103"/>
      <c r="BN136" s="103"/>
      <c r="BO136" s="103"/>
      <c r="BP136" s="103"/>
      <c r="BQ136" s="103"/>
      <c r="BR136" s="103"/>
      <c r="BS136" s="103"/>
      <c r="BT136" s="103"/>
      <c r="BU136" s="103"/>
      <c r="BV136" s="103"/>
      <c r="BW136" s="103"/>
      <c r="BX136" s="103"/>
      <c r="BY136" s="103"/>
      <c r="BZ136" s="103"/>
      <c r="CA136" s="103"/>
      <c r="CB136" s="103"/>
      <c r="CC136" s="103"/>
      <c r="CD136" s="103"/>
      <c r="CE136" s="103"/>
      <c r="CF136" s="103"/>
      <c r="CG136" s="103"/>
      <c r="CH136" s="103"/>
      <c r="CI136" s="103"/>
      <c r="CJ136" s="103"/>
      <c r="CK136" s="103"/>
      <c r="CL136" s="103"/>
      <c r="CM136" s="103"/>
      <c r="CN136" s="103"/>
      <c r="CO136" s="103"/>
      <c r="CP136" s="103"/>
      <c r="CQ136" s="103"/>
      <c r="CR136" s="103"/>
      <c r="CS136" s="103"/>
      <c r="CT136" s="103"/>
      <c r="CU136" s="103"/>
      <c r="CV136" s="103"/>
      <c r="CW136" s="103"/>
      <c r="CX136" s="103"/>
      <c r="CY136" s="103"/>
      <c r="CZ136" s="103"/>
      <c r="DA136" s="103"/>
      <c r="DB136" s="103"/>
      <c r="DC136" s="103"/>
      <c r="DD136" s="103"/>
      <c r="DE136" s="103"/>
      <c r="DF136" s="103"/>
      <c r="DG136" s="103"/>
      <c r="DH136" s="103"/>
      <c r="DI136" s="103"/>
      <c r="DJ136" s="103"/>
      <c r="DK136" s="103"/>
      <c r="DL136" s="103"/>
      <c r="DM136" s="103"/>
      <c r="DN136" s="103"/>
      <c r="DO136" s="103"/>
      <c r="DP136" s="103"/>
      <c r="DQ136" s="103"/>
      <c r="DR136" s="103"/>
      <c r="DS136" s="103"/>
      <c r="DT136" s="103"/>
      <c r="DU136" s="103"/>
      <c r="DV136" s="103"/>
      <c r="DW136" s="103"/>
      <c r="DX136" s="103"/>
      <c r="DY136" s="103"/>
      <c r="DZ136" s="103"/>
      <c r="EA136" s="103"/>
      <c r="EB136" s="103"/>
      <c r="EC136" s="103"/>
      <c r="ED136" s="103"/>
      <c r="EE136" s="103"/>
      <c r="EF136" s="103"/>
      <c r="EG136" s="103"/>
      <c r="EH136" s="103"/>
      <c r="EI136" s="103"/>
      <c r="EJ136" s="103"/>
      <c r="EK136" s="103"/>
      <c r="EL136" s="103"/>
      <c r="EM136" s="103"/>
      <c r="EN136" s="103"/>
      <c r="EO136" s="103"/>
      <c r="EP136" s="103"/>
      <c r="EQ136" s="103"/>
      <c r="ER136" s="103"/>
      <c r="ES136" s="103"/>
      <c r="ET136" s="103"/>
      <c r="EU136" s="103"/>
      <c r="EV136" s="103"/>
      <c r="EW136" s="103"/>
      <c r="EX136" s="103"/>
      <c r="EY136" s="103"/>
      <c r="EZ136" s="103"/>
      <c r="FA136" s="103"/>
      <c r="FB136" s="103"/>
      <c r="FC136" s="103"/>
      <c r="FD136" s="103"/>
      <c r="FE136" s="103"/>
      <c r="FF136" s="103"/>
      <c r="FG136" s="103"/>
      <c r="FH136" s="103"/>
      <c r="FI136" s="103"/>
      <c r="FJ136" s="103"/>
      <c r="FK136" s="103"/>
      <c r="FL136" s="103"/>
      <c r="FM136" s="103"/>
      <c r="FN136" s="103"/>
      <c r="FO136" s="103"/>
      <c r="FP136" s="103"/>
      <c r="FQ136" s="103"/>
      <c r="FR136" s="103"/>
      <c r="FS136" s="103"/>
      <c r="FT136" s="103"/>
      <c r="FU136" s="103"/>
      <c r="FV136" s="103"/>
      <c r="FW136" s="103"/>
      <c r="FX136" s="103"/>
      <c r="FY136" s="103"/>
      <c r="FZ136" s="103"/>
      <c r="GA136" s="103"/>
      <c r="GB136" s="103"/>
      <c r="GC136" s="103"/>
      <c r="GD136" s="103"/>
      <c r="GE136" s="103"/>
      <c r="GF136" s="103"/>
    </row>
    <row r="137" spans="7:188" x14ac:dyDescent="0.25">
      <c r="G137" s="161"/>
      <c r="H137" s="161"/>
      <c r="I137" s="161"/>
      <c r="J137" s="161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  <c r="AH137" s="161"/>
      <c r="AI137" s="161"/>
      <c r="AJ137" s="161"/>
      <c r="AK137" s="161"/>
      <c r="AL137" s="161"/>
      <c r="AM137" s="161"/>
      <c r="AN137" s="161"/>
      <c r="AO137" s="161"/>
      <c r="AP137" s="161"/>
      <c r="AQ137" s="161"/>
      <c r="AR137" s="161"/>
      <c r="AS137" s="161"/>
      <c r="AT137" s="161"/>
      <c r="AU137" s="161"/>
      <c r="AV137" s="161"/>
      <c r="AW137" s="161"/>
      <c r="AX137" s="161"/>
      <c r="AY137" s="161"/>
      <c r="AZ137" s="161"/>
      <c r="BA137" s="161"/>
      <c r="BB137" s="161"/>
      <c r="BC137" s="161"/>
      <c r="BD137" s="161"/>
      <c r="BE137" s="161"/>
      <c r="BF137" s="161"/>
      <c r="BG137" s="161"/>
      <c r="BH137" s="161"/>
      <c r="BI137" s="161"/>
      <c r="BJ137" s="161"/>
      <c r="BK137" s="161"/>
      <c r="BL137" s="161"/>
      <c r="BM137" s="161"/>
      <c r="BN137" s="161"/>
      <c r="BO137" s="161"/>
      <c r="BP137" s="161"/>
      <c r="BQ137" s="161"/>
      <c r="BR137" s="161"/>
      <c r="BS137" s="161"/>
      <c r="BT137" s="161"/>
      <c r="BU137" s="161"/>
      <c r="BV137" s="161"/>
      <c r="BW137" s="161"/>
      <c r="BX137" s="161"/>
      <c r="BY137" s="161"/>
      <c r="BZ137" s="161"/>
      <c r="CA137" s="161"/>
      <c r="CB137" s="161"/>
      <c r="CC137" s="161"/>
      <c r="CD137" s="161"/>
      <c r="CE137" s="161"/>
      <c r="CF137" s="161"/>
      <c r="CG137" s="161"/>
      <c r="CH137" s="161"/>
      <c r="CI137" s="161"/>
      <c r="CJ137" s="161"/>
      <c r="CK137" s="161"/>
      <c r="CL137" s="161"/>
      <c r="CM137" s="161"/>
      <c r="CN137" s="161"/>
      <c r="CO137" s="161"/>
      <c r="CP137" s="161"/>
      <c r="CQ137" s="161"/>
      <c r="CR137" s="161"/>
      <c r="CS137" s="161"/>
      <c r="CT137" s="161"/>
      <c r="CU137" s="161"/>
      <c r="CV137" s="161"/>
      <c r="CW137" s="161"/>
      <c r="CX137" s="161"/>
      <c r="CY137" s="161"/>
      <c r="CZ137" s="161"/>
      <c r="DA137" s="161"/>
      <c r="DB137" s="161"/>
      <c r="DC137" s="161"/>
      <c r="DD137" s="161"/>
      <c r="DE137" s="161"/>
      <c r="DF137" s="161"/>
      <c r="DG137" s="161"/>
      <c r="DH137" s="161"/>
      <c r="DI137" s="161"/>
      <c r="DJ137" s="161"/>
      <c r="DK137" s="161"/>
      <c r="DL137" s="161"/>
      <c r="DM137" s="161"/>
      <c r="DN137" s="161"/>
      <c r="DO137" s="161"/>
      <c r="DP137" s="161"/>
      <c r="DQ137" s="161"/>
      <c r="DR137" s="161"/>
      <c r="DS137" s="161"/>
      <c r="DT137" s="161"/>
      <c r="DU137" s="161"/>
      <c r="DV137" s="161"/>
      <c r="DW137" s="161"/>
      <c r="DX137" s="161"/>
      <c r="DY137" s="161"/>
      <c r="DZ137" s="161"/>
      <c r="EA137" s="161"/>
      <c r="EB137" s="161"/>
      <c r="EC137" s="161"/>
      <c r="ED137" s="161"/>
      <c r="EE137" s="161"/>
      <c r="EF137" s="161"/>
      <c r="EG137" s="161"/>
      <c r="EH137" s="161"/>
      <c r="EI137" s="161"/>
      <c r="EJ137" s="161"/>
      <c r="EK137" s="161"/>
      <c r="EL137" s="161"/>
      <c r="EM137" s="161"/>
      <c r="EN137" s="161"/>
      <c r="EO137" s="161"/>
      <c r="EP137" s="161"/>
      <c r="EQ137" s="161"/>
      <c r="ER137" s="161"/>
      <c r="ES137" s="161"/>
      <c r="ET137" s="161"/>
      <c r="EU137" s="161"/>
      <c r="EV137" s="161"/>
      <c r="EW137" s="161"/>
      <c r="EX137" s="161"/>
      <c r="EY137" s="161"/>
      <c r="EZ137" s="161"/>
      <c r="FA137" s="161"/>
      <c r="FB137" s="161"/>
      <c r="FC137" s="161"/>
      <c r="FD137" s="161"/>
      <c r="FE137" s="161"/>
      <c r="FF137" s="161"/>
      <c r="FG137" s="161"/>
      <c r="FH137" s="161"/>
      <c r="FI137" s="161"/>
      <c r="FJ137" s="161"/>
      <c r="FK137" s="161"/>
      <c r="FL137" s="161"/>
      <c r="FM137" s="161"/>
      <c r="FN137" s="161"/>
      <c r="FO137" s="161"/>
      <c r="FP137" s="161"/>
      <c r="FQ137" s="161"/>
      <c r="FR137" s="161"/>
      <c r="FS137" s="161"/>
      <c r="FT137" s="161"/>
      <c r="FU137" s="161"/>
      <c r="FV137" s="161"/>
      <c r="FW137" s="161"/>
      <c r="FX137" s="161"/>
      <c r="FY137" s="161"/>
      <c r="FZ137" s="161"/>
      <c r="GA137" s="161"/>
      <c r="GB137" s="161"/>
      <c r="GC137" s="161"/>
      <c r="GD137" s="161"/>
      <c r="GE137" s="161"/>
      <c r="GF137" s="161"/>
    </row>
    <row r="138" spans="7:188" x14ac:dyDescent="0.25"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  <c r="BD138" s="103"/>
      <c r="BE138" s="103"/>
      <c r="BF138" s="103"/>
      <c r="BG138" s="103"/>
      <c r="BH138" s="103"/>
      <c r="BI138" s="103"/>
      <c r="BJ138" s="103"/>
      <c r="BK138" s="103"/>
      <c r="BL138" s="103"/>
      <c r="BM138" s="103"/>
      <c r="BN138" s="103"/>
      <c r="BO138" s="103"/>
      <c r="BP138" s="103"/>
      <c r="BQ138" s="103"/>
      <c r="BR138" s="103"/>
      <c r="BS138" s="103"/>
      <c r="BT138" s="103"/>
      <c r="BU138" s="103"/>
      <c r="BV138" s="103"/>
      <c r="BW138" s="103"/>
      <c r="BX138" s="103"/>
      <c r="BY138" s="103"/>
      <c r="BZ138" s="103"/>
      <c r="CA138" s="103"/>
      <c r="CB138" s="103"/>
      <c r="CC138" s="103"/>
      <c r="CD138" s="103"/>
      <c r="CE138" s="103"/>
      <c r="CF138" s="103"/>
      <c r="CG138" s="103"/>
      <c r="CH138" s="103"/>
      <c r="CI138" s="103"/>
      <c r="CJ138" s="103"/>
      <c r="CK138" s="103"/>
      <c r="CL138" s="103"/>
      <c r="CM138" s="103"/>
      <c r="CN138" s="103"/>
      <c r="CO138" s="103"/>
      <c r="CP138" s="103"/>
      <c r="CQ138" s="103"/>
      <c r="CR138" s="103"/>
      <c r="CS138" s="103"/>
      <c r="CT138" s="103"/>
      <c r="CU138" s="103"/>
      <c r="CV138" s="103"/>
      <c r="CW138" s="103"/>
      <c r="CX138" s="103"/>
      <c r="CY138" s="103"/>
      <c r="CZ138" s="103"/>
      <c r="DA138" s="103"/>
      <c r="DB138" s="103"/>
      <c r="DC138" s="103"/>
      <c r="DD138" s="103"/>
      <c r="DE138" s="103"/>
      <c r="DF138" s="103"/>
      <c r="DG138" s="103"/>
      <c r="DH138" s="103"/>
      <c r="DI138" s="103"/>
      <c r="DJ138" s="103"/>
      <c r="DK138" s="103"/>
      <c r="DL138" s="103"/>
      <c r="DM138" s="103"/>
      <c r="DN138" s="103"/>
      <c r="DO138" s="103"/>
      <c r="DP138" s="103"/>
      <c r="DQ138" s="103"/>
      <c r="DR138" s="103"/>
      <c r="DS138" s="103"/>
      <c r="DT138" s="103"/>
      <c r="DU138" s="103"/>
      <c r="DV138" s="103"/>
      <c r="DW138" s="103"/>
      <c r="DX138" s="103"/>
      <c r="DY138" s="103"/>
      <c r="DZ138" s="103"/>
      <c r="EA138" s="103"/>
      <c r="EB138" s="103"/>
      <c r="EC138" s="103"/>
      <c r="ED138" s="103"/>
      <c r="EE138" s="103"/>
      <c r="EF138" s="103"/>
      <c r="EG138" s="103"/>
      <c r="EH138" s="103"/>
      <c r="EI138" s="103"/>
      <c r="EJ138" s="103"/>
      <c r="EK138" s="103"/>
      <c r="EL138" s="103"/>
      <c r="EM138" s="103"/>
      <c r="EN138" s="103"/>
      <c r="EO138" s="103"/>
      <c r="EP138" s="103"/>
      <c r="EQ138" s="103"/>
      <c r="ER138" s="103"/>
      <c r="ES138" s="103"/>
      <c r="ET138" s="103"/>
      <c r="EU138" s="103"/>
      <c r="EV138" s="103"/>
      <c r="EW138" s="103"/>
      <c r="EX138" s="103"/>
      <c r="EY138" s="103"/>
      <c r="EZ138" s="103"/>
      <c r="FA138" s="103"/>
      <c r="FB138" s="103"/>
      <c r="FC138" s="103"/>
      <c r="FD138" s="103"/>
      <c r="FE138" s="103"/>
      <c r="FF138" s="103"/>
      <c r="FG138" s="103"/>
      <c r="FH138" s="103"/>
      <c r="FI138" s="103"/>
      <c r="FJ138" s="103"/>
      <c r="FK138" s="103"/>
      <c r="FL138" s="103"/>
      <c r="FM138" s="103"/>
      <c r="FN138" s="103"/>
      <c r="FO138" s="103"/>
      <c r="FP138" s="103"/>
      <c r="FQ138" s="103"/>
      <c r="FR138" s="103"/>
      <c r="FS138" s="103"/>
      <c r="FT138" s="103"/>
      <c r="FU138" s="103"/>
      <c r="FV138" s="103"/>
      <c r="FW138" s="103"/>
      <c r="FX138" s="103"/>
      <c r="FY138" s="103"/>
      <c r="FZ138" s="103"/>
      <c r="GA138" s="103"/>
      <c r="GB138" s="103"/>
      <c r="GC138" s="103"/>
      <c r="GD138" s="103"/>
      <c r="GE138" s="103"/>
      <c r="GF138" s="103"/>
    </row>
    <row r="139" spans="7:188" x14ac:dyDescent="0.25">
      <c r="G139" s="161"/>
      <c r="H139" s="161"/>
      <c r="I139" s="161"/>
      <c r="J139" s="161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  <c r="AH139" s="161"/>
      <c r="AI139" s="161"/>
      <c r="AJ139" s="161"/>
      <c r="AK139" s="161"/>
      <c r="AL139" s="161"/>
      <c r="AM139" s="161"/>
      <c r="AN139" s="161"/>
      <c r="AO139" s="161"/>
      <c r="AP139" s="161"/>
      <c r="AQ139" s="161"/>
      <c r="AR139" s="161"/>
      <c r="AS139" s="161"/>
      <c r="AT139" s="161"/>
      <c r="AU139" s="161"/>
      <c r="AV139" s="161"/>
      <c r="AW139" s="161"/>
      <c r="AX139" s="161"/>
      <c r="AY139" s="161"/>
      <c r="AZ139" s="161"/>
      <c r="BA139" s="161"/>
      <c r="BB139" s="161"/>
      <c r="BC139" s="161"/>
      <c r="BD139" s="161"/>
      <c r="BE139" s="161"/>
      <c r="BF139" s="161"/>
      <c r="BG139" s="161"/>
      <c r="BH139" s="161"/>
      <c r="BI139" s="161"/>
      <c r="BJ139" s="161"/>
      <c r="BK139" s="161"/>
      <c r="BL139" s="161"/>
      <c r="BM139" s="161"/>
      <c r="BN139" s="161"/>
      <c r="BO139" s="161"/>
      <c r="BP139" s="161"/>
      <c r="BQ139" s="161"/>
      <c r="BR139" s="161"/>
      <c r="BS139" s="161"/>
      <c r="BT139" s="161"/>
      <c r="BU139" s="161"/>
      <c r="BV139" s="161"/>
      <c r="BW139" s="161"/>
      <c r="BX139" s="161"/>
      <c r="BY139" s="161"/>
      <c r="BZ139" s="161"/>
      <c r="CA139" s="161"/>
      <c r="CB139" s="161"/>
      <c r="CC139" s="161"/>
      <c r="CD139" s="161"/>
      <c r="CE139" s="161"/>
      <c r="CF139" s="161"/>
      <c r="CG139" s="161"/>
      <c r="CH139" s="161"/>
      <c r="CI139" s="161"/>
      <c r="CJ139" s="161"/>
      <c r="CK139" s="161"/>
      <c r="CL139" s="161"/>
      <c r="CM139" s="161"/>
      <c r="CN139" s="161"/>
      <c r="CO139" s="161"/>
      <c r="CP139" s="161"/>
      <c r="CQ139" s="161"/>
      <c r="CR139" s="161"/>
      <c r="CS139" s="161"/>
      <c r="CT139" s="161"/>
      <c r="CU139" s="161"/>
      <c r="CV139" s="161"/>
      <c r="CW139" s="161"/>
      <c r="CX139" s="161"/>
      <c r="CY139" s="161"/>
      <c r="CZ139" s="161"/>
      <c r="DA139" s="161"/>
      <c r="DB139" s="161"/>
      <c r="DC139" s="161"/>
      <c r="DD139" s="161"/>
      <c r="DE139" s="161"/>
      <c r="DF139" s="161"/>
      <c r="DG139" s="161"/>
      <c r="DH139" s="161"/>
      <c r="DI139" s="161"/>
      <c r="DJ139" s="161"/>
      <c r="DK139" s="161"/>
      <c r="DL139" s="161"/>
      <c r="DM139" s="161"/>
      <c r="DN139" s="161"/>
      <c r="DO139" s="161"/>
      <c r="DP139" s="161"/>
      <c r="DQ139" s="161"/>
      <c r="DR139" s="161"/>
      <c r="DS139" s="161"/>
      <c r="DT139" s="161"/>
      <c r="DU139" s="161"/>
      <c r="DV139" s="161"/>
      <c r="DW139" s="161"/>
      <c r="DX139" s="161"/>
      <c r="DY139" s="161"/>
      <c r="DZ139" s="161"/>
      <c r="EA139" s="161"/>
      <c r="EB139" s="161"/>
      <c r="EC139" s="161"/>
      <c r="ED139" s="161"/>
      <c r="EE139" s="161"/>
      <c r="EF139" s="161"/>
      <c r="EG139" s="161"/>
      <c r="EH139" s="161"/>
      <c r="EI139" s="161"/>
      <c r="EJ139" s="161"/>
      <c r="EK139" s="161"/>
      <c r="EL139" s="161"/>
      <c r="EM139" s="161"/>
      <c r="EN139" s="161"/>
      <c r="EO139" s="161"/>
      <c r="EP139" s="161"/>
      <c r="EQ139" s="161"/>
      <c r="ER139" s="161"/>
      <c r="ES139" s="161"/>
      <c r="ET139" s="161"/>
      <c r="EU139" s="161"/>
      <c r="EV139" s="161"/>
      <c r="EW139" s="161"/>
      <c r="EX139" s="161"/>
      <c r="EY139" s="161"/>
      <c r="EZ139" s="161"/>
      <c r="FA139" s="161"/>
      <c r="FB139" s="161"/>
      <c r="FC139" s="161"/>
      <c r="FD139" s="161"/>
      <c r="FE139" s="161"/>
      <c r="FF139" s="161"/>
      <c r="FG139" s="161"/>
      <c r="FH139" s="161"/>
      <c r="FI139" s="161"/>
      <c r="FJ139" s="161"/>
      <c r="FK139" s="161"/>
      <c r="FL139" s="161"/>
      <c r="FM139" s="161"/>
      <c r="FN139" s="161"/>
      <c r="FO139" s="161"/>
      <c r="FP139" s="161"/>
      <c r="FQ139" s="161"/>
      <c r="FR139" s="161"/>
      <c r="FS139" s="161"/>
      <c r="FT139" s="161"/>
      <c r="FU139" s="161"/>
      <c r="FV139" s="161"/>
      <c r="FW139" s="161"/>
      <c r="FX139" s="161"/>
      <c r="FY139" s="161"/>
      <c r="FZ139" s="161"/>
      <c r="GA139" s="161"/>
      <c r="GB139" s="161"/>
      <c r="GC139" s="161"/>
      <c r="GD139" s="161"/>
      <c r="GE139" s="161"/>
      <c r="GF139" s="161"/>
    </row>
    <row r="140" spans="7:188" x14ac:dyDescent="0.25"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  <c r="BD140" s="103"/>
      <c r="BE140" s="103"/>
      <c r="BF140" s="103"/>
      <c r="BG140" s="103"/>
      <c r="BH140" s="103"/>
      <c r="BI140" s="103"/>
      <c r="BJ140" s="103"/>
      <c r="BK140" s="103"/>
      <c r="BL140" s="103"/>
      <c r="BM140" s="103"/>
      <c r="BN140" s="103"/>
      <c r="BO140" s="103"/>
      <c r="BP140" s="103"/>
      <c r="BQ140" s="103"/>
      <c r="BR140" s="103"/>
      <c r="BS140" s="103"/>
      <c r="BT140" s="103"/>
      <c r="BU140" s="103"/>
      <c r="BV140" s="103"/>
      <c r="BW140" s="103"/>
      <c r="BX140" s="103"/>
      <c r="BY140" s="103"/>
      <c r="BZ140" s="103"/>
      <c r="CA140" s="103"/>
      <c r="CB140" s="103"/>
      <c r="CC140" s="103"/>
      <c r="CD140" s="103"/>
      <c r="CE140" s="103"/>
      <c r="CF140" s="103"/>
      <c r="CG140" s="103"/>
      <c r="CH140" s="103"/>
      <c r="CI140" s="103"/>
      <c r="CJ140" s="103"/>
      <c r="CK140" s="103"/>
      <c r="CL140" s="103"/>
      <c r="CM140" s="103"/>
      <c r="CN140" s="103"/>
      <c r="CO140" s="103"/>
      <c r="CP140" s="103"/>
      <c r="CQ140" s="103"/>
      <c r="CR140" s="103"/>
      <c r="CS140" s="103"/>
      <c r="CT140" s="103"/>
      <c r="CU140" s="103"/>
      <c r="CV140" s="103"/>
      <c r="CW140" s="103"/>
      <c r="CX140" s="103"/>
      <c r="CY140" s="103"/>
      <c r="CZ140" s="103"/>
      <c r="DA140" s="103"/>
      <c r="DB140" s="103"/>
      <c r="DC140" s="103"/>
      <c r="DD140" s="103"/>
      <c r="DE140" s="103"/>
      <c r="DF140" s="103"/>
      <c r="DG140" s="103"/>
      <c r="DH140" s="103"/>
      <c r="DI140" s="103"/>
      <c r="DJ140" s="103"/>
      <c r="DK140" s="103"/>
      <c r="DL140" s="103"/>
      <c r="DM140" s="103"/>
      <c r="DN140" s="103"/>
      <c r="DO140" s="103"/>
      <c r="DP140" s="103"/>
      <c r="DQ140" s="103"/>
      <c r="DR140" s="103"/>
      <c r="DS140" s="103"/>
      <c r="DT140" s="103"/>
      <c r="DU140" s="103"/>
      <c r="DV140" s="103"/>
      <c r="DW140" s="103"/>
      <c r="DX140" s="103"/>
      <c r="DY140" s="103"/>
      <c r="DZ140" s="103"/>
      <c r="EA140" s="103"/>
      <c r="EB140" s="103"/>
      <c r="EC140" s="103"/>
      <c r="ED140" s="103"/>
      <c r="EE140" s="103"/>
      <c r="EF140" s="103"/>
      <c r="EG140" s="103"/>
      <c r="EH140" s="103"/>
      <c r="EI140" s="103"/>
      <c r="EJ140" s="103"/>
      <c r="EK140" s="103"/>
      <c r="EL140" s="103"/>
      <c r="EM140" s="103"/>
      <c r="EN140" s="103"/>
      <c r="EO140" s="103"/>
      <c r="EP140" s="103"/>
      <c r="EQ140" s="103"/>
      <c r="ER140" s="103"/>
      <c r="ES140" s="103"/>
      <c r="ET140" s="103"/>
      <c r="EU140" s="103"/>
      <c r="EV140" s="103"/>
      <c r="EW140" s="103"/>
      <c r="EX140" s="103"/>
      <c r="EY140" s="103"/>
      <c r="EZ140" s="103"/>
      <c r="FA140" s="103"/>
      <c r="FB140" s="103"/>
      <c r="FC140" s="103"/>
      <c r="FD140" s="103"/>
      <c r="FE140" s="103"/>
      <c r="FF140" s="103"/>
      <c r="FG140" s="103"/>
      <c r="FH140" s="103"/>
      <c r="FI140" s="103"/>
      <c r="FJ140" s="103"/>
      <c r="FK140" s="103"/>
      <c r="FL140" s="103"/>
      <c r="FM140" s="103"/>
      <c r="FN140" s="103"/>
      <c r="FO140" s="103"/>
      <c r="FP140" s="103"/>
      <c r="FQ140" s="103"/>
      <c r="FR140" s="103"/>
      <c r="FS140" s="103"/>
      <c r="FT140" s="103"/>
      <c r="FU140" s="103"/>
      <c r="FV140" s="103"/>
      <c r="FW140" s="103"/>
      <c r="FX140" s="103"/>
      <c r="FY140" s="103"/>
      <c r="FZ140" s="103"/>
      <c r="GA140" s="103"/>
      <c r="GB140" s="103"/>
      <c r="GC140" s="103"/>
      <c r="GD140" s="103"/>
      <c r="GE140" s="103"/>
      <c r="GF140" s="103"/>
    </row>
    <row r="141" spans="7:188" x14ac:dyDescent="0.25">
      <c r="G141" s="161"/>
      <c r="H141" s="161"/>
      <c r="I141" s="161"/>
      <c r="J141" s="161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  <c r="AH141" s="161"/>
      <c r="AI141" s="161"/>
      <c r="AJ141" s="161"/>
      <c r="AK141" s="161"/>
      <c r="AL141" s="161"/>
      <c r="AM141" s="161"/>
      <c r="AN141" s="161"/>
      <c r="AO141" s="161"/>
      <c r="AP141" s="161"/>
      <c r="AQ141" s="161"/>
      <c r="AR141" s="161"/>
      <c r="AS141" s="161"/>
      <c r="AT141" s="161"/>
      <c r="AU141" s="161"/>
      <c r="AV141" s="161"/>
      <c r="AW141" s="161"/>
      <c r="AX141" s="161"/>
      <c r="AY141" s="161"/>
      <c r="AZ141" s="161"/>
      <c r="BA141" s="161"/>
      <c r="BB141" s="161"/>
      <c r="BC141" s="161"/>
      <c r="BD141" s="161"/>
      <c r="BE141" s="161"/>
      <c r="BF141" s="161"/>
      <c r="BG141" s="161"/>
      <c r="BH141" s="161"/>
      <c r="BI141" s="161"/>
      <c r="BJ141" s="161"/>
      <c r="BK141" s="161"/>
      <c r="BL141" s="161"/>
      <c r="BM141" s="161"/>
      <c r="BN141" s="161"/>
      <c r="BO141" s="161"/>
      <c r="BP141" s="161"/>
      <c r="BQ141" s="161"/>
      <c r="BR141" s="161"/>
      <c r="BS141" s="161"/>
      <c r="BT141" s="161"/>
      <c r="BU141" s="161"/>
      <c r="BV141" s="161"/>
      <c r="BW141" s="161"/>
      <c r="BX141" s="161"/>
      <c r="BY141" s="161"/>
      <c r="BZ141" s="161"/>
      <c r="CA141" s="161"/>
      <c r="CB141" s="161"/>
      <c r="CC141" s="161"/>
      <c r="CD141" s="161"/>
      <c r="CE141" s="161"/>
      <c r="CF141" s="161"/>
      <c r="CG141" s="161"/>
      <c r="CH141" s="161"/>
      <c r="CI141" s="161"/>
      <c r="CJ141" s="161"/>
      <c r="CK141" s="161"/>
      <c r="CL141" s="161"/>
      <c r="CM141" s="161"/>
      <c r="CN141" s="161"/>
      <c r="CO141" s="161"/>
      <c r="CP141" s="161"/>
      <c r="CQ141" s="161"/>
      <c r="CR141" s="161"/>
      <c r="CS141" s="161"/>
      <c r="CT141" s="161"/>
      <c r="CU141" s="161"/>
      <c r="CV141" s="161"/>
      <c r="CW141" s="161"/>
      <c r="CX141" s="161"/>
      <c r="CY141" s="161"/>
      <c r="CZ141" s="161"/>
      <c r="DA141" s="161"/>
      <c r="DB141" s="161"/>
      <c r="DC141" s="161"/>
      <c r="DD141" s="161"/>
      <c r="DE141" s="161"/>
      <c r="DF141" s="161"/>
      <c r="DG141" s="161"/>
      <c r="DH141" s="161"/>
      <c r="DI141" s="161"/>
      <c r="DJ141" s="161"/>
      <c r="DK141" s="161"/>
      <c r="DL141" s="161"/>
      <c r="DM141" s="161"/>
      <c r="DN141" s="161"/>
      <c r="DO141" s="161"/>
      <c r="DP141" s="161"/>
      <c r="DQ141" s="161"/>
      <c r="DR141" s="161"/>
      <c r="DS141" s="161"/>
      <c r="DT141" s="161"/>
      <c r="DU141" s="161"/>
      <c r="DV141" s="161"/>
      <c r="DW141" s="161"/>
      <c r="DX141" s="161"/>
      <c r="DY141" s="161"/>
      <c r="DZ141" s="161"/>
      <c r="EA141" s="161"/>
      <c r="EB141" s="161"/>
      <c r="EC141" s="161"/>
      <c r="ED141" s="161"/>
      <c r="EE141" s="161"/>
      <c r="EF141" s="161"/>
      <c r="EG141" s="161"/>
      <c r="EH141" s="161"/>
      <c r="EI141" s="161"/>
      <c r="EJ141" s="161"/>
      <c r="EK141" s="161"/>
      <c r="EL141" s="161"/>
      <c r="EM141" s="161"/>
      <c r="EN141" s="161"/>
      <c r="EO141" s="161"/>
      <c r="EP141" s="161"/>
      <c r="EQ141" s="161"/>
      <c r="ER141" s="161"/>
      <c r="ES141" s="161"/>
      <c r="ET141" s="161"/>
      <c r="EU141" s="161"/>
      <c r="EV141" s="161"/>
      <c r="EW141" s="161"/>
      <c r="EX141" s="161"/>
      <c r="EY141" s="161"/>
      <c r="EZ141" s="161"/>
      <c r="FA141" s="161"/>
      <c r="FB141" s="161"/>
      <c r="FC141" s="161"/>
      <c r="FD141" s="161"/>
      <c r="FE141" s="161"/>
      <c r="FF141" s="161"/>
      <c r="FG141" s="161"/>
      <c r="FH141" s="161"/>
      <c r="FI141" s="161"/>
      <c r="FJ141" s="161"/>
      <c r="FK141" s="161"/>
      <c r="FL141" s="161"/>
      <c r="FM141" s="161"/>
      <c r="FN141" s="161"/>
      <c r="FO141" s="161"/>
      <c r="FP141" s="161"/>
      <c r="FQ141" s="161"/>
      <c r="FR141" s="161"/>
      <c r="FS141" s="161"/>
      <c r="FT141" s="161"/>
      <c r="FU141" s="161"/>
      <c r="FV141" s="161"/>
      <c r="FW141" s="161"/>
      <c r="FX141" s="161"/>
      <c r="FY141" s="161"/>
      <c r="FZ141" s="161"/>
      <c r="GA141" s="161"/>
      <c r="GB141" s="161"/>
      <c r="GC141" s="161"/>
      <c r="GD141" s="161"/>
      <c r="GE141" s="161"/>
      <c r="GF141" s="161"/>
    </row>
    <row r="142" spans="7:188" x14ac:dyDescent="0.25"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  <c r="BD142" s="103"/>
      <c r="BE142" s="103"/>
      <c r="BF142" s="103"/>
      <c r="BG142" s="103"/>
      <c r="BH142" s="103"/>
      <c r="BI142" s="103"/>
      <c r="BJ142" s="103"/>
      <c r="BK142" s="103"/>
      <c r="BL142" s="103"/>
      <c r="BM142" s="103"/>
      <c r="BN142" s="103"/>
      <c r="BO142" s="103"/>
      <c r="BP142" s="103"/>
      <c r="BQ142" s="103"/>
      <c r="BR142" s="103"/>
      <c r="BS142" s="103"/>
      <c r="BT142" s="103"/>
      <c r="BU142" s="103"/>
      <c r="BV142" s="103"/>
      <c r="BW142" s="103"/>
      <c r="BX142" s="103"/>
      <c r="BY142" s="103"/>
      <c r="BZ142" s="103"/>
      <c r="CA142" s="103"/>
      <c r="CB142" s="103"/>
      <c r="CC142" s="103"/>
      <c r="CD142" s="103"/>
      <c r="CE142" s="103"/>
      <c r="CF142" s="103"/>
      <c r="CG142" s="103"/>
      <c r="CH142" s="103"/>
      <c r="CI142" s="103"/>
      <c r="CJ142" s="103"/>
      <c r="CK142" s="103"/>
      <c r="CL142" s="103"/>
      <c r="CM142" s="103"/>
      <c r="CN142" s="103"/>
      <c r="CO142" s="103"/>
      <c r="CP142" s="103"/>
      <c r="CQ142" s="103"/>
      <c r="CR142" s="103"/>
      <c r="CS142" s="103"/>
      <c r="CT142" s="103"/>
      <c r="CU142" s="103"/>
      <c r="CV142" s="103"/>
      <c r="CW142" s="103"/>
      <c r="CX142" s="103"/>
      <c r="CY142" s="103"/>
      <c r="CZ142" s="103"/>
      <c r="DA142" s="103"/>
      <c r="DB142" s="103"/>
      <c r="DC142" s="103"/>
      <c r="DD142" s="103"/>
      <c r="DE142" s="103"/>
      <c r="DF142" s="103"/>
      <c r="DG142" s="103"/>
      <c r="DH142" s="103"/>
      <c r="DI142" s="103"/>
      <c r="DJ142" s="103"/>
      <c r="DK142" s="103"/>
      <c r="DL142" s="103"/>
      <c r="DM142" s="103"/>
      <c r="DN142" s="103"/>
      <c r="DO142" s="103"/>
      <c r="DP142" s="103"/>
      <c r="DQ142" s="103"/>
      <c r="DR142" s="103"/>
      <c r="DS142" s="103"/>
      <c r="DT142" s="103"/>
      <c r="DU142" s="103"/>
      <c r="DV142" s="103"/>
      <c r="DW142" s="103"/>
      <c r="DX142" s="103"/>
      <c r="DY142" s="103"/>
      <c r="DZ142" s="103"/>
      <c r="EA142" s="103"/>
      <c r="EB142" s="103"/>
      <c r="EC142" s="103"/>
      <c r="ED142" s="103"/>
      <c r="EE142" s="103"/>
      <c r="EF142" s="103"/>
      <c r="EG142" s="103"/>
      <c r="EH142" s="103"/>
      <c r="EI142" s="103"/>
      <c r="EJ142" s="103"/>
      <c r="EK142" s="103"/>
      <c r="EL142" s="103"/>
      <c r="EM142" s="103"/>
      <c r="EN142" s="103"/>
      <c r="EO142" s="103"/>
      <c r="EP142" s="103"/>
      <c r="EQ142" s="103"/>
      <c r="ER142" s="103"/>
      <c r="ES142" s="103"/>
      <c r="ET142" s="103"/>
      <c r="EU142" s="103"/>
      <c r="EV142" s="103"/>
      <c r="EW142" s="103"/>
      <c r="EX142" s="103"/>
      <c r="EY142" s="103"/>
      <c r="EZ142" s="103"/>
      <c r="FA142" s="103"/>
      <c r="FB142" s="103"/>
      <c r="FC142" s="103"/>
      <c r="FD142" s="103"/>
      <c r="FE142" s="103"/>
      <c r="FF142" s="103"/>
      <c r="FG142" s="103"/>
      <c r="FH142" s="103"/>
      <c r="FI142" s="103"/>
      <c r="FJ142" s="103"/>
      <c r="FK142" s="103"/>
      <c r="FL142" s="103"/>
      <c r="FM142" s="103"/>
      <c r="FN142" s="103"/>
      <c r="FO142" s="103"/>
      <c r="FP142" s="103"/>
      <c r="FQ142" s="103"/>
      <c r="FR142" s="103"/>
      <c r="FS142" s="103"/>
      <c r="FT142" s="103"/>
      <c r="FU142" s="103"/>
      <c r="FV142" s="103"/>
      <c r="FW142" s="103"/>
      <c r="FX142" s="103"/>
      <c r="FY142" s="103"/>
      <c r="FZ142" s="103"/>
      <c r="GA142" s="103"/>
      <c r="GB142" s="103"/>
      <c r="GC142" s="103"/>
      <c r="GD142" s="103"/>
      <c r="GE142" s="103"/>
      <c r="GF142" s="103"/>
    </row>
    <row r="143" spans="7:188" x14ac:dyDescent="0.25">
      <c r="G143" s="161"/>
      <c r="H143" s="161"/>
      <c r="I143" s="161"/>
      <c r="J143" s="161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  <c r="AH143" s="161"/>
      <c r="AI143" s="161"/>
      <c r="AJ143" s="161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1"/>
      <c r="AW143" s="161"/>
      <c r="AX143" s="161"/>
      <c r="AY143" s="161"/>
      <c r="AZ143" s="161"/>
      <c r="BA143" s="161"/>
      <c r="BB143" s="161"/>
      <c r="BC143" s="161"/>
      <c r="BD143" s="161"/>
      <c r="BE143" s="161"/>
      <c r="BF143" s="161"/>
      <c r="BG143" s="161"/>
      <c r="BH143" s="161"/>
      <c r="BI143" s="161"/>
      <c r="BJ143" s="161"/>
      <c r="BK143" s="161"/>
      <c r="BL143" s="161"/>
      <c r="BM143" s="161"/>
      <c r="BN143" s="161"/>
      <c r="BO143" s="161"/>
      <c r="BP143" s="161"/>
      <c r="BQ143" s="161"/>
      <c r="BR143" s="161"/>
      <c r="BS143" s="161"/>
      <c r="BT143" s="161"/>
      <c r="BU143" s="161"/>
      <c r="BV143" s="161"/>
      <c r="BW143" s="161"/>
      <c r="BX143" s="161"/>
      <c r="BY143" s="161"/>
      <c r="BZ143" s="161"/>
      <c r="CA143" s="161"/>
      <c r="CB143" s="161"/>
      <c r="CC143" s="161"/>
      <c r="CD143" s="161"/>
      <c r="CE143" s="161"/>
      <c r="CF143" s="161"/>
      <c r="CG143" s="161"/>
      <c r="CH143" s="161"/>
      <c r="CI143" s="161"/>
      <c r="CJ143" s="161"/>
      <c r="CK143" s="161"/>
      <c r="CL143" s="161"/>
      <c r="CM143" s="161"/>
      <c r="CN143" s="161"/>
      <c r="CO143" s="161"/>
      <c r="CP143" s="161"/>
      <c r="CQ143" s="161"/>
      <c r="CR143" s="161"/>
      <c r="CS143" s="161"/>
      <c r="CT143" s="161"/>
      <c r="CU143" s="161"/>
      <c r="CV143" s="161"/>
      <c r="CW143" s="161"/>
      <c r="CX143" s="161"/>
      <c r="CY143" s="161"/>
      <c r="CZ143" s="161"/>
      <c r="DA143" s="161"/>
      <c r="DB143" s="161"/>
      <c r="DC143" s="161"/>
      <c r="DD143" s="161"/>
      <c r="DE143" s="161"/>
      <c r="DF143" s="161"/>
      <c r="DG143" s="161"/>
      <c r="DH143" s="161"/>
      <c r="DI143" s="161"/>
      <c r="DJ143" s="161"/>
      <c r="DK143" s="161"/>
      <c r="DL143" s="161"/>
      <c r="DM143" s="161"/>
      <c r="DN143" s="161"/>
      <c r="DO143" s="161"/>
      <c r="DP143" s="161"/>
      <c r="DQ143" s="161"/>
      <c r="DR143" s="161"/>
      <c r="DS143" s="161"/>
      <c r="DT143" s="161"/>
      <c r="DU143" s="161"/>
      <c r="DV143" s="161"/>
      <c r="DW143" s="161"/>
      <c r="DX143" s="161"/>
      <c r="DY143" s="161"/>
      <c r="DZ143" s="161"/>
      <c r="EA143" s="161"/>
      <c r="EB143" s="161"/>
      <c r="EC143" s="161"/>
      <c r="ED143" s="161"/>
      <c r="EE143" s="161"/>
      <c r="EF143" s="161"/>
      <c r="EG143" s="161"/>
      <c r="EH143" s="161"/>
      <c r="EI143" s="161"/>
      <c r="EJ143" s="161"/>
      <c r="EK143" s="161"/>
      <c r="EL143" s="161"/>
      <c r="EM143" s="161"/>
      <c r="EN143" s="161"/>
      <c r="EO143" s="161"/>
      <c r="EP143" s="161"/>
      <c r="EQ143" s="161"/>
      <c r="ER143" s="161"/>
      <c r="ES143" s="161"/>
      <c r="ET143" s="161"/>
      <c r="EU143" s="161"/>
      <c r="EV143" s="161"/>
      <c r="EW143" s="161"/>
      <c r="EX143" s="161"/>
      <c r="EY143" s="161"/>
      <c r="EZ143" s="161"/>
      <c r="FA143" s="161"/>
      <c r="FB143" s="161"/>
      <c r="FC143" s="161"/>
      <c r="FD143" s="161"/>
      <c r="FE143" s="161"/>
      <c r="FF143" s="161"/>
      <c r="FG143" s="161"/>
      <c r="FH143" s="161"/>
      <c r="FI143" s="161"/>
      <c r="FJ143" s="161"/>
      <c r="FK143" s="161"/>
      <c r="FL143" s="161"/>
      <c r="FM143" s="161"/>
      <c r="FN143" s="161"/>
      <c r="FO143" s="161"/>
      <c r="FP143" s="161"/>
      <c r="FQ143" s="161"/>
      <c r="FR143" s="161"/>
      <c r="FS143" s="161"/>
      <c r="FT143" s="161"/>
      <c r="FU143" s="161"/>
      <c r="FV143" s="161"/>
      <c r="FW143" s="161"/>
      <c r="FX143" s="161"/>
      <c r="FY143" s="161"/>
      <c r="FZ143" s="161"/>
      <c r="GA143" s="161"/>
      <c r="GB143" s="161"/>
      <c r="GC143" s="161"/>
      <c r="GD143" s="161"/>
      <c r="GE143" s="161"/>
      <c r="GF143" s="161"/>
    </row>
    <row r="144" spans="7:188" x14ac:dyDescent="0.25"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  <c r="BD144" s="103"/>
      <c r="BE144" s="103"/>
      <c r="BF144" s="103"/>
      <c r="BG144" s="103"/>
      <c r="BH144" s="103"/>
      <c r="BI144" s="103"/>
      <c r="BJ144" s="103"/>
      <c r="BK144" s="103"/>
      <c r="BL144" s="103"/>
      <c r="BM144" s="103"/>
      <c r="BN144" s="103"/>
      <c r="BO144" s="103"/>
      <c r="BP144" s="103"/>
      <c r="BQ144" s="103"/>
      <c r="BR144" s="103"/>
      <c r="BS144" s="103"/>
      <c r="BT144" s="103"/>
      <c r="BU144" s="103"/>
      <c r="BV144" s="103"/>
      <c r="BW144" s="103"/>
      <c r="BX144" s="103"/>
      <c r="BY144" s="103"/>
      <c r="BZ144" s="103"/>
      <c r="CA144" s="103"/>
      <c r="CB144" s="103"/>
      <c r="CC144" s="103"/>
      <c r="CD144" s="103"/>
      <c r="CE144" s="103"/>
      <c r="CF144" s="103"/>
      <c r="CG144" s="103"/>
      <c r="CH144" s="103"/>
      <c r="CI144" s="103"/>
      <c r="CJ144" s="103"/>
      <c r="CK144" s="103"/>
      <c r="CL144" s="103"/>
      <c r="CM144" s="103"/>
      <c r="CN144" s="103"/>
      <c r="CO144" s="103"/>
      <c r="CP144" s="103"/>
      <c r="CQ144" s="103"/>
      <c r="CR144" s="103"/>
      <c r="CS144" s="103"/>
      <c r="CT144" s="103"/>
      <c r="CU144" s="103"/>
      <c r="CV144" s="103"/>
      <c r="CW144" s="103"/>
      <c r="CX144" s="103"/>
      <c r="CY144" s="103"/>
      <c r="CZ144" s="103"/>
      <c r="DA144" s="103"/>
      <c r="DB144" s="103"/>
      <c r="DC144" s="103"/>
      <c r="DD144" s="103"/>
      <c r="DE144" s="103"/>
      <c r="DF144" s="103"/>
      <c r="DG144" s="103"/>
      <c r="DH144" s="103"/>
      <c r="DI144" s="103"/>
      <c r="DJ144" s="103"/>
      <c r="DK144" s="103"/>
      <c r="DL144" s="103"/>
      <c r="DM144" s="103"/>
      <c r="DN144" s="103"/>
      <c r="DO144" s="103"/>
      <c r="DP144" s="103"/>
      <c r="DQ144" s="103"/>
      <c r="DR144" s="103"/>
      <c r="DS144" s="103"/>
      <c r="DT144" s="103"/>
      <c r="DU144" s="103"/>
      <c r="DV144" s="103"/>
      <c r="DW144" s="103"/>
      <c r="DX144" s="103"/>
      <c r="DY144" s="103"/>
      <c r="DZ144" s="103"/>
      <c r="EA144" s="103"/>
      <c r="EB144" s="103"/>
      <c r="EC144" s="103"/>
      <c r="ED144" s="103"/>
      <c r="EE144" s="103"/>
      <c r="EF144" s="103"/>
      <c r="EG144" s="103"/>
      <c r="EH144" s="103"/>
      <c r="EI144" s="103"/>
      <c r="EJ144" s="103"/>
      <c r="EK144" s="103"/>
      <c r="EL144" s="103"/>
      <c r="EM144" s="103"/>
      <c r="EN144" s="103"/>
      <c r="EO144" s="103"/>
      <c r="EP144" s="103"/>
      <c r="EQ144" s="103"/>
      <c r="ER144" s="103"/>
      <c r="ES144" s="103"/>
      <c r="ET144" s="103"/>
      <c r="EU144" s="103"/>
      <c r="EV144" s="103"/>
      <c r="EW144" s="103"/>
      <c r="EX144" s="103"/>
      <c r="EY144" s="103"/>
      <c r="EZ144" s="103"/>
      <c r="FA144" s="103"/>
      <c r="FB144" s="103"/>
      <c r="FC144" s="103"/>
      <c r="FD144" s="103"/>
      <c r="FE144" s="103"/>
      <c r="FF144" s="103"/>
      <c r="FG144" s="103"/>
      <c r="FH144" s="103"/>
      <c r="FI144" s="103"/>
      <c r="FJ144" s="103"/>
      <c r="FK144" s="103"/>
      <c r="FL144" s="103"/>
      <c r="FM144" s="103"/>
      <c r="FN144" s="103"/>
      <c r="FO144" s="103"/>
      <c r="FP144" s="103"/>
      <c r="FQ144" s="103"/>
      <c r="FR144" s="103"/>
      <c r="FS144" s="103"/>
      <c r="FT144" s="103"/>
      <c r="FU144" s="103"/>
      <c r="FV144" s="103"/>
      <c r="FW144" s="103"/>
      <c r="FX144" s="103"/>
      <c r="FY144" s="103"/>
      <c r="FZ144" s="103"/>
      <c r="GA144" s="103"/>
      <c r="GB144" s="103"/>
      <c r="GC144" s="103"/>
      <c r="GD144" s="103"/>
      <c r="GE144" s="103"/>
      <c r="GF144" s="103"/>
    </row>
    <row r="145" spans="7:188" x14ac:dyDescent="0.25">
      <c r="G145" s="161"/>
      <c r="H145" s="161"/>
      <c r="I145" s="161"/>
      <c r="J145" s="161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  <c r="AH145" s="161"/>
      <c r="AI145" s="161"/>
      <c r="AJ145" s="161"/>
      <c r="AK145" s="161"/>
      <c r="AL145" s="161"/>
      <c r="AM145" s="161"/>
      <c r="AN145" s="161"/>
      <c r="AO145" s="161"/>
      <c r="AP145" s="161"/>
      <c r="AQ145" s="161"/>
      <c r="AR145" s="161"/>
      <c r="AS145" s="161"/>
      <c r="AT145" s="161"/>
      <c r="AU145" s="161"/>
      <c r="AV145" s="161"/>
      <c r="AW145" s="161"/>
      <c r="AX145" s="161"/>
      <c r="AY145" s="161"/>
      <c r="AZ145" s="161"/>
      <c r="BA145" s="161"/>
      <c r="BB145" s="161"/>
      <c r="BC145" s="161"/>
      <c r="BD145" s="161"/>
      <c r="BE145" s="161"/>
      <c r="BF145" s="161"/>
      <c r="BG145" s="161"/>
      <c r="BH145" s="161"/>
      <c r="BI145" s="161"/>
      <c r="BJ145" s="161"/>
      <c r="BK145" s="161"/>
      <c r="BL145" s="161"/>
      <c r="BM145" s="161"/>
      <c r="BN145" s="161"/>
      <c r="BO145" s="161"/>
      <c r="BP145" s="161"/>
      <c r="BQ145" s="161"/>
      <c r="BR145" s="161"/>
      <c r="BS145" s="161"/>
      <c r="BT145" s="161"/>
      <c r="BU145" s="161"/>
      <c r="BV145" s="161"/>
      <c r="BW145" s="161"/>
      <c r="BX145" s="161"/>
      <c r="BY145" s="161"/>
      <c r="BZ145" s="161"/>
      <c r="CA145" s="161"/>
      <c r="CB145" s="161"/>
      <c r="CC145" s="161"/>
      <c r="CD145" s="161"/>
      <c r="CE145" s="161"/>
      <c r="CF145" s="161"/>
      <c r="CG145" s="161"/>
      <c r="CH145" s="161"/>
      <c r="CI145" s="161"/>
      <c r="CJ145" s="161"/>
      <c r="CK145" s="161"/>
      <c r="CL145" s="161"/>
      <c r="CM145" s="161"/>
      <c r="CN145" s="161"/>
      <c r="CO145" s="161"/>
      <c r="CP145" s="161"/>
      <c r="CQ145" s="161"/>
      <c r="CR145" s="161"/>
      <c r="CS145" s="161"/>
      <c r="CT145" s="161"/>
      <c r="CU145" s="161"/>
      <c r="CV145" s="161"/>
      <c r="CW145" s="161"/>
      <c r="CX145" s="161"/>
      <c r="CY145" s="161"/>
      <c r="CZ145" s="161"/>
      <c r="DA145" s="161"/>
      <c r="DB145" s="161"/>
      <c r="DC145" s="161"/>
      <c r="DD145" s="161"/>
      <c r="DE145" s="161"/>
      <c r="DF145" s="161"/>
      <c r="DG145" s="161"/>
      <c r="DH145" s="161"/>
      <c r="DI145" s="161"/>
      <c r="DJ145" s="161"/>
      <c r="DK145" s="161"/>
      <c r="DL145" s="161"/>
      <c r="DM145" s="161"/>
      <c r="DN145" s="161"/>
      <c r="DO145" s="161"/>
      <c r="DP145" s="161"/>
      <c r="DQ145" s="161"/>
      <c r="DR145" s="161"/>
      <c r="DS145" s="161"/>
      <c r="DT145" s="161"/>
      <c r="DU145" s="161"/>
      <c r="DV145" s="161"/>
      <c r="DW145" s="161"/>
      <c r="DX145" s="161"/>
      <c r="DY145" s="161"/>
      <c r="DZ145" s="161"/>
      <c r="EA145" s="161"/>
      <c r="EB145" s="161"/>
      <c r="EC145" s="161"/>
      <c r="ED145" s="161"/>
      <c r="EE145" s="161"/>
      <c r="EF145" s="161"/>
      <c r="EG145" s="161"/>
      <c r="EH145" s="161"/>
      <c r="EI145" s="161"/>
      <c r="EJ145" s="161"/>
      <c r="EK145" s="161"/>
      <c r="EL145" s="161"/>
      <c r="EM145" s="161"/>
      <c r="EN145" s="161"/>
      <c r="EO145" s="161"/>
      <c r="EP145" s="161"/>
      <c r="EQ145" s="161"/>
      <c r="ER145" s="161"/>
      <c r="ES145" s="161"/>
      <c r="ET145" s="161"/>
      <c r="EU145" s="161"/>
      <c r="EV145" s="161"/>
      <c r="EW145" s="161"/>
      <c r="EX145" s="161"/>
      <c r="EY145" s="161"/>
      <c r="EZ145" s="161"/>
      <c r="FA145" s="161"/>
      <c r="FB145" s="161"/>
      <c r="FC145" s="161"/>
      <c r="FD145" s="161"/>
      <c r="FE145" s="161"/>
      <c r="FF145" s="161"/>
      <c r="FG145" s="161"/>
      <c r="FH145" s="161"/>
      <c r="FI145" s="161"/>
      <c r="FJ145" s="161"/>
      <c r="FK145" s="161"/>
      <c r="FL145" s="161"/>
      <c r="FM145" s="161"/>
      <c r="FN145" s="161"/>
      <c r="FO145" s="161"/>
      <c r="FP145" s="161"/>
      <c r="FQ145" s="161"/>
      <c r="FR145" s="161"/>
      <c r="FS145" s="161"/>
      <c r="FT145" s="161"/>
      <c r="FU145" s="161"/>
      <c r="FV145" s="161"/>
      <c r="FW145" s="161"/>
      <c r="FX145" s="161"/>
      <c r="FY145" s="161"/>
      <c r="FZ145" s="161"/>
      <c r="GA145" s="161"/>
      <c r="GB145" s="161"/>
      <c r="GC145" s="161"/>
      <c r="GD145" s="161"/>
      <c r="GE145" s="161"/>
      <c r="GF145" s="161"/>
    </row>
    <row r="146" spans="7:188" x14ac:dyDescent="0.25"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  <c r="BD146" s="103"/>
      <c r="BE146" s="103"/>
      <c r="BF146" s="103"/>
      <c r="BG146" s="103"/>
      <c r="BH146" s="103"/>
      <c r="BI146" s="103"/>
      <c r="BJ146" s="103"/>
      <c r="BK146" s="103"/>
      <c r="BL146" s="103"/>
      <c r="BM146" s="103"/>
      <c r="BN146" s="103"/>
      <c r="BO146" s="103"/>
      <c r="BP146" s="103"/>
      <c r="BQ146" s="103"/>
      <c r="BR146" s="103"/>
      <c r="BS146" s="103"/>
      <c r="BT146" s="103"/>
      <c r="BU146" s="103"/>
      <c r="BV146" s="103"/>
      <c r="BW146" s="103"/>
      <c r="BX146" s="103"/>
      <c r="BY146" s="103"/>
      <c r="BZ146" s="103"/>
      <c r="CA146" s="103"/>
      <c r="CB146" s="103"/>
      <c r="CC146" s="103"/>
      <c r="CD146" s="103"/>
      <c r="CE146" s="103"/>
      <c r="CF146" s="103"/>
      <c r="CG146" s="103"/>
      <c r="CH146" s="103"/>
      <c r="CI146" s="103"/>
      <c r="CJ146" s="103"/>
      <c r="CK146" s="103"/>
      <c r="CL146" s="103"/>
      <c r="CM146" s="103"/>
      <c r="CN146" s="103"/>
      <c r="CO146" s="103"/>
      <c r="CP146" s="103"/>
      <c r="CQ146" s="103"/>
      <c r="CR146" s="103"/>
      <c r="CS146" s="103"/>
      <c r="CT146" s="103"/>
      <c r="CU146" s="103"/>
      <c r="CV146" s="103"/>
      <c r="CW146" s="103"/>
      <c r="CX146" s="103"/>
      <c r="CY146" s="103"/>
      <c r="CZ146" s="103"/>
      <c r="DA146" s="103"/>
      <c r="DB146" s="103"/>
      <c r="DC146" s="103"/>
      <c r="DD146" s="103"/>
      <c r="DE146" s="103"/>
      <c r="DF146" s="103"/>
      <c r="DG146" s="103"/>
      <c r="DH146" s="103"/>
      <c r="DI146" s="103"/>
      <c r="DJ146" s="103"/>
      <c r="DK146" s="103"/>
      <c r="DL146" s="103"/>
      <c r="DM146" s="103"/>
      <c r="DN146" s="103"/>
      <c r="DO146" s="103"/>
      <c r="DP146" s="103"/>
      <c r="DQ146" s="103"/>
      <c r="DR146" s="103"/>
      <c r="DS146" s="103"/>
      <c r="DT146" s="103"/>
      <c r="DU146" s="103"/>
      <c r="DV146" s="103"/>
      <c r="DW146" s="103"/>
      <c r="DX146" s="103"/>
      <c r="DY146" s="103"/>
      <c r="DZ146" s="103"/>
      <c r="EA146" s="103"/>
      <c r="EB146" s="103"/>
      <c r="EC146" s="103"/>
      <c r="ED146" s="103"/>
      <c r="EE146" s="103"/>
      <c r="EF146" s="103"/>
      <c r="EG146" s="103"/>
      <c r="EH146" s="103"/>
      <c r="EI146" s="103"/>
      <c r="EJ146" s="103"/>
      <c r="EK146" s="103"/>
      <c r="EL146" s="103"/>
      <c r="EM146" s="103"/>
      <c r="EN146" s="103"/>
      <c r="EO146" s="103"/>
      <c r="EP146" s="103"/>
      <c r="EQ146" s="103"/>
      <c r="ER146" s="103"/>
      <c r="ES146" s="103"/>
      <c r="ET146" s="103"/>
      <c r="EU146" s="103"/>
      <c r="EV146" s="103"/>
      <c r="EW146" s="103"/>
      <c r="EX146" s="103"/>
      <c r="EY146" s="103"/>
      <c r="EZ146" s="103"/>
      <c r="FA146" s="103"/>
      <c r="FB146" s="103"/>
      <c r="FC146" s="103"/>
      <c r="FD146" s="103"/>
      <c r="FE146" s="103"/>
      <c r="FF146" s="103"/>
      <c r="FG146" s="103"/>
      <c r="FH146" s="103"/>
      <c r="FI146" s="103"/>
      <c r="FJ146" s="103"/>
      <c r="FK146" s="103"/>
      <c r="FL146" s="103"/>
      <c r="FM146" s="103"/>
      <c r="FN146" s="103"/>
      <c r="FO146" s="103"/>
      <c r="FP146" s="103"/>
      <c r="FQ146" s="103"/>
      <c r="FR146" s="103"/>
      <c r="FS146" s="103"/>
      <c r="FT146" s="103"/>
      <c r="FU146" s="103"/>
      <c r="FV146" s="103"/>
      <c r="FW146" s="103"/>
      <c r="FX146" s="103"/>
      <c r="FY146" s="103"/>
      <c r="FZ146" s="103"/>
      <c r="GA146" s="103"/>
      <c r="GB146" s="103"/>
      <c r="GC146" s="103"/>
      <c r="GD146" s="103"/>
      <c r="GE146" s="103"/>
      <c r="GF146" s="103"/>
    </row>
    <row r="147" spans="7:188" x14ac:dyDescent="0.25">
      <c r="G147" s="161"/>
      <c r="H147" s="161"/>
      <c r="I147" s="161"/>
      <c r="J147" s="161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  <c r="AH147" s="161"/>
      <c r="AI147" s="161"/>
      <c r="AJ147" s="161"/>
      <c r="AK147" s="161"/>
      <c r="AL147" s="161"/>
      <c r="AM147" s="161"/>
      <c r="AN147" s="161"/>
      <c r="AO147" s="161"/>
      <c r="AP147" s="161"/>
      <c r="AQ147" s="161"/>
      <c r="AR147" s="161"/>
      <c r="AS147" s="161"/>
      <c r="AT147" s="161"/>
      <c r="AU147" s="161"/>
      <c r="AV147" s="161"/>
      <c r="AW147" s="161"/>
      <c r="AX147" s="161"/>
      <c r="AY147" s="161"/>
      <c r="AZ147" s="161"/>
      <c r="BA147" s="161"/>
      <c r="BB147" s="161"/>
      <c r="BC147" s="161"/>
      <c r="BD147" s="161"/>
      <c r="BE147" s="161"/>
      <c r="BF147" s="161"/>
      <c r="BG147" s="161"/>
      <c r="BH147" s="161"/>
      <c r="BI147" s="161"/>
      <c r="BJ147" s="161"/>
      <c r="BK147" s="161"/>
      <c r="BL147" s="161"/>
      <c r="BM147" s="161"/>
      <c r="BN147" s="161"/>
      <c r="BO147" s="161"/>
      <c r="BP147" s="161"/>
      <c r="BQ147" s="161"/>
      <c r="BR147" s="161"/>
      <c r="BS147" s="161"/>
      <c r="BT147" s="161"/>
      <c r="BU147" s="161"/>
      <c r="BV147" s="161"/>
      <c r="BW147" s="161"/>
      <c r="BX147" s="161"/>
      <c r="BY147" s="161"/>
      <c r="BZ147" s="161"/>
      <c r="CA147" s="161"/>
      <c r="CB147" s="161"/>
      <c r="CC147" s="161"/>
      <c r="CD147" s="161"/>
      <c r="CE147" s="161"/>
      <c r="CF147" s="161"/>
      <c r="CG147" s="161"/>
      <c r="CH147" s="161"/>
      <c r="CI147" s="161"/>
      <c r="CJ147" s="161"/>
      <c r="CK147" s="161"/>
      <c r="CL147" s="161"/>
      <c r="CM147" s="161"/>
      <c r="CN147" s="161"/>
      <c r="CO147" s="161"/>
      <c r="CP147" s="161"/>
      <c r="CQ147" s="161"/>
      <c r="CR147" s="161"/>
      <c r="CS147" s="161"/>
      <c r="CT147" s="161"/>
      <c r="CU147" s="161"/>
      <c r="CV147" s="161"/>
      <c r="CW147" s="161"/>
      <c r="CX147" s="161"/>
      <c r="CY147" s="161"/>
      <c r="CZ147" s="161"/>
      <c r="DA147" s="161"/>
      <c r="DB147" s="161"/>
      <c r="DC147" s="161"/>
      <c r="DD147" s="161"/>
      <c r="DE147" s="161"/>
      <c r="DF147" s="161"/>
      <c r="DG147" s="161"/>
      <c r="DH147" s="161"/>
      <c r="DI147" s="161"/>
      <c r="DJ147" s="161"/>
      <c r="DK147" s="161"/>
      <c r="DL147" s="161"/>
      <c r="DM147" s="161"/>
      <c r="DN147" s="161"/>
      <c r="DO147" s="161"/>
      <c r="DP147" s="161"/>
      <c r="DQ147" s="161"/>
      <c r="DR147" s="161"/>
      <c r="DS147" s="161"/>
      <c r="DT147" s="161"/>
      <c r="DU147" s="161"/>
      <c r="DV147" s="161"/>
      <c r="DW147" s="161"/>
      <c r="DX147" s="161"/>
      <c r="DY147" s="161"/>
      <c r="DZ147" s="161"/>
      <c r="EA147" s="161"/>
      <c r="EB147" s="161"/>
      <c r="EC147" s="161"/>
      <c r="ED147" s="161"/>
      <c r="EE147" s="161"/>
      <c r="EF147" s="161"/>
      <c r="EG147" s="161"/>
      <c r="EH147" s="161"/>
      <c r="EI147" s="161"/>
      <c r="EJ147" s="161"/>
      <c r="EK147" s="161"/>
      <c r="EL147" s="161"/>
      <c r="EM147" s="161"/>
      <c r="EN147" s="161"/>
      <c r="EO147" s="161"/>
      <c r="EP147" s="161"/>
      <c r="EQ147" s="161"/>
      <c r="ER147" s="161"/>
      <c r="ES147" s="161"/>
      <c r="ET147" s="161"/>
      <c r="EU147" s="161"/>
      <c r="EV147" s="161"/>
      <c r="EW147" s="161"/>
      <c r="EX147" s="161"/>
      <c r="EY147" s="161"/>
      <c r="EZ147" s="161"/>
      <c r="FA147" s="161"/>
      <c r="FB147" s="161"/>
      <c r="FC147" s="161"/>
      <c r="FD147" s="161"/>
      <c r="FE147" s="161"/>
      <c r="FF147" s="161"/>
      <c r="FG147" s="161"/>
      <c r="FH147" s="161"/>
      <c r="FI147" s="161"/>
      <c r="FJ147" s="161"/>
      <c r="FK147" s="161"/>
      <c r="FL147" s="161"/>
      <c r="FM147" s="161"/>
      <c r="FN147" s="161"/>
      <c r="FO147" s="161"/>
      <c r="FP147" s="161"/>
      <c r="FQ147" s="161"/>
      <c r="FR147" s="161"/>
      <c r="FS147" s="161"/>
      <c r="FT147" s="161"/>
      <c r="FU147" s="161"/>
      <c r="FV147" s="161"/>
      <c r="FW147" s="161"/>
      <c r="FX147" s="161"/>
      <c r="FY147" s="161"/>
      <c r="FZ147" s="161"/>
      <c r="GA147" s="161"/>
      <c r="GB147" s="161"/>
      <c r="GC147" s="161"/>
      <c r="GD147" s="161"/>
      <c r="GE147" s="161"/>
      <c r="GF147" s="161"/>
    </row>
    <row r="148" spans="7:188" x14ac:dyDescent="0.25"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  <c r="BD148" s="103"/>
      <c r="BE148" s="103"/>
      <c r="BF148" s="103"/>
      <c r="BG148" s="103"/>
      <c r="BH148" s="103"/>
      <c r="BI148" s="103"/>
      <c r="BJ148" s="103"/>
      <c r="BK148" s="103"/>
      <c r="BL148" s="103"/>
      <c r="BM148" s="103"/>
      <c r="BN148" s="103"/>
      <c r="BO148" s="103"/>
      <c r="BP148" s="103"/>
      <c r="BQ148" s="103"/>
      <c r="BR148" s="103"/>
      <c r="BS148" s="103"/>
      <c r="BT148" s="103"/>
      <c r="BU148" s="103"/>
      <c r="BV148" s="103"/>
      <c r="BW148" s="103"/>
      <c r="BX148" s="103"/>
      <c r="BY148" s="103"/>
      <c r="BZ148" s="103"/>
      <c r="CA148" s="103"/>
      <c r="CB148" s="103"/>
      <c r="CC148" s="103"/>
      <c r="CD148" s="103"/>
      <c r="CE148" s="103"/>
      <c r="CF148" s="103"/>
      <c r="CG148" s="103"/>
      <c r="CH148" s="103"/>
      <c r="CI148" s="103"/>
      <c r="CJ148" s="103"/>
      <c r="CK148" s="103"/>
      <c r="CL148" s="103"/>
      <c r="CM148" s="103"/>
      <c r="CN148" s="103"/>
      <c r="CO148" s="103"/>
      <c r="CP148" s="103"/>
      <c r="CQ148" s="103"/>
      <c r="CR148" s="103"/>
      <c r="CS148" s="103"/>
      <c r="CT148" s="103"/>
      <c r="CU148" s="103"/>
      <c r="CV148" s="103"/>
      <c r="CW148" s="103"/>
      <c r="CX148" s="103"/>
      <c r="CY148" s="103"/>
      <c r="CZ148" s="103"/>
      <c r="DA148" s="103"/>
      <c r="DB148" s="103"/>
      <c r="DC148" s="103"/>
      <c r="DD148" s="103"/>
      <c r="DE148" s="103"/>
      <c r="DF148" s="103"/>
      <c r="DG148" s="103"/>
      <c r="DH148" s="103"/>
      <c r="DI148" s="103"/>
      <c r="DJ148" s="103"/>
      <c r="DK148" s="103"/>
      <c r="DL148" s="103"/>
      <c r="DM148" s="103"/>
      <c r="DN148" s="103"/>
      <c r="DO148" s="103"/>
      <c r="DP148" s="103"/>
      <c r="DQ148" s="103"/>
      <c r="DR148" s="103"/>
      <c r="DS148" s="103"/>
      <c r="DT148" s="103"/>
      <c r="DU148" s="103"/>
      <c r="DV148" s="103"/>
      <c r="DW148" s="103"/>
      <c r="DX148" s="103"/>
      <c r="DY148" s="103"/>
      <c r="DZ148" s="103"/>
      <c r="EA148" s="103"/>
      <c r="EB148" s="103"/>
      <c r="EC148" s="103"/>
      <c r="ED148" s="103"/>
      <c r="EE148" s="103"/>
      <c r="EF148" s="103"/>
      <c r="EG148" s="103"/>
      <c r="EH148" s="103"/>
      <c r="EI148" s="103"/>
      <c r="EJ148" s="103"/>
      <c r="EK148" s="103"/>
      <c r="EL148" s="103"/>
      <c r="EM148" s="103"/>
      <c r="EN148" s="103"/>
      <c r="EO148" s="103"/>
      <c r="EP148" s="103"/>
      <c r="EQ148" s="103"/>
      <c r="ER148" s="103"/>
      <c r="ES148" s="103"/>
      <c r="ET148" s="103"/>
      <c r="EU148" s="103"/>
      <c r="EV148" s="103"/>
      <c r="EW148" s="103"/>
      <c r="EX148" s="103"/>
      <c r="EY148" s="103"/>
      <c r="EZ148" s="103"/>
      <c r="FA148" s="103"/>
      <c r="FB148" s="103"/>
      <c r="FC148" s="103"/>
      <c r="FD148" s="103"/>
      <c r="FE148" s="103"/>
      <c r="FF148" s="103"/>
      <c r="FG148" s="103"/>
      <c r="FH148" s="103"/>
      <c r="FI148" s="103"/>
      <c r="FJ148" s="103"/>
      <c r="FK148" s="103"/>
      <c r="FL148" s="103"/>
      <c r="FM148" s="103"/>
      <c r="FN148" s="103"/>
      <c r="FO148" s="103"/>
      <c r="FP148" s="103"/>
      <c r="FQ148" s="103"/>
      <c r="FR148" s="103"/>
      <c r="FS148" s="103"/>
      <c r="FT148" s="103"/>
      <c r="FU148" s="103"/>
      <c r="FV148" s="103"/>
      <c r="FW148" s="103"/>
      <c r="FX148" s="103"/>
      <c r="FY148" s="103"/>
      <c r="FZ148" s="103"/>
      <c r="GA148" s="103"/>
      <c r="GB148" s="103"/>
      <c r="GC148" s="103"/>
      <c r="GD148" s="103"/>
      <c r="GE148" s="103"/>
      <c r="GF148" s="103"/>
    </row>
    <row r="149" spans="7:188" x14ac:dyDescent="0.25">
      <c r="G149" s="161"/>
      <c r="H149" s="161"/>
      <c r="I149" s="161"/>
      <c r="J149" s="161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  <c r="AH149" s="161"/>
      <c r="AI149" s="161"/>
      <c r="AJ149" s="161"/>
      <c r="AK149" s="161"/>
      <c r="AL149" s="161"/>
      <c r="AM149" s="161"/>
      <c r="AN149" s="161"/>
      <c r="AO149" s="161"/>
      <c r="AP149" s="161"/>
      <c r="AQ149" s="161"/>
      <c r="AR149" s="161"/>
      <c r="AS149" s="161"/>
      <c r="AT149" s="161"/>
      <c r="AU149" s="161"/>
      <c r="AV149" s="161"/>
      <c r="AW149" s="161"/>
      <c r="AX149" s="161"/>
      <c r="AY149" s="161"/>
      <c r="AZ149" s="161"/>
      <c r="BA149" s="161"/>
      <c r="BB149" s="161"/>
      <c r="BC149" s="161"/>
      <c r="BD149" s="161"/>
      <c r="BE149" s="161"/>
      <c r="BF149" s="161"/>
      <c r="BG149" s="161"/>
      <c r="BH149" s="161"/>
      <c r="BI149" s="161"/>
      <c r="BJ149" s="161"/>
      <c r="BK149" s="161"/>
      <c r="BL149" s="161"/>
      <c r="BM149" s="161"/>
      <c r="BN149" s="161"/>
      <c r="BO149" s="161"/>
      <c r="BP149" s="161"/>
      <c r="BQ149" s="161"/>
      <c r="BR149" s="161"/>
      <c r="BS149" s="161"/>
      <c r="BT149" s="161"/>
      <c r="BU149" s="161"/>
      <c r="BV149" s="161"/>
      <c r="BW149" s="161"/>
      <c r="BX149" s="161"/>
      <c r="BY149" s="161"/>
      <c r="BZ149" s="161"/>
      <c r="CA149" s="161"/>
      <c r="CB149" s="161"/>
      <c r="CC149" s="161"/>
      <c r="CD149" s="161"/>
      <c r="CE149" s="161"/>
      <c r="CF149" s="161"/>
      <c r="CG149" s="161"/>
      <c r="CH149" s="161"/>
      <c r="CI149" s="161"/>
      <c r="CJ149" s="161"/>
      <c r="CK149" s="161"/>
      <c r="CL149" s="161"/>
      <c r="CM149" s="161"/>
      <c r="CN149" s="161"/>
      <c r="CO149" s="161"/>
      <c r="CP149" s="161"/>
      <c r="CQ149" s="161"/>
      <c r="CR149" s="161"/>
      <c r="CS149" s="161"/>
      <c r="CT149" s="161"/>
      <c r="CU149" s="161"/>
      <c r="CV149" s="161"/>
      <c r="CW149" s="161"/>
      <c r="CX149" s="161"/>
      <c r="CY149" s="161"/>
      <c r="CZ149" s="161"/>
      <c r="DA149" s="161"/>
      <c r="DB149" s="161"/>
      <c r="DC149" s="161"/>
      <c r="DD149" s="161"/>
      <c r="DE149" s="161"/>
      <c r="DF149" s="161"/>
      <c r="DG149" s="161"/>
      <c r="DH149" s="161"/>
      <c r="DI149" s="161"/>
      <c r="DJ149" s="161"/>
      <c r="DK149" s="161"/>
      <c r="DL149" s="161"/>
      <c r="DM149" s="161"/>
      <c r="DN149" s="161"/>
      <c r="DO149" s="161"/>
      <c r="DP149" s="161"/>
      <c r="DQ149" s="161"/>
      <c r="DR149" s="161"/>
      <c r="DS149" s="161"/>
      <c r="DT149" s="161"/>
      <c r="DU149" s="161"/>
      <c r="DV149" s="161"/>
      <c r="DW149" s="161"/>
      <c r="DX149" s="161"/>
      <c r="DY149" s="161"/>
      <c r="DZ149" s="161"/>
      <c r="EA149" s="161"/>
      <c r="EB149" s="161"/>
      <c r="EC149" s="161"/>
      <c r="ED149" s="161"/>
      <c r="EE149" s="161"/>
      <c r="EF149" s="161"/>
      <c r="EG149" s="161"/>
      <c r="EH149" s="161"/>
      <c r="EI149" s="161"/>
      <c r="EJ149" s="161"/>
      <c r="EK149" s="161"/>
      <c r="EL149" s="161"/>
      <c r="EM149" s="161"/>
      <c r="EN149" s="161"/>
      <c r="EO149" s="161"/>
      <c r="EP149" s="161"/>
      <c r="EQ149" s="161"/>
      <c r="ER149" s="161"/>
      <c r="ES149" s="161"/>
      <c r="ET149" s="161"/>
      <c r="EU149" s="161"/>
      <c r="EV149" s="161"/>
      <c r="EW149" s="161"/>
      <c r="EX149" s="161"/>
      <c r="EY149" s="161"/>
      <c r="EZ149" s="161"/>
      <c r="FA149" s="161"/>
      <c r="FB149" s="161"/>
      <c r="FC149" s="161"/>
      <c r="FD149" s="161"/>
      <c r="FE149" s="161"/>
      <c r="FF149" s="161"/>
      <c r="FG149" s="161"/>
      <c r="FH149" s="161"/>
      <c r="FI149" s="161"/>
      <c r="FJ149" s="161"/>
      <c r="FK149" s="161"/>
      <c r="FL149" s="161"/>
      <c r="FM149" s="161"/>
      <c r="FN149" s="161"/>
      <c r="FO149" s="161"/>
      <c r="FP149" s="161"/>
      <c r="FQ149" s="161"/>
      <c r="FR149" s="161"/>
      <c r="FS149" s="161"/>
      <c r="FT149" s="161"/>
      <c r="FU149" s="161"/>
      <c r="FV149" s="161"/>
      <c r="FW149" s="161"/>
      <c r="FX149" s="161"/>
      <c r="FY149" s="161"/>
      <c r="FZ149" s="161"/>
      <c r="GA149" s="161"/>
      <c r="GB149" s="161"/>
      <c r="GC149" s="161"/>
      <c r="GD149" s="161"/>
      <c r="GE149" s="161"/>
      <c r="GF149" s="161"/>
    </row>
    <row r="150" spans="7:188" x14ac:dyDescent="0.25"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  <c r="BD150" s="103"/>
      <c r="BE150" s="103"/>
      <c r="BF150" s="103"/>
      <c r="BG150" s="103"/>
      <c r="BH150" s="103"/>
      <c r="BI150" s="103"/>
      <c r="BJ150" s="103"/>
      <c r="BK150" s="103"/>
      <c r="BL150" s="103"/>
      <c r="BM150" s="103"/>
      <c r="BN150" s="103"/>
      <c r="BO150" s="103"/>
      <c r="BP150" s="103"/>
      <c r="BQ150" s="103"/>
      <c r="BR150" s="103"/>
      <c r="BS150" s="103"/>
      <c r="BT150" s="103"/>
      <c r="BU150" s="103"/>
      <c r="BV150" s="103"/>
      <c r="BW150" s="103"/>
      <c r="BX150" s="103"/>
      <c r="BY150" s="103"/>
      <c r="BZ150" s="103"/>
      <c r="CA150" s="103"/>
      <c r="CB150" s="103"/>
      <c r="CC150" s="103"/>
      <c r="CD150" s="103"/>
      <c r="CE150" s="103"/>
      <c r="CF150" s="103"/>
      <c r="CG150" s="103"/>
      <c r="CH150" s="103"/>
      <c r="CI150" s="103"/>
      <c r="CJ150" s="103"/>
      <c r="CK150" s="103"/>
      <c r="CL150" s="103"/>
      <c r="CM150" s="103"/>
      <c r="CN150" s="103"/>
      <c r="CO150" s="103"/>
      <c r="CP150" s="103"/>
      <c r="CQ150" s="103"/>
      <c r="CR150" s="103"/>
      <c r="CS150" s="103"/>
      <c r="CT150" s="103"/>
      <c r="CU150" s="103"/>
      <c r="CV150" s="103"/>
      <c r="CW150" s="103"/>
      <c r="CX150" s="103"/>
      <c r="CY150" s="103"/>
      <c r="CZ150" s="103"/>
      <c r="DA150" s="103"/>
      <c r="DB150" s="103"/>
      <c r="DC150" s="103"/>
      <c r="DD150" s="103"/>
      <c r="DE150" s="103"/>
      <c r="DF150" s="103"/>
      <c r="DG150" s="103"/>
      <c r="DH150" s="103"/>
      <c r="DI150" s="103"/>
      <c r="DJ150" s="103"/>
      <c r="DK150" s="103"/>
      <c r="DL150" s="103"/>
      <c r="DM150" s="103"/>
      <c r="DN150" s="103"/>
      <c r="DO150" s="103"/>
      <c r="DP150" s="103"/>
      <c r="DQ150" s="103"/>
      <c r="DR150" s="103"/>
      <c r="DS150" s="103"/>
      <c r="DT150" s="103"/>
      <c r="DU150" s="103"/>
      <c r="DV150" s="103"/>
      <c r="DW150" s="103"/>
      <c r="DX150" s="103"/>
      <c r="DY150" s="103"/>
      <c r="DZ150" s="103"/>
      <c r="EA150" s="103"/>
      <c r="EB150" s="103"/>
      <c r="EC150" s="103"/>
      <c r="ED150" s="103"/>
      <c r="EE150" s="103"/>
      <c r="EF150" s="103"/>
      <c r="EG150" s="103"/>
      <c r="EH150" s="103"/>
      <c r="EI150" s="103"/>
      <c r="EJ150" s="103"/>
      <c r="EK150" s="103"/>
      <c r="EL150" s="103"/>
      <c r="EM150" s="103"/>
      <c r="EN150" s="103"/>
      <c r="EO150" s="103"/>
      <c r="EP150" s="103"/>
      <c r="EQ150" s="103"/>
      <c r="ER150" s="103"/>
      <c r="ES150" s="103"/>
      <c r="ET150" s="103"/>
      <c r="EU150" s="103"/>
      <c r="EV150" s="103"/>
      <c r="EW150" s="103"/>
      <c r="EX150" s="103"/>
      <c r="EY150" s="103"/>
      <c r="EZ150" s="103"/>
      <c r="FA150" s="103"/>
      <c r="FB150" s="103"/>
      <c r="FC150" s="103"/>
      <c r="FD150" s="103"/>
      <c r="FE150" s="103"/>
      <c r="FF150" s="103"/>
      <c r="FG150" s="103"/>
      <c r="FH150" s="103"/>
      <c r="FI150" s="103"/>
      <c r="FJ150" s="103"/>
      <c r="FK150" s="103"/>
      <c r="FL150" s="103"/>
      <c r="FM150" s="103"/>
      <c r="FN150" s="103"/>
      <c r="FO150" s="103"/>
      <c r="FP150" s="103"/>
      <c r="FQ150" s="103"/>
      <c r="FR150" s="103"/>
      <c r="FS150" s="103"/>
      <c r="FT150" s="103"/>
      <c r="FU150" s="103"/>
      <c r="FV150" s="103"/>
      <c r="FW150" s="103"/>
      <c r="FX150" s="103"/>
      <c r="FY150" s="103"/>
      <c r="FZ150" s="103"/>
      <c r="GA150" s="103"/>
      <c r="GB150" s="103"/>
      <c r="GC150" s="103"/>
      <c r="GD150" s="103"/>
      <c r="GE150" s="103"/>
      <c r="GF150" s="103"/>
    </row>
    <row r="151" spans="7:188" x14ac:dyDescent="0.25">
      <c r="G151" s="161"/>
      <c r="H151" s="161"/>
      <c r="I151" s="161"/>
      <c r="J151" s="161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  <c r="AH151" s="161"/>
      <c r="AI151" s="161"/>
      <c r="AJ151" s="161"/>
      <c r="AK151" s="161"/>
      <c r="AL151" s="161"/>
      <c r="AM151" s="161"/>
      <c r="AN151" s="161"/>
      <c r="AO151" s="161"/>
      <c r="AP151" s="161"/>
      <c r="AQ151" s="161"/>
      <c r="AR151" s="161"/>
      <c r="AS151" s="161"/>
      <c r="AT151" s="161"/>
      <c r="AU151" s="161"/>
      <c r="AV151" s="161"/>
      <c r="AW151" s="161"/>
      <c r="AX151" s="161"/>
      <c r="AY151" s="161"/>
      <c r="AZ151" s="161"/>
      <c r="BA151" s="161"/>
      <c r="BB151" s="161"/>
      <c r="BC151" s="161"/>
      <c r="BD151" s="161"/>
      <c r="BE151" s="161"/>
      <c r="BF151" s="161"/>
      <c r="BG151" s="161"/>
      <c r="BH151" s="161"/>
      <c r="BI151" s="161"/>
      <c r="BJ151" s="161"/>
      <c r="BK151" s="161"/>
      <c r="BL151" s="161"/>
      <c r="BM151" s="161"/>
      <c r="BN151" s="161"/>
      <c r="BO151" s="161"/>
      <c r="BP151" s="161"/>
      <c r="BQ151" s="161"/>
      <c r="BR151" s="161"/>
      <c r="BS151" s="161"/>
      <c r="BT151" s="161"/>
      <c r="BU151" s="161"/>
      <c r="BV151" s="161"/>
      <c r="BW151" s="161"/>
      <c r="BX151" s="161"/>
      <c r="BY151" s="161"/>
      <c r="BZ151" s="161"/>
      <c r="CA151" s="161"/>
      <c r="CB151" s="161"/>
      <c r="CC151" s="161"/>
      <c r="CD151" s="161"/>
      <c r="CE151" s="161"/>
      <c r="CF151" s="161"/>
      <c r="CG151" s="161"/>
      <c r="CH151" s="161"/>
      <c r="CI151" s="161"/>
      <c r="CJ151" s="161"/>
      <c r="CK151" s="161"/>
      <c r="CL151" s="161"/>
      <c r="CM151" s="161"/>
      <c r="CN151" s="161"/>
      <c r="CO151" s="161"/>
      <c r="CP151" s="161"/>
      <c r="CQ151" s="161"/>
      <c r="CR151" s="161"/>
      <c r="CS151" s="161"/>
      <c r="CT151" s="161"/>
      <c r="CU151" s="161"/>
      <c r="CV151" s="161"/>
      <c r="CW151" s="161"/>
      <c r="CX151" s="161"/>
      <c r="CY151" s="161"/>
      <c r="CZ151" s="161"/>
      <c r="DA151" s="161"/>
      <c r="DB151" s="161"/>
      <c r="DC151" s="161"/>
      <c r="DD151" s="161"/>
      <c r="DE151" s="161"/>
      <c r="DF151" s="161"/>
      <c r="DG151" s="161"/>
      <c r="DH151" s="161"/>
      <c r="DI151" s="161"/>
      <c r="DJ151" s="161"/>
      <c r="DK151" s="161"/>
      <c r="DL151" s="161"/>
      <c r="DM151" s="161"/>
      <c r="DN151" s="161"/>
      <c r="DO151" s="161"/>
      <c r="DP151" s="161"/>
      <c r="DQ151" s="161"/>
      <c r="DR151" s="161"/>
      <c r="DS151" s="161"/>
      <c r="DT151" s="161"/>
      <c r="DU151" s="161"/>
      <c r="DV151" s="161"/>
      <c r="DW151" s="161"/>
      <c r="DX151" s="161"/>
      <c r="DY151" s="161"/>
      <c r="DZ151" s="161"/>
      <c r="EA151" s="161"/>
      <c r="EB151" s="161"/>
      <c r="EC151" s="161"/>
      <c r="ED151" s="161"/>
      <c r="EE151" s="161"/>
      <c r="EF151" s="161"/>
      <c r="EG151" s="161"/>
      <c r="EH151" s="161"/>
      <c r="EI151" s="161"/>
      <c r="EJ151" s="161"/>
      <c r="EK151" s="161"/>
      <c r="EL151" s="161"/>
      <c r="EM151" s="161"/>
      <c r="EN151" s="161"/>
      <c r="EO151" s="161"/>
      <c r="EP151" s="161"/>
      <c r="EQ151" s="161"/>
      <c r="ER151" s="161"/>
      <c r="ES151" s="161"/>
      <c r="ET151" s="161"/>
      <c r="EU151" s="161"/>
      <c r="EV151" s="161"/>
      <c r="EW151" s="161"/>
      <c r="EX151" s="161"/>
      <c r="EY151" s="161"/>
      <c r="EZ151" s="161"/>
      <c r="FA151" s="161"/>
      <c r="FB151" s="161"/>
      <c r="FC151" s="161"/>
      <c r="FD151" s="161"/>
      <c r="FE151" s="161"/>
      <c r="FF151" s="161"/>
      <c r="FG151" s="161"/>
      <c r="FH151" s="161"/>
      <c r="FI151" s="161"/>
      <c r="FJ151" s="161"/>
      <c r="FK151" s="161"/>
      <c r="FL151" s="161"/>
      <c r="FM151" s="161"/>
      <c r="FN151" s="161"/>
      <c r="FO151" s="161"/>
      <c r="FP151" s="161"/>
      <c r="FQ151" s="161"/>
      <c r="FR151" s="161"/>
      <c r="FS151" s="161"/>
      <c r="FT151" s="161"/>
      <c r="FU151" s="161"/>
      <c r="FV151" s="161"/>
      <c r="FW151" s="161"/>
      <c r="FX151" s="161"/>
      <c r="FY151" s="161"/>
      <c r="FZ151" s="161"/>
      <c r="GA151" s="161"/>
      <c r="GB151" s="161"/>
      <c r="GC151" s="161"/>
      <c r="GD151" s="161"/>
      <c r="GE151" s="161"/>
      <c r="GF151" s="161"/>
    </row>
    <row r="152" spans="7:188" x14ac:dyDescent="0.25"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3"/>
      <c r="BT152" s="103"/>
      <c r="BU152" s="103"/>
      <c r="BV152" s="103"/>
      <c r="BW152" s="103"/>
      <c r="BX152" s="103"/>
      <c r="BY152" s="103"/>
      <c r="BZ152" s="103"/>
      <c r="CA152" s="103"/>
      <c r="CB152" s="103"/>
      <c r="CC152" s="103"/>
      <c r="CD152" s="103"/>
      <c r="CE152" s="103"/>
      <c r="CF152" s="103"/>
      <c r="CG152" s="103"/>
      <c r="CH152" s="103"/>
      <c r="CI152" s="103"/>
      <c r="CJ152" s="103"/>
      <c r="CK152" s="103"/>
      <c r="CL152" s="103"/>
      <c r="CM152" s="103"/>
      <c r="CN152" s="103"/>
      <c r="CO152" s="103"/>
      <c r="CP152" s="103"/>
      <c r="CQ152" s="103"/>
      <c r="CR152" s="103"/>
      <c r="CS152" s="103"/>
      <c r="CT152" s="103"/>
      <c r="CU152" s="103"/>
      <c r="CV152" s="103"/>
      <c r="CW152" s="103"/>
      <c r="CX152" s="103"/>
      <c r="CY152" s="103"/>
      <c r="CZ152" s="103"/>
      <c r="DA152" s="103"/>
      <c r="DB152" s="103"/>
      <c r="DC152" s="103"/>
      <c r="DD152" s="103"/>
      <c r="DE152" s="103"/>
      <c r="DF152" s="103"/>
      <c r="DG152" s="103"/>
      <c r="DH152" s="103"/>
      <c r="DI152" s="103"/>
      <c r="DJ152" s="103"/>
      <c r="DK152" s="103"/>
      <c r="DL152" s="103"/>
      <c r="DM152" s="103"/>
      <c r="DN152" s="103"/>
      <c r="DO152" s="103"/>
      <c r="DP152" s="103"/>
      <c r="DQ152" s="103"/>
      <c r="DR152" s="103"/>
      <c r="DS152" s="103"/>
      <c r="DT152" s="103"/>
      <c r="DU152" s="103"/>
      <c r="DV152" s="103"/>
      <c r="DW152" s="103"/>
      <c r="DX152" s="103"/>
      <c r="DY152" s="103"/>
      <c r="DZ152" s="103"/>
      <c r="EA152" s="103"/>
      <c r="EB152" s="103"/>
      <c r="EC152" s="103"/>
      <c r="ED152" s="103"/>
      <c r="EE152" s="103"/>
      <c r="EF152" s="103"/>
      <c r="EG152" s="103"/>
      <c r="EH152" s="103"/>
      <c r="EI152" s="103"/>
      <c r="EJ152" s="103"/>
      <c r="EK152" s="103"/>
      <c r="EL152" s="103"/>
      <c r="EM152" s="103"/>
      <c r="EN152" s="103"/>
      <c r="EO152" s="103"/>
      <c r="EP152" s="103"/>
      <c r="EQ152" s="103"/>
      <c r="ER152" s="103"/>
      <c r="ES152" s="103"/>
      <c r="ET152" s="103"/>
      <c r="EU152" s="103"/>
      <c r="EV152" s="103"/>
      <c r="EW152" s="103"/>
      <c r="EX152" s="103"/>
      <c r="EY152" s="103"/>
      <c r="EZ152" s="103"/>
      <c r="FA152" s="103"/>
      <c r="FB152" s="103"/>
      <c r="FC152" s="103"/>
      <c r="FD152" s="103"/>
      <c r="FE152" s="103"/>
      <c r="FF152" s="103"/>
      <c r="FG152" s="103"/>
      <c r="FH152" s="103"/>
      <c r="FI152" s="103"/>
      <c r="FJ152" s="103"/>
      <c r="FK152" s="103"/>
      <c r="FL152" s="103"/>
      <c r="FM152" s="103"/>
      <c r="FN152" s="103"/>
      <c r="FO152" s="103"/>
      <c r="FP152" s="103"/>
      <c r="FQ152" s="103"/>
      <c r="FR152" s="103"/>
      <c r="FS152" s="103"/>
      <c r="FT152" s="103"/>
      <c r="FU152" s="103"/>
      <c r="FV152" s="103"/>
      <c r="FW152" s="103"/>
      <c r="FX152" s="103"/>
      <c r="FY152" s="103"/>
      <c r="FZ152" s="103"/>
      <c r="GA152" s="103"/>
      <c r="GB152" s="103"/>
      <c r="GC152" s="103"/>
      <c r="GD152" s="103"/>
      <c r="GE152" s="103"/>
      <c r="GF152" s="103"/>
    </row>
    <row r="153" spans="7:188" x14ac:dyDescent="0.25">
      <c r="G153" s="161"/>
      <c r="H153" s="161"/>
      <c r="I153" s="161"/>
      <c r="J153" s="161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  <c r="AH153" s="161"/>
      <c r="AI153" s="161"/>
      <c r="AJ153" s="161"/>
      <c r="AK153" s="161"/>
      <c r="AL153" s="161"/>
      <c r="AM153" s="161"/>
      <c r="AN153" s="161"/>
      <c r="AO153" s="161"/>
      <c r="AP153" s="161"/>
      <c r="AQ153" s="161"/>
      <c r="AR153" s="161"/>
      <c r="AS153" s="161"/>
      <c r="AT153" s="161"/>
      <c r="AU153" s="161"/>
      <c r="AV153" s="161"/>
      <c r="AW153" s="161"/>
      <c r="AX153" s="161"/>
      <c r="AY153" s="161"/>
      <c r="AZ153" s="161"/>
      <c r="BA153" s="161"/>
      <c r="BB153" s="161"/>
      <c r="BC153" s="161"/>
      <c r="BD153" s="161"/>
      <c r="BE153" s="161"/>
      <c r="BF153" s="161"/>
      <c r="BG153" s="161"/>
      <c r="BH153" s="161"/>
      <c r="BI153" s="161"/>
      <c r="BJ153" s="161"/>
      <c r="BK153" s="161"/>
      <c r="BL153" s="161"/>
      <c r="BM153" s="161"/>
      <c r="BN153" s="161"/>
      <c r="BO153" s="161"/>
      <c r="BP153" s="161"/>
      <c r="BQ153" s="161"/>
      <c r="BR153" s="161"/>
      <c r="BS153" s="161"/>
      <c r="BT153" s="161"/>
      <c r="BU153" s="161"/>
      <c r="BV153" s="161"/>
      <c r="BW153" s="161"/>
      <c r="BX153" s="161"/>
      <c r="BY153" s="161"/>
      <c r="BZ153" s="161"/>
      <c r="CA153" s="161"/>
      <c r="CB153" s="161"/>
      <c r="CC153" s="161"/>
      <c r="CD153" s="161"/>
      <c r="CE153" s="161"/>
      <c r="CF153" s="161"/>
      <c r="CG153" s="161"/>
      <c r="CH153" s="161"/>
      <c r="CI153" s="161"/>
      <c r="CJ153" s="161"/>
      <c r="CK153" s="161"/>
      <c r="CL153" s="161"/>
      <c r="CM153" s="161"/>
      <c r="CN153" s="161"/>
      <c r="CO153" s="161"/>
      <c r="CP153" s="161"/>
      <c r="CQ153" s="161"/>
      <c r="CR153" s="161"/>
      <c r="CS153" s="161"/>
      <c r="CT153" s="161"/>
      <c r="CU153" s="161"/>
      <c r="CV153" s="161"/>
      <c r="CW153" s="161"/>
      <c r="CX153" s="161"/>
      <c r="CY153" s="161"/>
      <c r="CZ153" s="161"/>
      <c r="DA153" s="161"/>
      <c r="DB153" s="161"/>
      <c r="DC153" s="161"/>
      <c r="DD153" s="161"/>
      <c r="DE153" s="161"/>
      <c r="DF153" s="161"/>
      <c r="DG153" s="161"/>
      <c r="DH153" s="161"/>
      <c r="DI153" s="161"/>
      <c r="DJ153" s="161"/>
      <c r="DK153" s="161"/>
      <c r="DL153" s="161"/>
      <c r="DM153" s="161"/>
      <c r="DN153" s="161"/>
      <c r="DO153" s="161"/>
      <c r="DP153" s="161"/>
      <c r="DQ153" s="161"/>
      <c r="DR153" s="161"/>
      <c r="DS153" s="161"/>
      <c r="DT153" s="161"/>
      <c r="DU153" s="161"/>
      <c r="DV153" s="161"/>
      <c r="DW153" s="161"/>
      <c r="DX153" s="161"/>
      <c r="DY153" s="161"/>
      <c r="DZ153" s="161"/>
      <c r="EA153" s="161"/>
      <c r="EB153" s="161"/>
      <c r="EC153" s="161"/>
      <c r="ED153" s="161"/>
      <c r="EE153" s="161"/>
      <c r="EF153" s="161"/>
      <c r="EG153" s="161"/>
      <c r="EH153" s="161"/>
      <c r="EI153" s="161"/>
      <c r="EJ153" s="161"/>
      <c r="EK153" s="161"/>
      <c r="EL153" s="161"/>
      <c r="EM153" s="161"/>
      <c r="EN153" s="161"/>
      <c r="EO153" s="161"/>
      <c r="EP153" s="161"/>
      <c r="EQ153" s="161"/>
      <c r="ER153" s="161"/>
      <c r="ES153" s="161"/>
      <c r="ET153" s="161"/>
      <c r="EU153" s="161"/>
      <c r="EV153" s="161"/>
      <c r="EW153" s="161"/>
      <c r="EX153" s="161"/>
      <c r="EY153" s="161"/>
      <c r="EZ153" s="161"/>
      <c r="FA153" s="161"/>
      <c r="FB153" s="161"/>
      <c r="FC153" s="161"/>
      <c r="FD153" s="161"/>
      <c r="FE153" s="161"/>
      <c r="FF153" s="161"/>
      <c r="FG153" s="161"/>
      <c r="FH153" s="161"/>
      <c r="FI153" s="161"/>
      <c r="FJ153" s="161"/>
      <c r="FK153" s="161"/>
      <c r="FL153" s="161"/>
      <c r="FM153" s="161"/>
      <c r="FN153" s="161"/>
      <c r="FO153" s="161"/>
      <c r="FP153" s="161"/>
      <c r="FQ153" s="161"/>
      <c r="FR153" s="161"/>
      <c r="FS153" s="161"/>
      <c r="FT153" s="161"/>
      <c r="FU153" s="161"/>
      <c r="FV153" s="161"/>
      <c r="FW153" s="161"/>
      <c r="FX153" s="161"/>
      <c r="FY153" s="161"/>
      <c r="FZ153" s="161"/>
      <c r="GA153" s="161"/>
      <c r="GB153" s="161"/>
      <c r="GC153" s="161"/>
      <c r="GD153" s="161"/>
      <c r="GE153" s="161"/>
      <c r="GF153" s="161"/>
    </row>
    <row r="154" spans="7:188" x14ac:dyDescent="0.25"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  <c r="BD154" s="103"/>
      <c r="BE154" s="103"/>
      <c r="BF154" s="103"/>
      <c r="BG154" s="103"/>
      <c r="BH154" s="103"/>
      <c r="BI154" s="103"/>
      <c r="BJ154" s="103"/>
      <c r="BK154" s="103"/>
      <c r="BL154" s="103"/>
      <c r="BM154" s="103"/>
      <c r="BN154" s="103"/>
      <c r="BO154" s="103"/>
      <c r="BP154" s="103"/>
      <c r="BQ154" s="103"/>
      <c r="BR154" s="103"/>
      <c r="BS154" s="103"/>
      <c r="BT154" s="103"/>
      <c r="BU154" s="103"/>
      <c r="BV154" s="103"/>
      <c r="BW154" s="103"/>
      <c r="BX154" s="103"/>
      <c r="BY154" s="103"/>
      <c r="BZ154" s="103"/>
      <c r="CA154" s="103"/>
      <c r="CB154" s="103"/>
      <c r="CC154" s="103"/>
      <c r="CD154" s="103"/>
      <c r="CE154" s="103"/>
      <c r="CF154" s="103"/>
      <c r="CG154" s="103"/>
      <c r="CH154" s="103"/>
      <c r="CI154" s="103"/>
      <c r="CJ154" s="103"/>
      <c r="CK154" s="103"/>
      <c r="CL154" s="103"/>
      <c r="CM154" s="103"/>
      <c r="CN154" s="103"/>
      <c r="CO154" s="103"/>
      <c r="CP154" s="103"/>
      <c r="CQ154" s="103"/>
      <c r="CR154" s="103"/>
      <c r="CS154" s="103"/>
      <c r="CT154" s="103"/>
      <c r="CU154" s="103"/>
      <c r="CV154" s="103"/>
      <c r="CW154" s="103"/>
      <c r="CX154" s="103"/>
      <c r="CY154" s="103"/>
      <c r="CZ154" s="103"/>
      <c r="DA154" s="103"/>
      <c r="DB154" s="103"/>
      <c r="DC154" s="103"/>
      <c r="DD154" s="103"/>
      <c r="DE154" s="103"/>
      <c r="DF154" s="103"/>
      <c r="DG154" s="103"/>
      <c r="DH154" s="103"/>
      <c r="DI154" s="103"/>
      <c r="DJ154" s="103"/>
      <c r="DK154" s="103"/>
      <c r="DL154" s="103"/>
      <c r="DM154" s="103"/>
      <c r="DN154" s="103"/>
      <c r="DO154" s="103"/>
      <c r="DP154" s="103"/>
      <c r="DQ154" s="103"/>
      <c r="DR154" s="103"/>
      <c r="DS154" s="103"/>
      <c r="DT154" s="103"/>
      <c r="DU154" s="103"/>
      <c r="DV154" s="103"/>
      <c r="DW154" s="103"/>
      <c r="DX154" s="103"/>
      <c r="DY154" s="103"/>
      <c r="DZ154" s="103"/>
      <c r="EA154" s="103"/>
      <c r="EB154" s="103"/>
      <c r="EC154" s="103"/>
      <c r="ED154" s="103"/>
      <c r="EE154" s="103"/>
      <c r="EF154" s="103"/>
      <c r="EG154" s="103"/>
      <c r="EH154" s="103"/>
      <c r="EI154" s="103"/>
      <c r="EJ154" s="103"/>
      <c r="EK154" s="103"/>
      <c r="EL154" s="103"/>
      <c r="EM154" s="103"/>
      <c r="EN154" s="103"/>
      <c r="EO154" s="103"/>
      <c r="EP154" s="103"/>
      <c r="EQ154" s="103"/>
      <c r="ER154" s="103"/>
      <c r="ES154" s="103"/>
      <c r="ET154" s="103"/>
      <c r="EU154" s="103"/>
      <c r="EV154" s="103"/>
      <c r="EW154" s="103"/>
      <c r="EX154" s="103"/>
      <c r="EY154" s="103"/>
      <c r="EZ154" s="103"/>
      <c r="FA154" s="103"/>
      <c r="FB154" s="103"/>
      <c r="FC154" s="103"/>
      <c r="FD154" s="103"/>
      <c r="FE154" s="103"/>
      <c r="FF154" s="103"/>
      <c r="FG154" s="103"/>
      <c r="FH154" s="103"/>
      <c r="FI154" s="103"/>
      <c r="FJ154" s="103"/>
      <c r="FK154" s="103"/>
      <c r="FL154" s="103"/>
      <c r="FM154" s="103"/>
      <c r="FN154" s="103"/>
      <c r="FO154" s="103"/>
      <c r="FP154" s="103"/>
      <c r="FQ154" s="103"/>
      <c r="FR154" s="103"/>
      <c r="FS154" s="103"/>
      <c r="FT154" s="103"/>
      <c r="FU154" s="103"/>
      <c r="FV154" s="103"/>
      <c r="FW154" s="103"/>
      <c r="FX154" s="103"/>
      <c r="FY154" s="103"/>
      <c r="FZ154" s="103"/>
      <c r="GA154" s="103"/>
      <c r="GB154" s="103"/>
      <c r="GC154" s="103"/>
      <c r="GD154" s="103"/>
      <c r="GE154" s="103"/>
      <c r="GF154" s="103"/>
    </row>
    <row r="155" spans="7:188" x14ac:dyDescent="0.25">
      <c r="G155" s="161"/>
      <c r="H155" s="161"/>
      <c r="I155" s="161"/>
      <c r="J155" s="161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  <c r="AH155" s="161"/>
      <c r="AI155" s="161"/>
      <c r="AJ155" s="161"/>
      <c r="AK155" s="161"/>
      <c r="AL155" s="161"/>
      <c r="AM155" s="161"/>
      <c r="AN155" s="161"/>
      <c r="AO155" s="161"/>
      <c r="AP155" s="161"/>
      <c r="AQ155" s="161"/>
      <c r="AR155" s="161"/>
      <c r="AS155" s="161"/>
      <c r="AT155" s="161"/>
      <c r="AU155" s="161"/>
      <c r="AV155" s="161"/>
      <c r="AW155" s="161"/>
      <c r="AX155" s="161"/>
      <c r="AY155" s="161"/>
      <c r="AZ155" s="161"/>
      <c r="BA155" s="161"/>
      <c r="BB155" s="161"/>
      <c r="BC155" s="161"/>
      <c r="BD155" s="161"/>
      <c r="BE155" s="161"/>
      <c r="BF155" s="161"/>
      <c r="BG155" s="161"/>
      <c r="BH155" s="161"/>
      <c r="BI155" s="161"/>
      <c r="BJ155" s="161"/>
      <c r="BK155" s="161"/>
      <c r="BL155" s="161"/>
      <c r="BM155" s="161"/>
      <c r="BN155" s="161"/>
      <c r="BO155" s="161"/>
      <c r="BP155" s="161"/>
      <c r="BQ155" s="161"/>
      <c r="BR155" s="161"/>
      <c r="BS155" s="161"/>
      <c r="BT155" s="161"/>
      <c r="BU155" s="161"/>
      <c r="BV155" s="161"/>
      <c r="BW155" s="161"/>
      <c r="BX155" s="161"/>
      <c r="BY155" s="161"/>
      <c r="BZ155" s="161"/>
      <c r="CA155" s="161"/>
      <c r="CB155" s="161"/>
      <c r="CC155" s="161"/>
      <c r="CD155" s="161"/>
      <c r="CE155" s="161"/>
      <c r="CF155" s="161"/>
      <c r="CG155" s="161"/>
      <c r="CH155" s="161"/>
      <c r="CI155" s="161"/>
      <c r="CJ155" s="161"/>
      <c r="CK155" s="161"/>
      <c r="CL155" s="161"/>
      <c r="CM155" s="161"/>
      <c r="CN155" s="161"/>
      <c r="CO155" s="161"/>
      <c r="CP155" s="161"/>
      <c r="CQ155" s="161"/>
      <c r="CR155" s="161"/>
      <c r="CS155" s="161"/>
      <c r="CT155" s="161"/>
      <c r="CU155" s="161"/>
      <c r="CV155" s="161"/>
      <c r="CW155" s="161"/>
      <c r="CX155" s="161"/>
      <c r="CY155" s="161"/>
      <c r="CZ155" s="161"/>
      <c r="DA155" s="161"/>
      <c r="DB155" s="161"/>
      <c r="DC155" s="161"/>
      <c r="DD155" s="161"/>
      <c r="DE155" s="161"/>
      <c r="DF155" s="161"/>
      <c r="DG155" s="161"/>
      <c r="DH155" s="161"/>
      <c r="DI155" s="161"/>
      <c r="DJ155" s="161"/>
      <c r="DK155" s="161"/>
      <c r="DL155" s="161"/>
      <c r="DM155" s="161"/>
      <c r="DN155" s="161"/>
      <c r="DO155" s="161"/>
      <c r="DP155" s="161"/>
      <c r="DQ155" s="161"/>
      <c r="DR155" s="161"/>
      <c r="DS155" s="161"/>
      <c r="DT155" s="161"/>
      <c r="DU155" s="161"/>
      <c r="DV155" s="161"/>
      <c r="DW155" s="161"/>
      <c r="DX155" s="161"/>
      <c r="DY155" s="161"/>
      <c r="DZ155" s="161"/>
      <c r="EA155" s="161"/>
      <c r="EB155" s="161"/>
      <c r="EC155" s="161"/>
      <c r="ED155" s="161"/>
      <c r="EE155" s="161"/>
      <c r="EF155" s="161"/>
      <c r="EG155" s="161"/>
      <c r="EH155" s="161"/>
      <c r="EI155" s="161"/>
      <c r="EJ155" s="161"/>
      <c r="EK155" s="161"/>
      <c r="EL155" s="161"/>
      <c r="EM155" s="161"/>
      <c r="EN155" s="161"/>
      <c r="EO155" s="161"/>
      <c r="EP155" s="161"/>
      <c r="EQ155" s="161"/>
      <c r="ER155" s="161"/>
      <c r="ES155" s="161"/>
      <c r="ET155" s="161"/>
      <c r="EU155" s="161"/>
      <c r="EV155" s="161"/>
      <c r="EW155" s="161"/>
      <c r="EX155" s="161"/>
      <c r="EY155" s="161"/>
      <c r="EZ155" s="161"/>
      <c r="FA155" s="161"/>
      <c r="FB155" s="161"/>
      <c r="FC155" s="161"/>
      <c r="FD155" s="161"/>
      <c r="FE155" s="161"/>
      <c r="FF155" s="161"/>
      <c r="FG155" s="161"/>
      <c r="FH155" s="161"/>
      <c r="FI155" s="161"/>
      <c r="FJ155" s="161"/>
      <c r="FK155" s="161"/>
      <c r="FL155" s="161"/>
      <c r="FM155" s="161"/>
      <c r="FN155" s="161"/>
      <c r="FO155" s="161"/>
      <c r="FP155" s="161"/>
      <c r="FQ155" s="161"/>
      <c r="FR155" s="161"/>
      <c r="FS155" s="161"/>
      <c r="FT155" s="161"/>
      <c r="FU155" s="161"/>
      <c r="FV155" s="161"/>
      <c r="FW155" s="161"/>
      <c r="FX155" s="161"/>
      <c r="FY155" s="161"/>
      <c r="FZ155" s="161"/>
      <c r="GA155" s="161"/>
      <c r="GB155" s="161"/>
      <c r="GC155" s="161"/>
      <c r="GD155" s="161"/>
      <c r="GE155" s="161"/>
      <c r="GF155" s="161"/>
    </row>
    <row r="156" spans="7:188" x14ac:dyDescent="0.25"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3"/>
      <c r="CG156" s="103"/>
      <c r="CH156" s="103"/>
      <c r="CI156" s="103"/>
      <c r="CJ156" s="103"/>
      <c r="CK156" s="103"/>
      <c r="CL156" s="103"/>
      <c r="CM156" s="103"/>
      <c r="CN156" s="103"/>
      <c r="CO156" s="103"/>
      <c r="CP156" s="103"/>
      <c r="CQ156" s="103"/>
      <c r="CR156" s="103"/>
      <c r="CS156" s="103"/>
      <c r="CT156" s="103"/>
      <c r="CU156" s="103"/>
      <c r="CV156" s="103"/>
      <c r="CW156" s="103"/>
      <c r="CX156" s="103"/>
      <c r="CY156" s="103"/>
      <c r="CZ156" s="103"/>
      <c r="DA156" s="103"/>
      <c r="DB156" s="103"/>
      <c r="DC156" s="103"/>
      <c r="DD156" s="103"/>
      <c r="DE156" s="103"/>
      <c r="DF156" s="103"/>
      <c r="DG156" s="103"/>
      <c r="DH156" s="103"/>
      <c r="DI156" s="103"/>
      <c r="DJ156" s="103"/>
      <c r="DK156" s="103"/>
      <c r="DL156" s="103"/>
      <c r="DM156" s="103"/>
      <c r="DN156" s="103"/>
      <c r="DO156" s="103"/>
      <c r="DP156" s="103"/>
      <c r="DQ156" s="103"/>
      <c r="DR156" s="103"/>
      <c r="DS156" s="103"/>
      <c r="DT156" s="103"/>
      <c r="DU156" s="103"/>
      <c r="DV156" s="103"/>
      <c r="DW156" s="103"/>
      <c r="DX156" s="103"/>
      <c r="DY156" s="103"/>
      <c r="DZ156" s="103"/>
      <c r="EA156" s="103"/>
      <c r="EB156" s="103"/>
      <c r="EC156" s="103"/>
      <c r="ED156" s="103"/>
      <c r="EE156" s="103"/>
      <c r="EF156" s="103"/>
      <c r="EG156" s="103"/>
      <c r="EH156" s="103"/>
      <c r="EI156" s="103"/>
      <c r="EJ156" s="103"/>
      <c r="EK156" s="103"/>
      <c r="EL156" s="103"/>
      <c r="EM156" s="103"/>
      <c r="EN156" s="103"/>
      <c r="EO156" s="103"/>
      <c r="EP156" s="103"/>
      <c r="EQ156" s="103"/>
      <c r="ER156" s="103"/>
      <c r="ES156" s="103"/>
      <c r="ET156" s="103"/>
      <c r="EU156" s="103"/>
      <c r="EV156" s="103"/>
      <c r="EW156" s="103"/>
      <c r="EX156" s="103"/>
      <c r="EY156" s="103"/>
      <c r="EZ156" s="103"/>
      <c r="FA156" s="103"/>
      <c r="FB156" s="103"/>
      <c r="FC156" s="103"/>
      <c r="FD156" s="103"/>
      <c r="FE156" s="103"/>
      <c r="FF156" s="103"/>
      <c r="FG156" s="103"/>
      <c r="FH156" s="103"/>
      <c r="FI156" s="103"/>
      <c r="FJ156" s="103"/>
      <c r="FK156" s="103"/>
      <c r="FL156" s="103"/>
      <c r="FM156" s="103"/>
      <c r="FN156" s="103"/>
      <c r="FO156" s="103"/>
      <c r="FP156" s="103"/>
      <c r="FQ156" s="103"/>
      <c r="FR156" s="103"/>
      <c r="FS156" s="103"/>
      <c r="FT156" s="103"/>
      <c r="FU156" s="103"/>
      <c r="FV156" s="103"/>
      <c r="FW156" s="103"/>
      <c r="FX156" s="103"/>
      <c r="FY156" s="103"/>
      <c r="FZ156" s="103"/>
      <c r="GA156" s="103"/>
      <c r="GB156" s="103"/>
      <c r="GC156" s="103"/>
      <c r="GD156" s="103"/>
      <c r="GE156" s="103"/>
      <c r="GF156" s="103"/>
    </row>
    <row r="157" spans="7:188" x14ac:dyDescent="0.25">
      <c r="G157" s="161"/>
      <c r="H157" s="161"/>
      <c r="I157" s="161"/>
      <c r="J157" s="161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  <c r="AH157" s="161"/>
      <c r="AI157" s="161"/>
      <c r="AJ157" s="161"/>
      <c r="AK157" s="161"/>
      <c r="AL157" s="161"/>
      <c r="AM157" s="161"/>
      <c r="AN157" s="161"/>
      <c r="AO157" s="161"/>
      <c r="AP157" s="161"/>
      <c r="AQ157" s="161"/>
      <c r="AR157" s="161"/>
      <c r="AS157" s="161"/>
      <c r="AT157" s="161"/>
      <c r="AU157" s="161"/>
      <c r="AV157" s="161"/>
      <c r="AW157" s="161"/>
      <c r="AX157" s="161"/>
      <c r="AY157" s="161"/>
      <c r="AZ157" s="161"/>
      <c r="BA157" s="161"/>
      <c r="BB157" s="161"/>
      <c r="BC157" s="161"/>
      <c r="BD157" s="161"/>
      <c r="BE157" s="161"/>
      <c r="BF157" s="161"/>
      <c r="BG157" s="161"/>
      <c r="BH157" s="161"/>
      <c r="BI157" s="161"/>
      <c r="BJ157" s="161"/>
      <c r="BK157" s="161"/>
      <c r="BL157" s="161"/>
      <c r="BM157" s="161"/>
      <c r="BN157" s="161"/>
      <c r="BO157" s="161"/>
      <c r="BP157" s="161"/>
      <c r="BQ157" s="161"/>
      <c r="BR157" s="161"/>
      <c r="BS157" s="161"/>
      <c r="BT157" s="161"/>
      <c r="BU157" s="161"/>
      <c r="BV157" s="161"/>
      <c r="BW157" s="161"/>
      <c r="BX157" s="161"/>
      <c r="BY157" s="161"/>
      <c r="BZ157" s="161"/>
      <c r="CA157" s="161"/>
      <c r="CB157" s="161"/>
      <c r="CC157" s="161"/>
      <c r="CD157" s="161"/>
      <c r="CE157" s="161"/>
      <c r="CF157" s="161"/>
      <c r="CG157" s="161"/>
      <c r="CH157" s="161"/>
      <c r="CI157" s="161"/>
      <c r="CJ157" s="161"/>
      <c r="CK157" s="161"/>
      <c r="CL157" s="161"/>
      <c r="CM157" s="161"/>
      <c r="CN157" s="161"/>
      <c r="CO157" s="161"/>
      <c r="CP157" s="161"/>
      <c r="CQ157" s="161"/>
      <c r="CR157" s="161"/>
      <c r="CS157" s="161"/>
      <c r="CT157" s="161"/>
      <c r="CU157" s="161"/>
      <c r="CV157" s="161"/>
      <c r="CW157" s="161"/>
      <c r="CX157" s="161"/>
      <c r="CY157" s="161"/>
      <c r="CZ157" s="161"/>
      <c r="DA157" s="161"/>
      <c r="DB157" s="161"/>
      <c r="DC157" s="161"/>
      <c r="DD157" s="161"/>
      <c r="DE157" s="161"/>
      <c r="DF157" s="161"/>
      <c r="DG157" s="161"/>
      <c r="DH157" s="161"/>
      <c r="DI157" s="161"/>
      <c r="DJ157" s="161"/>
      <c r="DK157" s="161"/>
      <c r="DL157" s="161"/>
      <c r="DM157" s="161"/>
      <c r="DN157" s="161"/>
      <c r="DO157" s="161"/>
      <c r="DP157" s="161"/>
      <c r="DQ157" s="161"/>
      <c r="DR157" s="161"/>
      <c r="DS157" s="161"/>
      <c r="DT157" s="161"/>
      <c r="DU157" s="161"/>
      <c r="DV157" s="161"/>
      <c r="DW157" s="161"/>
      <c r="DX157" s="161"/>
      <c r="DY157" s="161"/>
      <c r="DZ157" s="161"/>
      <c r="EA157" s="161"/>
      <c r="EB157" s="161"/>
      <c r="EC157" s="161"/>
      <c r="ED157" s="161"/>
      <c r="EE157" s="161"/>
      <c r="EF157" s="161"/>
      <c r="EG157" s="161"/>
      <c r="EH157" s="161"/>
      <c r="EI157" s="161"/>
      <c r="EJ157" s="161"/>
      <c r="EK157" s="161"/>
      <c r="EL157" s="161"/>
      <c r="EM157" s="161"/>
      <c r="EN157" s="161"/>
      <c r="EO157" s="161"/>
      <c r="EP157" s="161"/>
      <c r="EQ157" s="161"/>
      <c r="ER157" s="161"/>
      <c r="ES157" s="161"/>
      <c r="ET157" s="161"/>
      <c r="EU157" s="161"/>
      <c r="EV157" s="161"/>
      <c r="EW157" s="161"/>
      <c r="EX157" s="161"/>
      <c r="EY157" s="161"/>
      <c r="EZ157" s="161"/>
      <c r="FA157" s="161"/>
      <c r="FB157" s="161"/>
      <c r="FC157" s="161"/>
      <c r="FD157" s="161"/>
      <c r="FE157" s="161"/>
      <c r="FF157" s="161"/>
      <c r="FG157" s="161"/>
      <c r="FH157" s="161"/>
      <c r="FI157" s="161"/>
      <c r="FJ157" s="161"/>
      <c r="FK157" s="161"/>
      <c r="FL157" s="161"/>
      <c r="FM157" s="161"/>
      <c r="FN157" s="161"/>
      <c r="FO157" s="161"/>
      <c r="FP157" s="161"/>
      <c r="FQ157" s="161"/>
      <c r="FR157" s="161"/>
      <c r="FS157" s="161"/>
      <c r="FT157" s="161"/>
      <c r="FU157" s="161"/>
      <c r="FV157" s="161"/>
      <c r="FW157" s="161"/>
      <c r="FX157" s="161"/>
      <c r="FY157" s="161"/>
      <c r="FZ157" s="161"/>
      <c r="GA157" s="161"/>
      <c r="GB157" s="161"/>
      <c r="GC157" s="161"/>
      <c r="GD157" s="161"/>
      <c r="GE157" s="161"/>
      <c r="GF157" s="161"/>
    </row>
    <row r="158" spans="7:188" x14ac:dyDescent="0.25"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  <c r="BD158" s="103"/>
      <c r="BE158" s="103"/>
      <c r="BF158" s="103"/>
      <c r="BG158" s="103"/>
      <c r="BH158" s="103"/>
      <c r="BI158" s="103"/>
      <c r="BJ158" s="103"/>
      <c r="BK158" s="103"/>
      <c r="BL158" s="103"/>
      <c r="BM158" s="103"/>
      <c r="BN158" s="103"/>
      <c r="BO158" s="103"/>
      <c r="BP158" s="103"/>
      <c r="BQ158" s="103"/>
      <c r="BR158" s="103"/>
      <c r="BS158" s="103"/>
      <c r="BT158" s="103"/>
      <c r="BU158" s="103"/>
      <c r="BV158" s="103"/>
      <c r="BW158" s="103"/>
      <c r="BX158" s="103"/>
      <c r="BY158" s="103"/>
      <c r="BZ158" s="103"/>
      <c r="CA158" s="103"/>
      <c r="CB158" s="103"/>
      <c r="CC158" s="103"/>
      <c r="CD158" s="103"/>
      <c r="CE158" s="103"/>
      <c r="CF158" s="103"/>
      <c r="CG158" s="103"/>
      <c r="CH158" s="103"/>
      <c r="CI158" s="103"/>
      <c r="CJ158" s="103"/>
      <c r="CK158" s="103"/>
      <c r="CL158" s="103"/>
      <c r="CM158" s="103"/>
      <c r="CN158" s="103"/>
      <c r="CO158" s="103"/>
      <c r="CP158" s="103"/>
      <c r="CQ158" s="103"/>
      <c r="CR158" s="103"/>
      <c r="CS158" s="103"/>
      <c r="CT158" s="103"/>
      <c r="CU158" s="103"/>
      <c r="CV158" s="103"/>
      <c r="CW158" s="103"/>
      <c r="CX158" s="103"/>
      <c r="CY158" s="103"/>
      <c r="CZ158" s="103"/>
      <c r="DA158" s="103"/>
      <c r="DB158" s="103"/>
      <c r="DC158" s="103"/>
      <c r="DD158" s="103"/>
      <c r="DE158" s="103"/>
      <c r="DF158" s="103"/>
      <c r="DG158" s="103"/>
      <c r="DH158" s="103"/>
      <c r="DI158" s="103"/>
      <c r="DJ158" s="103"/>
      <c r="DK158" s="103"/>
      <c r="DL158" s="103"/>
      <c r="DM158" s="103"/>
      <c r="DN158" s="103"/>
      <c r="DO158" s="103"/>
      <c r="DP158" s="103"/>
      <c r="DQ158" s="103"/>
      <c r="DR158" s="103"/>
      <c r="DS158" s="103"/>
      <c r="DT158" s="103"/>
      <c r="DU158" s="103"/>
      <c r="DV158" s="103"/>
      <c r="DW158" s="103"/>
      <c r="DX158" s="103"/>
      <c r="DY158" s="103"/>
      <c r="DZ158" s="103"/>
      <c r="EA158" s="103"/>
      <c r="EB158" s="103"/>
      <c r="EC158" s="103"/>
      <c r="ED158" s="103"/>
      <c r="EE158" s="103"/>
      <c r="EF158" s="103"/>
      <c r="EG158" s="103"/>
      <c r="EH158" s="103"/>
      <c r="EI158" s="103"/>
      <c r="EJ158" s="103"/>
      <c r="EK158" s="103"/>
      <c r="EL158" s="103"/>
      <c r="EM158" s="103"/>
      <c r="EN158" s="103"/>
      <c r="EO158" s="103"/>
      <c r="EP158" s="103"/>
      <c r="EQ158" s="103"/>
      <c r="ER158" s="103"/>
      <c r="ES158" s="103"/>
      <c r="ET158" s="103"/>
      <c r="EU158" s="103"/>
      <c r="EV158" s="103"/>
      <c r="EW158" s="103"/>
      <c r="EX158" s="103"/>
      <c r="EY158" s="103"/>
      <c r="EZ158" s="103"/>
      <c r="FA158" s="103"/>
      <c r="FB158" s="103"/>
      <c r="FC158" s="103"/>
      <c r="FD158" s="103"/>
      <c r="FE158" s="103"/>
      <c r="FF158" s="103"/>
      <c r="FG158" s="103"/>
      <c r="FH158" s="103"/>
      <c r="FI158" s="103"/>
      <c r="FJ158" s="103"/>
      <c r="FK158" s="103"/>
      <c r="FL158" s="103"/>
      <c r="FM158" s="103"/>
      <c r="FN158" s="103"/>
      <c r="FO158" s="103"/>
      <c r="FP158" s="103"/>
      <c r="FQ158" s="103"/>
      <c r="FR158" s="103"/>
      <c r="FS158" s="103"/>
      <c r="FT158" s="103"/>
      <c r="FU158" s="103"/>
      <c r="FV158" s="103"/>
      <c r="FW158" s="103"/>
      <c r="FX158" s="103"/>
      <c r="FY158" s="103"/>
      <c r="FZ158" s="103"/>
      <c r="GA158" s="103"/>
      <c r="GB158" s="103"/>
      <c r="GC158" s="103"/>
      <c r="GD158" s="103"/>
      <c r="GE158" s="103"/>
      <c r="GF158" s="103"/>
    </row>
    <row r="159" spans="7:188" x14ac:dyDescent="0.25">
      <c r="G159" s="161"/>
      <c r="H159" s="161"/>
      <c r="I159" s="161"/>
      <c r="J159" s="161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  <c r="AH159" s="161"/>
      <c r="AI159" s="161"/>
      <c r="AJ159" s="161"/>
      <c r="AK159" s="161"/>
      <c r="AL159" s="161"/>
      <c r="AM159" s="161"/>
      <c r="AN159" s="161"/>
      <c r="AO159" s="161"/>
      <c r="AP159" s="161"/>
      <c r="AQ159" s="161"/>
      <c r="AR159" s="161"/>
      <c r="AS159" s="161"/>
      <c r="AT159" s="161"/>
      <c r="AU159" s="161"/>
      <c r="AV159" s="161"/>
      <c r="AW159" s="161"/>
      <c r="AX159" s="161"/>
      <c r="AY159" s="161"/>
      <c r="AZ159" s="161"/>
      <c r="BA159" s="161"/>
      <c r="BB159" s="161"/>
      <c r="BC159" s="161"/>
      <c r="BD159" s="161"/>
      <c r="BE159" s="161"/>
      <c r="BF159" s="161"/>
      <c r="BG159" s="161"/>
      <c r="BH159" s="161"/>
      <c r="BI159" s="161"/>
      <c r="BJ159" s="161"/>
      <c r="BK159" s="161"/>
      <c r="BL159" s="161"/>
      <c r="BM159" s="161"/>
      <c r="BN159" s="161"/>
      <c r="BO159" s="161"/>
      <c r="BP159" s="161"/>
      <c r="BQ159" s="161"/>
      <c r="BR159" s="161"/>
      <c r="BS159" s="161"/>
      <c r="BT159" s="161"/>
      <c r="BU159" s="161"/>
      <c r="BV159" s="161"/>
      <c r="BW159" s="161"/>
      <c r="BX159" s="161"/>
      <c r="BY159" s="161"/>
      <c r="BZ159" s="161"/>
      <c r="CA159" s="161"/>
      <c r="CB159" s="161"/>
      <c r="CC159" s="161"/>
      <c r="CD159" s="161"/>
      <c r="CE159" s="161"/>
      <c r="CF159" s="161"/>
      <c r="CG159" s="161"/>
      <c r="CH159" s="161"/>
      <c r="CI159" s="161"/>
      <c r="CJ159" s="161"/>
      <c r="CK159" s="161"/>
      <c r="CL159" s="161"/>
      <c r="CM159" s="161"/>
      <c r="CN159" s="161"/>
      <c r="CO159" s="161"/>
      <c r="CP159" s="161"/>
      <c r="CQ159" s="161"/>
      <c r="CR159" s="161"/>
      <c r="CS159" s="161"/>
      <c r="CT159" s="161"/>
      <c r="CU159" s="161"/>
      <c r="CV159" s="161"/>
      <c r="CW159" s="161"/>
      <c r="CX159" s="161"/>
      <c r="CY159" s="161"/>
      <c r="CZ159" s="161"/>
      <c r="DA159" s="161"/>
      <c r="DB159" s="161"/>
      <c r="DC159" s="161"/>
      <c r="DD159" s="161"/>
      <c r="DE159" s="161"/>
      <c r="DF159" s="161"/>
      <c r="DG159" s="161"/>
      <c r="DH159" s="161"/>
      <c r="DI159" s="161"/>
      <c r="DJ159" s="161"/>
      <c r="DK159" s="161"/>
      <c r="DL159" s="161"/>
      <c r="DM159" s="161"/>
      <c r="DN159" s="161"/>
      <c r="DO159" s="161"/>
      <c r="DP159" s="161"/>
      <c r="DQ159" s="161"/>
      <c r="DR159" s="161"/>
      <c r="DS159" s="161"/>
      <c r="DT159" s="161"/>
      <c r="DU159" s="161"/>
      <c r="DV159" s="161"/>
      <c r="DW159" s="161"/>
      <c r="DX159" s="161"/>
      <c r="DY159" s="161"/>
      <c r="DZ159" s="161"/>
      <c r="EA159" s="161"/>
      <c r="EB159" s="161"/>
      <c r="EC159" s="161"/>
      <c r="ED159" s="161"/>
      <c r="EE159" s="161"/>
      <c r="EF159" s="161"/>
      <c r="EG159" s="161"/>
      <c r="EH159" s="161"/>
      <c r="EI159" s="161"/>
      <c r="EJ159" s="161"/>
      <c r="EK159" s="161"/>
      <c r="EL159" s="161"/>
      <c r="EM159" s="161"/>
      <c r="EN159" s="161"/>
      <c r="EO159" s="161"/>
      <c r="EP159" s="161"/>
      <c r="EQ159" s="161"/>
      <c r="ER159" s="161"/>
      <c r="ES159" s="161"/>
      <c r="ET159" s="161"/>
      <c r="EU159" s="161"/>
      <c r="EV159" s="161"/>
      <c r="EW159" s="161"/>
      <c r="EX159" s="161"/>
      <c r="EY159" s="161"/>
      <c r="EZ159" s="161"/>
      <c r="FA159" s="161"/>
      <c r="FB159" s="161"/>
      <c r="FC159" s="161"/>
      <c r="FD159" s="161"/>
      <c r="FE159" s="161"/>
      <c r="FF159" s="161"/>
      <c r="FG159" s="161"/>
      <c r="FH159" s="161"/>
      <c r="FI159" s="161"/>
      <c r="FJ159" s="161"/>
      <c r="FK159" s="161"/>
      <c r="FL159" s="161"/>
      <c r="FM159" s="161"/>
      <c r="FN159" s="161"/>
      <c r="FO159" s="161"/>
      <c r="FP159" s="161"/>
      <c r="FQ159" s="161"/>
      <c r="FR159" s="161"/>
      <c r="FS159" s="161"/>
      <c r="FT159" s="161"/>
      <c r="FU159" s="161"/>
      <c r="FV159" s="161"/>
      <c r="FW159" s="161"/>
      <c r="FX159" s="161"/>
      <c r="FY159" s="161"/>
      <c r="FZ159" s="161"/>
      <c r="GA159" s="161"/>
      <c r="GB159" s="161"/>
      <c r="GC159" s="161"/>
      <c r="GD159" s="161"/>
      <c r="GE159" s="161"/>
      <c r="GF159" s="161"/>
    </row>
    <row r="160" spans="7:188" x14ac:dyDescent="0.25"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3"/>
      <c r="CF160" s="103"/>
      <c r="CG160" s="103"/>
      <c r="CH160" s="103"/>
      <c r="CI160" s="103"/>
      <c r="CJ160" s="103"/>
      <c r="CK160" s="103"/>
      <c r="CL160" s="103"/>
      <c r="CM160" s="103"/>
      <c r="CN160" s="103"/>
      <c r="CO160" s="103"/>
      <c r="CP160" s="103"/>
      <c r="CQ160" s="103"/>
      <c r="CR160" s="103"/>
      <c r="CS160" s="103"/>
      <c r="CT160" s="103"/>
      <c r="CU160" s="103"/>
      <c r="CV160" s="103"/>
      <c r="CW160" s="103"/>
      <c r="CX160" s="103"/>
      <c r="CY160" s="103"/>
      <c r="CZ160" s="103"/>
      <c r="DA160" s="103"/>
      <c r="DB160" s="103"/>
      <c r="DC160" s="103"/>
      <c r="DD160" s="103"/>
      <c r="DE160" s="103"/>
      <c r="DF160" s="103"/>
      <c r="DG160" s="103"/>
      <c r="DH160" s="103"/>
      <c r="DI160" s="103"/>
      <c r="DJ160" s="103"/>
      <c r="DK160" s="103"/>
      <c r="DL160" s="103"/>
      <c r="DM160" s="103"/>
      <c r="DN160" s="103"/>
      <c r="DO160" s="103"/>
      <c r="DP160" s="103"/>
      <c r="DQ160" s="103"/>
      <c r="DR160" s="103"/>
      <c r="DS160" s="103"/>
      <c r="DT160" s="103"/>
      <c r="DU160" s="103"/>
      <c r="DV160" s="103"/>
      <c r="DW160" s="103"/>
      <c r="DX160" s="103"/>
      <c r="DY160" s="103"/>
      <c r="DZ160" s="103"/>
      <c r="EA160" s="103"/>
      <c r="EB160" s="103"/>
      <c r="EC160" s="103"/>
      <c r="ED160" s="103"/>
      <c r="EE160" s="103"/>
      <c r="EF160" s="103"/>
      <c r="EG160" s="103"/>
      <c r="EH160" s="103"/>
      <c r="EI160" s="103"/>
      <c r="EJ160" s="103"/>
      <c r="EK160" s="103"/>
      <c r="EL160" s="103"/>
      <c r="EM160" s="103"/>
      <c r="EN160" s="103"/>
      <c r="EO160" s="103"/>
      <c r="EP160" s="103"/>
      <c r="EQ160" s="103"/>
      <c r="ER160" s="103"/>
      <c r="ES160" s="103"/>
      <c r="ET160" s="103"/>
      <c r="EU160" s="103"/>
      <c r="EV160" s="103"/>
      <c r="EW160" s="103"/>
      <c r="EX160" s="103"/>
      <c r="EY160" s="103"/>
      <c r="EZ160" s="103"/>
      <c r="FA160" s="103"/>
      <c r="FB160" s="103"/>
      <c r="FC160" s="103"/>
      <c r="FD160" s="103"/>
      <c r="FE160" s="103"/>
      <c r="FF160" s="103"/>
      <c r="FG160" s="103"/>
      <c r="FH160" s="103"/>
      <c r="FI160" s="103"/>
      <c r="FJ160" s="103"/>
      <c r="FK160" s="103"/>
      <c r="FL160" s="103"/>
      <c r="FM160" s="103"/>
      <c r="FN160" s="103"/>
      <c r="FO160" s="103"/>
      <c r="FP160" s="103"/>
      <c r="FQ160" s="103"/>
      <c r="FR160" s="103"/>
      <c r="FS160" s="103"/>
      <c r="FT160" s="103"/>
      <c r="FU160" s="103"/>
      <c r="FV160" s="103"/>
      <c r="FW160" s="103"/>
      <c r="FX160" s="103"/>
      <c r="FY160" s="103"/>
      <c r="FZ160" s="103"/>
      <c r="GA160" s="103"/>
      <c r="GB160" s="103"/>
      <c r="GC160" s="103"/>
      <c r="GD160" s="103"/>
      <c r="GE160" s="103"/>
      <c r="GF160" s="103"/>
    </row>
    <row r="161" spans="7:188" x14ac:dyDescent="0.25">
      <c r="G161" s="161"/>
      <c r="H161" s="161"/>
      <c r="I161" s="161"/>
      <c r="J161" s="161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  <c r="AH161" s="161"/>
      <c r="AI161" s="161"/>
      <c r="AJ161" s="161"/>
      <c r="AK161" s="161"/>
      <c r="AL161" s="161"/>
      <c r="AM161" s="161"/>
      <c r="AN161" s="161"/>
      <c r="AO161" s="161"/>
      <c r="AP161" s="161"/>
      <c r="AQ161" s="161"/>
      <c r="AR161" s="161"/>
      <c r="AS161" s="161"/>
      <c r="AT161" s="161"/>
      <c r="AU161" s="161"/>
      <c r="AV161" s="161"/>
      <c r="AW161" s="161"/>
      <c r="AX161" s="161"/>
      <c r="AY161" s="161"/>
      <c r="AZ161" s="161"/>
      <c r="BA161" s="161"/>
      <c r="BB161" s="161"/>
      <c r="BC161" s="161"/>
      <c r="BD161" s="161"/>
      <c r="BE161" s="161"/>
      <c r="BF161" s="161"/>
      <c r="BG161" s="161"/>
      <c r="BH161" s="161"/>
      <c r="BI161" s="161"/>
      <c r="BJ161" s="161"/>
      <c r="BK161" s="161"/>
      <c r="BL161" s="161"/>
      <c r="BM161" s="161"/>
      <c r="BN161" s="161"/>
      <c r="BO161" s="161"/>
      <c r="BP161" s="161"/>
      <c r="BQ161" s="161"/>
      <c r="BR161" s="161"/>
      <c r="BS161" s="161"/>
      <c r="BT161" s="161"/>
      <c r="BU161" s="161"/>
      <c r="BV161" s="161"/>
      <c r="BW161" s="161"/>
      <c r="BX161" s="161"/>
      <c r="BY161" s="161"/>
      <c r="BZ161" s="161"/>
      <c r="CA161" s="161"/>
      <c r="CB161" s="161"/>
      <c r="CC161" s="161"/>
      <c r="CD161" s="161"/>
      <c r="CE161" s="161"/>
      <c r="CF161" s="161"/>
      <c r="CG161" s="161"/>
      <c r="CH161" s="161"/>
      <c r="CI161" s="161"/>
      <c r="CJ161" s="161"/>
      <c r="CK161" s="161"/>
      <c r="CL161" s="161"/>
      <c r="CM161" s="161"/>
      <c r="CN161" s="161"/>
      <c r="CO161" s="161"/>
      <c r="CP161" s="161"/>
      <c r="CQ161" s="161"/>
      <c r="CR161" s="161"/>
      <c r="CS161" s="161"/>
      <c r="CT161" s="161"/>
      <c r="CU161" s="161"/>
      <c r="CV161" s="161"/>
      <c r="CW161" s="161"/>
      <c r="CX161" s="161"/>
      <c r="CY161" s="161"/>
      <c r="CZ161" s="161"/>
      <c r="DA161" s="161"/>
      <c r="DB161" s="161"/>
      <c r="DC161" s="161"/>
      <c r="DD161" s="161"/>
      <c r="DE161" s="161"/>
      <c r="DF161" s="161"/>
      <c r="DG161" s="161"/>
      <c r="DH161" s="161"/>
      <c r="DI161" s="161"/>
      <c r="DJ161" s="161"/>
      <c r="DK161" s="161"/>
      <c r="DL161" s="161"/>
      <c r="DM161" s="161"/>
      <c r="DN161" s="161"/>
      <c r="DO161" s="161"/>
      <c r="DP161" s="161"/>
      <c r="DQ161" s="161"/>
      <c r="DR161" s="161"/>
      <c r="DS161" s="161"/>
      <c r="DT161" s="161"/>
      <c r="DU161" s="161"/>
      <c r="DV161" s="161"/>
      <c r="DW161" s="161"/>
      <c r="DX161" s="161"/>
      <c r="DY161" s="161"/>
      <c r="DZ161" s="161"/>
      <c r="EA161" s="161"/>
      <c r="EB161" s="161"/>
      <c r="EC161" s="161"/>
      <c r="ED161" s="161"/>
      <c r="EE161" s="161"/>
      <c r="EF161" s="161"/>
      <c r="EG161" s="161"/>
      <c r="EH161" s="161"/>
      <c r="EI161" s="161"/>
      <c r="EJ161" s="161"/>
      <c r="EK161" s="161"/>
      <c r="EL161" s="161"/>
      <c r="EM161" s="161"/>
      <c r="EN161" s="161"/>
      <c r="EO161" s="161"/>
      <c r="EP161" s="161"/>
      <c r="EQ161" s="161"/>
      <c r="ER161" s="161"/>
      <c r="ES161" s="161"/>
      <c r="ET161" s="161"/>
      <c r="EU161" s="161"/>
      <c r="EV161" s="161"/>
      <c r="EW161" s="161"/>
      <c r="EX161" s="161"/>
      <c r="EY161" s="161"/>
      <c r="EZ161" s="161"/>
      <c r="FA161" s="161"/>
      <c r="FB161" s="161"/>
      <c r="FC161" s="161"/>
      <c r="FD161" s="161"/>
      <c r="FE161" s="161"/>
      <c r="FF161" s="161"/>
      <c r="FG161" s="161"/>
      <c r="FH161" s="161"/>
      <c r="FI161" s="161"/>
      <c r="FJ161" s="161"/>
      <c r="FK161" s="161"/>
      <c r="FL161" s="161"/>
      <c r="FM161" s="161"/>
      <c r="FN161" s="161"/>
      <c r="FO161" s="161"/>
      <c r="FP161" s="161"/>
      <c r="FQ161" s="161"/>
      <c r="FR161" s="161"/>
      <c r="FS161" s="161"/>
      <c r="FT161" s="161"/>
      <c r="FU161" s="161"/>
      <c r="FV161" s="161"/>
      <c r="FW161" s="161"/>
      <c r="FX161" s="161"/>
      <c r="FY161" s="161"/>
      <c r="FZ161" s="161"/>
      <c r="GA161" s="161"/>
      <c r="GB161" s="161"/>
      <c r="GC161" s="161"/>
      <c r="GD161" s="161"/>
      <c r="GE161" s="161"/>
      <c r="GF161" s="161"/>
    </row>
    <row r="162" spans="7:188" x14ac:dyDescent="0.25"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  <c r="BD162" s="103"/>
      <c r="BE162" s="103"/>
      <c r="BF162" s="103"/>
      <c r="BG162" s="103"/>
      <c r="BH162" s="103"/>
      <c r="BI162" s="103"/>
      <c r="BJ162" s="103"/>
      <c r="BK162" s="103"/>
      <c r="BL162" s="103"/>
      <c r="BM162" s="103"/>
      <c r="BN162" s="103"/>
      <c r="BO162" s="103"/>
      <c r="BP162" s="103"/>
      <c r="BQ162" s="103"/>
      <c r="BR162" s="103"/>
      <c r="BS162" s="103"/>
      <c r="BT162" s="103"/>
      <c r="BU162" s="103"/>
      <c r="BV162" s="103"/>
      <c r="BW162" s="103"/>
      <c r="BX162" s="103"/>
      <c r="BY162" s="103"/>
      <c r="BZ162" s="103"/>
      <c r="CA162" s="103"/>
      <c r="CB162" s="103"/>
      <c r="CC162" s="103"/>
      <c r="CD162" s="103"/>
      <c r="CE162" s="103"/>
      <c r="CF162" s="103"/>
      <c r="CG162" s="103"/>
      <c r="CH162" s="103"/>
      <c r="CI162" s="103"/>
      <c r="CJ162" s="103"/>
      <c r="CK162" s="103"/>
      <c r="CL162" s="103"/>
      <c r="CM162" s="103"/>
      <c r="CN162" s="103"/>
      <c r="CO162" s="103"/>
      <c r="CP162" s="103"/>
      <c r="CQ162" s="103"/>
      <c r="CR162" s="103"/>
      <c r="CS162" s="103"/>
      <c r="CT162" s="103"/>
      <c r="CU162" s="103"/>
      <c r="CV162" s="103"/>
      <c r="CW162" s="103"/>
      <c r="CX162" s="103"/>
      <c r="CY162" s="103"/>
      <c r="CZ162" s="103"/>
      <c r="DA162" s="103"/>
      <c r="DB162" s="103"/>
      <c r="DC162" s="103"/>
      <c r="DD162" s="103"/>
      <c r="DE162" s="103"/>
      <c r="DF162" s="103"/>
      <c r="DG162" s="103"/>
      <c r="DH162" s="103"/>
      <c r="DI162" s="103"/>
      <c r="DJ162" s="103"/>
      <c r="DK162" s="103"/>
      <c r="DL162" s="103"/>
      <c r="DM162" s="103"/>
      <c r="DN162" s="103"/>
      <c r="DO162" s="103"/>
      <c r="DP162" s="103"/>
      <c r="DQ162" s="103"/>
      <c r="DR162" s="103"/>
      <c r="DS162" s="103"/>
      <c r="DT162" s="103"/>
      <c r="DU162" s="103"/>
      <c r="DV162" s="103"/>
      <c r="DW162" s="103"/>
      <c r="DX162" s="103"/>
      <c r="DY162" s="103"/>
      <c r="DZ162" s="103"/>
      <c r="EA162" s="103"/>
      <c r="EB162" s="103"/>
      <c r="EC162" s="103"/>
      <c r="ED162" s="103"/>
      <c r="EE162" s="103"/>
      <c r="EF162" s="103"/>
      <c r="EG162" s="103"/>
      <c r="EH162" s="103"/>
      <c r="EI162" s="103"/>
      <c r="EJ162" s="103"/>
      <c r="EK162" s="103"/>
      <c r="EL162" s="103"/>
      <c r="EM162" s="103"/>
      <c r="EN162" s="103"/>
      <c r="EO162" s="103"/>
      <c r="EP162" s="103"/>
      <c r="EQ162" s="103"/>
      <c r="ER162" s="103"/>
      <c r="ES162" s="103"/>
      <c r="ET162" s="103"/>
      <c r="EU162" s="103"/>
      <c r="EV162" s="103"/>
      <c r="EW162" s="103"/>
      <c r="EX162" s="103"/>
      <c r="EY162" s="103"/>
      <c r="EZ162" s="103"/>
      <c r="FA162" s="103"/>
      <c r="FB162" s="103"/>
      <c r="FC162" s="103"/>
      <c r="FD162" s="103"/>
      <c r="FE162" s="103"/>
      <c r="FF162" s="103"/>
      <c r="FG162" s="103"/>
      <c r="FH162" s="103"/>
      <c r="FI162" s="103"/>
      <c r="FJ162" s="103"/>
      <c r="FK162" s="103"/>
      <c r="FL162" s="103"/>
      <c r="FM162" s="103"/>
      <c r="FN162" s="103"/>
      <c r="FO162" s="103"/>
      <c r="FP162" s="103"/>
      <c r="FQ162" s="103"/>
      <c r="FR162" s="103"/>
      <c r="FS162" s="103"/>
      <c r="FT162" s="103"/>
      <c r="FU162" s="103"/>
      <c r="FV162" s="103"/>
      <c r="FW162" s="103"/>
      <c r="FX162" s="103"/>
      <c r="FY162" s="103"/>
      <c r="FZ162" s="103"/>
      <c r="GA162" s="103"/>
      <c r="GB162" s="103"/>
      <c r="GC162" s="103"/>
      <c r="GD162" s="103"/>
      <c r="GE162" s="103"/>
      <c r="GF162" s="103"/>
    </row>
    <row r="163" spans="7:188" x14ac:dyDescent="0.25">
      <c r="G163" s="161"/>
      <c r="H163" s="161"/>
      <c r="I163" s="161"/>
      <c r="J163" s="161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  <c r="AH163" s="161"/>
      <c r="AI163" s="161"/>
      <c r="AJ163" s="161"/>
      <c r="AK163" s="161"/>
      <c r="AL163" s="161"/>
      <c r="AM163" s="161"/>
      <c r="AN163" s="161"/>
      <c r="AO163" s="161"/>
      <c r="AP163" s="161"/>
      <c r="AQ163" s="161"/>
      <c r="AR163" s="161"/>
      <c r="AS163" s="161"/>
      <c r="AT163" s="161"/>
      <c r="AU163" s="161"/>
      <c r="AV163" s="161"/>
      <c r="AW163" s="161"/>
      <c r="AX163" s="161"/>
      <c r="AY163" s="161"/>
      <c r="AZ163" s="161"/>
      <c r="BA163" s="161"/>
      <c r="BB163" s="161"/>
      <c r="BC163" s="161"/>
      <c r="BD163" s="161"/>
      <c r="BE163" s="161"/>
      <c r="BF163" s="161"/>
      <c r="BG163" s="161"/>
      <c r="BH163" s="161"/>
      <c r="BI163" s="161"/>
      <c r="BJ163" s="161"/>
      <c r="BK163" s="161"/>
      <c r="BL163" s="161"/>
      <c r="BM163" s="161"/>
      <c r="BN163" s="161"/>
      <c r="BO163" s="161"/>
      <c r="BP163" s="161"/>
      <c r="BQ163" s="161"/>
      <c r="BR163" s="161"/>
      <c r="BS163" s="161"/>
      <c r="BT163" s="161"/>
      <c r="BU163" s="161"/>
      <c r="BV163" s="161"/>
      <c r="BW163" s="161"/>
      <c r="BX163" s="161"/>
      <c r="BY163" s="161"/>
      <c r="BZ163" s="161"/>
      <c r="CA163" s="161"/>
      <c r="CB163" s="161"/>
      <c r="CC163" s="161"/>
      <c r="CD163" s="161"/>
      <c r="CE163" s="161"/>
      <c r="CF163" s="161"/>
      <c r="CG163" s="161"/>
      <c r="CH163" s="161"/>
      <c r="CI163" s="161"/>
      <c r="CJ163" s="161"/>
      <c r="CK163" s="161"/>
      <c r="CL163" s="161"/>
      <c r="CM163" s="161"/>
      <c r="CN163" s="161"/>
      <c r="CO163" s="161"/>
      <c r="CP163" s="161"/>
      <c r="CQ163" s="161"/>
      <c r="CR163" s="161"/>
      <c r="CS163" s="161"/>
      <c r="CT163" s="161"/>
      <c r="CU163" s="161"/>
      <c r="CV163" s="161"/>
      <c r="CW163" s="161"/>
      <c r="CX163" s="161"/>
      <c r="CY163" s="161"/>
      <c r="CZ163" s="161"/>
      <c r="DA163" s="161"/>
      <c r="DB163" s="161"/>
      <c r="DC163" s="161"/>
      <c r="DD163" s="161"/>
      <c r="DE163" s="161"/>
      <c r="DF163" s="161"/>
      <c r="DG163" s="161"/>
      <c r="DH163" s="161"/>
      <c r="DI163" s="161"/>
      <c r="DJ163" s="161"/>
      <c r="DK163" s="161"/>
      <c r="DL163" s="161"/>
      <c r="DM163" s="161"/>
      <c r="DN163" s="161"/>
      <c r="DO163" s="161"/>
      <c r="DP163" s="161"/>
      <c r="DQ163" s="161"/>
      <c r="DR163" s="161"/>
      <c r="DS163" s="161"/>
      <c r="DT163" s="161"/>
      <c r="DU163" s="161"/>
      <c r="DV163" s="161"/>
      <c r="DW163" s="161"/>
      <c r="DX163" s="161"/>
      <c r="DY163" s="161"/>
      <c r="DZ163" s="161"/>
      <c r="EA163" s="161"/>
      <c r="EB163" s="161"/>
      <c r="EC163" s="161"/>
      <c r="ED163" s="161"/>
      <c r="EE163" s="161"/>
      <c r="EF163" s="161"/>
      <c r="EG163" s="161"/>
      <c r="EH163" s="161"/>
      <c r="EI163" s="161"/>
      <c r="EJ163" s="161"/>
      <c r="EK163" s="161"/>
      <c r="EL163" s="161"/>
      <c r="EM163" s="161"/>
      <c r="EN163" s="161"/>
      <c r="EO163" s="161"/>
      <c r="EP163" s="161"/>
      <c r="EQ163" s="161"/>
      <c r="ER163" s="161"/>
      <c r="ES163" s="161"/>
      <c r="ET163" s="161"/>
      <c r="EU163" s="161"/>
      <c r="EV163" s="161"/>
      <c r="EW163" s="161"/>
      <c r="EX163" s="161"/>
      <c r="EY163" s="161"/>
      <c r="EZ163" s="161"/>
      <c r="FA163" s="161"/>
      <c r="FB163" s="161"/>
      <c r="FC163" s="161"/>
      <c r="FD163" s="161"/>
      <c r="FE163" s="161"/>
      <c r="FF163" s="161"/>
      <c r="FG163" s="161"/>
      <c r="FH163" s="161"/>
      <c r="FI163" s="161"/>
      <c r="FJ163" s="161"/>
      <c r="FK163" s="161"/>
      <c r="FL163" s="161"/>
      <c r="FM163" s="161"/>
      <c r="FN163" s="161"/>
      <c r="FO163" s="161"/>
      <c r="FP163" s="161"/>
      <c r="FQ163" s="161"/>
      <c r="FR163" s="161"/>
      <c r="FS163" s="161"/>
      <c r="FT163" s="161"/>
      <c r="FU163" s="161"/>
      <c r="FV163" s="161"/>
      <c r="FW163" s="161"/>
      <c r="FX163" s="161"/>
      <c r="FY163" s="161"/>
      <c r="FZ163" s="161"/>
      <c r="GA163" s="161"/>
      <c r="GB163" s="161"/>
      <c r="GC163" s="161"/>
      <c r="GD163" s="161"/>
      <c r="GE163" s="161"/>
      <c r="GF163" s="161"/>
    </row>
    <row r="164" spans="7:188" x14ac:dyDescent="0.25"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  <c r="BD164" s="103"/>
      <c r="BE164" s="103"/>
      <c r="BF164" s="103"/>
      <c r="BG164" s="103"/>
      <c r="BH164" s="103"/>
      <c r="BI164" s="103"/>
      <c r="BJ164" s="103"/>
      <c r="BK164" s="103"/>
      <c r="BL164" s="103"/>
      <c r="BM164" s="103"/>
      <c r="BN164" s="103"/>
      <c r="BO164" s="103"/>
      <c r="BP164" s="103"/>
      <c r="BQ164" s="103"/>
      <c r="BR164" s="103"/>
      <c r="BS164" s="103"/>
      <c r="BT164" s="103"/>
      <c r="BU164" s="103"/>
      <c r="BV164" s="103"/>
      <c r="BW164" s="103"/>
      <c r="BX164" s="103"/>
      <c r="BY164" s="103"/>
      <c r="BZ164" s="103"/>
      <c r="CA164" s="103"/>
      <c r="CB164" s="103"/>
      <c r="CC164" s="103"/>
      <c r="CD164" s="103"/>
      <c r="CE164" s="103"/>
      <c r="CF164" s="103"/>
      <c r="CG164" s="103"/>
      <c r="CH164" s="103"/>
      <c r="CI164" s="103"/>
      <c r="CJ164" s="103"/>
      <c r="CK164" s="103"/>
      <c r="CL164" s="103"/>
      <c r="CM164" s="103"/>
      <c r="CN164" s="103"/>
      <c r="CO164" s="103"/>
      <c r="CP164" s="103"/>
      <c r="CQ164" s="103"/>
      <c r="CR164" s="103"/>
      <c r="CS164" s="103"/>
      <c r="CT164" s="103"/>
      <c r="CU164" s="103"/>
      <c r="CV164" s="103"/>
      <c r="CW164" s="103"/>
      <c r="CX164" s="103"/>
      <c r="CY164" s="103"/>
      <c r="CZ164" s="103"/>
      <c r="DA164" s="103"/>
      <c r="DB164" s="103"/>
      <c r="DC164" s="103"/>
      <c r="DD164" s="103"/>
      <c r="DE164" s="103"/>
      <c r="DF164" s="103"/>
      <c r="DG164" s="103"/>
      <c r="DH164" s="103"/>
      <c r="DI164" s="103"/>
      <c r="DJ164" s="103"/>
      <c r="DK164" s="103"/>
      <c r="DL164" s="103"/>
      <c r="DM164" s="103"/>
      <c r="DN164" s="103"/>
      <c r="DO164" s="103"/>
      <c r="DP164" s="103"/>
      <c r="DQ164" s="103"/>
      <c r="DR164" s="103"/>
      <c r="DS164" s="103"/>
      <c r="DT164" s="103"/>
      <c r="DU164" s="103"/>
      <c r="DV164" s="103"/>
      <c r="DW164" s="103"/>
      <c r="DX164" s="103"/>
      <c r="DY164" s="103"/>
      <c r="DZ164" s="103"/>
      <c r="EA164" s="103"/>
      <c r="EB164" s="103"/>
      <c r="EC164" s="103"/>
      <c r="ED164" s="103"/>
      <c r="EE164" s="103"/>
      <c r="EF164" s="103"/>
      <c r="EG164" s="103"/>
      <c r="EH164" s="103"/>
      <c r="EI164" s="103"/>
      <c r="EJ164" s="103"/>
      <c r="EK164" s="103"/>
      <c r="EL164" s="103"/>
      <c r="EM164" s="103"/>
      <c r="EN164" s="103"/>
      <c r="EO164" s="103"/>
      <c r="EP164" s="103"/>
      <c r="EQ164" s="103"/>
      <c r="ER164" s="103"/>
      <c r="ES164" s="103"/>
      <c r="ET164" s="103"/>
      <c r="EU164" s="103"/>
      <c r="EV164" s="103"/>
      <c r="EW164" s="103"/>
      <c r="EX164" s="103"/>
      <c r="EY164" s="103"/>
      <c r="EZ164" s="103"/>
      <c r="FA164" s="103"/>
      <c r="FB164" s="103"/>
      <c r="FC164" s="103"/>
      <c r="FD164" s="103"/>
      <c r="FE164" s="103"/>
      <c r="FF164" s="103"/>
      <c r="FG164" s="103"/>
      <c r="FH164" s="103"/>
      <c r="FI164" s="103"/>
      <c r="FJ164" s="103"/>
      <c r="FK164" s="103"/>
      <c r="FL164" s="103"/>
      <c r="FM164" s="103"/>
      <c r="FN164" s="103"/>
      <c r="FO164" s="103"/>
      <c r="FP164" s="103"/>
      <c r="FQ164" s="103"/>
      <c r="FR164" s="103"/>
      <c r="FS164" s="103"/>
      <c r="FT164" s="103"/>
      <c r="FU164" s="103"/>
      <c r="FV164" s="103"/>
      <c r="FW164" s="103"/>
      <c r="FX164" s="103"/>
      <c r="FY164" s="103"/>
      <c r="FZ164" s="103"/>
      <c r="GA164" s="103"/>
      <c r="GB164" s="103"/>
      <c r="GC164" s="103"/>
      <c r="GD164" s="103"/>
      <c r="GE164" s="103"/>
      <c r="GF164" s="103"/>
    </row>
    <row r="165" spans="7:188" x14ac:dyDescent="0.25">
      <c r="G165" s="161"/>
      <c r="H165" s="161"/>
      <c r="I165" s="161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  <c r="AH165" s="161"/>
      <c r="AI165" s="161"/>
      <c r="AJ165" s="161"/>
      <c r="AK165" s="161"/>
      <c r="AL165" s="161"/>
      <c r="AM165" s="161"/>
      <c r="AN165" s="161"/>
      <c r="AO165" s="161"/>
      <c r="AP165" s="161"/>
      <c r="AQ165" s="161"/>
      <c r="AR165" s="161"/>
      <c r="AS165" s="161"/>
      <c r="AT165" s="161"/>
      <c r="AU165" s="161"/>
      <c r="AV165" s="161"/>
      <c r="AW165" s="161"/>
      <c r="AX165" s="161"/>
      <c r="AY165" s="161"/>
      <c r="AZ165" s="161"/>
      <c r="BA165" s="161"/>
      <c r="BB165" s="161"/>
      <c r="BC165" s="161"/>
      <c r="BD165" s="161"/>
      <c r="BE165" s="161"/>
      <c r="BF165" s="161"/>
      <c r="BG165" s="161"/>
      <c r="BH165" s="161"/>
      <c r="BI165" s="161"/>
      <c r="BJ165" s="161"/>
      <c r="BK165" s="161"/>
      <c r="BL165" s="161"/>
      <c r="BM165" s="161"/>
      <c r="BN165" s="161"/>
      <c r="BO165" s="161"/>
      <c r="BP165" s="161"/>
      <c r="BQ165" s="161"/>
      <c r="BR165" s="161"/>
      <c r="BS165" s="161"/>
      <c r="BT165" s="161"/>
      <c r="BU165" s="161"/>
      <c r="BV165" s="161"/>
      <c r="BW165" s="161"/>
      <c r="BX165" s="161"/>
      <c r="BY165" s="161"/>
      <c r="BZ165" s="161"/>
      <c r="CA165" s="161"/>
      <c r="CB165" s="161"/>
      <c r="CC165" s="161"/>
      <c r="CD165" s="161"/>
      <c r="CE165" s="161"/>
      <c r="CF165" s="161"/>
      <c r="CG165" s="161"/>
      <c r="CH165" s="161"/>
      <c r="CI165" s="161"/>
      <c r="CJ165" s="161"/>
      <c r="CK165" s="161"/>
      <c r="CL165" s="161"/>
      <c r="CM165" s="161"/>
      <c r="CN165" s="161"/>
      <c r="CO165" s="161"/>
      <c r="CP165" s="161"/>
      <c r="CQ165" s="161"/>
      <c r="CR165" s="161"/>
      <c r="CS165" s="161"/>
      <c r="CT165" s="161"/>
      <c r="CU165" s="161"/>
      <c r="CV165" s="161"/>
      <c r="CW165" s="161"/>
      <c r="CX165" s="161"/>
      <c r="CY165" s="161"/>
      <c r="CZ165" s="161"/>
      <c r="DA165" s="161"/>
      <c r="DB165" s="161"/>
      <c r="DC165" s="161"/>
      <c r="DD165" s="161"/>
      <c r="DE165" s="161"/>
      <c r="DF165" s="161"/>
      <c r="DG165" s="161"/>
      <c r="DH165" s="161"/>
      <c r="DI165" s="161"/>
      <c r="DJ165" s="161"/>
      <c r="DK165" s="161"/>
      <c r="DL165" s="161"/>
      <c r="DM165" s="161"/>
      <c r="DN165" s="161"/>
      <c r="DO165" s="161"/>
      <c r="DP165" s="161"/>
      <c r="DQ165" s="161"/>
      <c r="DR165" s="161"/>
      <c r="DS165" s="161"/>
      <c r="DT165" s="161"/>
      <c r="DU165" s="161"/>
      <c r="DV165" s="161"/>
      <c r="DW165" s="161"/>
      <c r="DX165" s="161"/>
      <c r="DY165" s="161"/>
      <c r="DZ165" s="161"/>
      <c r="EA165" s="161"/>
      <c r="EB165" s="161"/>
      <c r="EC165" s="161"/>
      <c r="ED165" s="161"/>
      <c r="EE165" s="161"/>
      <c r="EF165" s="161"/>
      <c r="EG165" s="161"/>
      <c r="EH165" s="161"/>
      <c r="EI165" s="161"/>
      <c r="EJ165" s="161"/>
      <c r="EK165" s="161"/>
      <c r="EL165" s="161"/>
      <c r="EM165" s="161"/>
      <c r="EN165" s="161"/>
      <c r="EO165" s="161"/>
      <c r="EP165" s="161"/>
      <c r="EQ165" s="161"/>
      <c r="ER165" s="161"/>
      <c r="ES165" s="161"/>
      <c r="ET165" s="161"/>
      <c r="EU165" s="161"/>
      <c r="EV165" s="161"/>
      <c r="EW165" s="161"/>
      <c r="EX165" s="161"/>
      <c r="EY165" s="161"/>
      <c r="EZ165" s="161"/>
      <c r="FA165" s="161"/>
      <c r="FB165" s="161"/>
      <c r="FC165" s="161"/>
      <c r="FD165" s="161"/>
      <c r="FE165" s="161"/>
      <c r="FF165" s="161"/>
      <c r="FG165" s="161"/>
      <c r="FH165" s="161"/>
      <c r="FI165" s="161"/>
      <c r="FJ165" s="161"/>
      <c r="FK165" s="161"/>
      <c r="FL165" s="161"/>
      <c r="FM165" s="161"/>
      <c r="FN165" s="161"/>
      <c r="FO165" s="161"/>
      <c r="FP165" s="161"/>
      <c r="FQ165" s="161"/>
      <c r="FR165" s="161"/>
      <c r="FS165" s="161"/>
      <c r="FT165" s="161"/>
      <c r="FU165" s="161"/>
      <c r="FV165" s="161"/>
      <c r="FW165" s="161"/>
      <c r="FX165" s="161"/>
      <c r="FY165" s="161"/>
      <c r="FZ165" s="161"/>
      <c r="GA165" s="161"/>
      <c r="GB165" s="161"/>
      <c r="GC165" s="161"/>
      <c r="GD165" s="161"/>
      <c r="GE165" s="161"/>
      <c r="GF165" s="161"/>
    </row>
    <row r="166" spans="7:188" x14ac:dyDescent="0.25"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  <c r="BD166" s="103"/>
      <c r="BE166" s="103"/>
      <c r="BF166" s="103"/>
      <c r="BG166" s="103"/>
      <c r="BH166" s="103"/>
      <c r="BI166" s="103"/>
      <c r="BJ166" s="103"/>
      <c r="BK166" s="103"/>
      <c r="BL166" s="103"/>
      <c r="BM166" s="103"/>
      <c r="BN166" s="103"/>
      <c r="BO166" s="103"/>
      <c r="BP166" s="103"/>
      <c r="BQ166" s="103"/>
      <c r="BR166" s="103"/>
      <c r="BS166" s="103"/>
      <c r="BT166" s="103"/>
      <c r="BU166" s="103"/>
      <c r="BV166" s="103"/>
      <c r="BW166" s="103"/>
      <c r="BX166" s="103"/>
      <c r="BY166" s="103"/>
      <c r="BZ166" s="103"/>
      <c r="CA166" s="103"/>
      <c r="CB166" s="103"/>
      <c r="CC166" s="103"/>
      <c r="CD166" s="103"/>
      <c r="CE166" s="103"/>
      <c r="CF166" s="103"/>
      <c r="CG166" s="103"/>
      <c r="CH166" s="103"/>
      <c r="CI166" s="103"/>
      <c r="CJ166" s="103"/>
      <c r="CK166" s="103"/>
      <c r="CL166" s="103"/>
      <c r="CM166" s="103"/>
      <c r="CN166" s="103"/>
      <c r="CO166" s="103"/>
      <c r="CP166" s="103"/>
      <c r="CQ166" s="103"/>
      <c r="CR166" s="103"/>
      <c r="CS166" s="103"/>
      <c r="CT166" s="103"/>
      <c r="CU166" s="103"/>
      <c r="CV166" s="103"/>
      <c r="CW166" s="103"/>
      <c r="CX166" s="103"/>
      <c r="CY166" s="103"/>
      <c r="CZ166" s="103"/>
      <c r="DA166" s="103"/>
      <c r="DB166" s="103"/>
      <c r="DC166" s="103"/>
      <c r="DD166" s="103"/>
      <c r="DE166" s="103"/>
      <c r="DF166" s="103"/>
      <c r="DG166" s="103"/>
      <c r="DH166" s="103"/>
      <c r="DI166" s="103"/>
      <c r="DJ166" s="103"/>
      <c r="DK166" s="103"/>
      <c r="DL166" s="103"/>
      <c r="DM166" s="103"/>
      <c r="DN166" s="103"/>
      <c r="DO166" s="103"/>
      <c r="DP166" s="103"/>
      <c r="DQ166" s="103"/>
      <c r="DR166" s="103"/>
      <c r="DS166" s="103"/>
      <c r="DT166" s="103"/>
      <c r="DU166" s="103"/>
      <c r="DV166" s="103"/>
      <c r="DW166" s="103"/>
      <c r="DX166" s="103"/>
      <c r="DY166" s="103"/>
      <c r="DZ166" s="103"/>
      <c r="EA166" s="103"/>
      <c r="EB166" s="103"/>
      <c r="EC166" s="103"/>
      <c r="ED166" s="103"/>
      <c r="EE166" s="103"/>
      <c r="EF166" s="103"/>
      <c r="EG166" s="103"/>
      <c r="EH166" s="103"/>
      <c r="EI166" s="103"/>
      <c r="EJ166" s="103"/>
      <c r="EK166" s="103"/>
      <c r="EL166" s="103"/>
      <c r="EM166" s="103"/>
      <c r="EN166" s="103"/>
      <c r="EO166" s="103"/>
      <c r="EP166" s="103"/>
      <c r="EQ166" s="103"/>
      <c r="ER166" s="103"/>
      <c r="ES166" s="103"/>
      <c r="ET166" s="103"/>
      <c r="EU166" s="103"/>
      <c r="EV166" s="103"/>
      <c r="EW166" s="103"/>
      <c r="EX166" s="103"/>
      <c r="EY166" s="103"/>
      <c r="EZ166" s="103"/>
      <c r="FA166" s="103"/>
      <c r="FB166" s="103"/>
      <c r="FC166" s="103"/>
      <c r="FD166" s="103"/>
      <c r="FE166" s="103"/>
      <c r="FF166" s="103"/>
      <c r="FG166" s="103"/>
      <c r="FH166" s="103"/>
      <c r="FI166" s="103"/>
      <c r="FJ166" s="103"/>
      <c r="FK166" s="103"/>
      <c r="FL166" s="103"/>
      <c r="FM166" s="103"/>
      <c r="FN166" s="103"/>
      <c r="FO166" s="103"/>
      <c r="FP166" s="103"/>
      <c r="FQ166" s="103"/>
      <c r="FR166" s="103"/>
      <c r="FS166" s="103"/>
      <c r="FT166" s="103"/>
      <c r="FU166" s="103"/>
      <c r="FV166" s="103"/>
      <c r="FW166" s="103"/>
      <c r="FX166" s="103"/>
      <c r="FY166" s="103"/>
      <c r="FZ166" s="103"/>
      <c r="GA166" s="103"/>
      <c r="GB166" s="103"/>
      <c r="GC166" s="103"/>
      <c r="GD166" s="103"/>
      <c r="GE166" s="103"/>
      <c r="GF166" s="103"/>
    </row>
    <row r="167" spans="7:188" x14ac:dyDescent="0.25">
      <c r="G167" s="161"/>
      <c r="H167" s="161"/>
      <c r="I167" s="161"/>
      <c r="J167" s="161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  <c r="AH167" s="161"/>
      <c r="AI167" s="161"/>
      <c r="AJ167" s="161"/>
      <c r="AK167" s="161"/>
      <c r="AL167" s="161"/>
      <c r="AM167" s="161"/>
      <c r="AN167" s="161"/>
      <c r="AO167" s="161"/>
      <c r="AP167" s="161"/>
      <c r="AQ167" s="161"/>
      <c r="AR167" s="161"/>
      <c r="AS167" s="161"/>
      <c r="AT167" s="161"/>
      <c r="AU167" s="161"/>
      <c r="AV167" s="161"/>
      <c r="AW167" s="161"/>
      <c r="AX167" s="161"/>
      <c r="AY167" s="161"/>
      <c r="AZ167" s="161"/>
      <c r="BA167" s="161"/>
      <c r="BB167" s="161"/>
      <c r="BC167" s="161"/>
      <c r="BD167" s="161"/>
      <c r="BE167" s="161"/>
      <c r="BF167" s="161"/>
      <c r="BG167" s="161"/>
      <c r="BH167" s="161"/>
      <c r="BI167" s="161"/>
      <c r="BJ167" s="161"/>
      <c r="BK167" s="161"/>
      <c r="BL167" s="161"/>
      <c r="BM167" s="161"/>
      <c r="BN167" s="161"/>
      <c r="BO167" s="161"/>
      <c r="BP167" s="161"/>
      <c r="BQ167" s="161"/>
      <c r="BR167" s="161"/>
      <c r="BS167" s="161"/>
      <c r="BT167" s="161"/>
      <c r="BU167" s="161"/>
      <c r="BV167" s="161"/>
      <c r="BW167" s="161"/>
      <c r="BX167" s="161"/>
      <c r="BY167" s="161"/>
      <c r="BZ167" s="161"/>
      <c r="CA167" s="161"/>
      <c r="CB167" s="161"/>
      <c r="CC167" s="161"/>
      <c r="CD167" s="161"/>
      <c r="CE167" s="161"/>
      <c r="CF167" s="161"/>
      <c r="CG167" s="161"/>
      <c r="CH167" s="161"/>
      <c r="CI167" s="161"/>
      <c r="CJ167" s="161"/>
      <c r="CK167" s="161"/>
      <c r="CL167" s="161"/>
      <c r="CM167" s="161"/>
      <c r="CN167" s="161"/>
      <c r="CO167" s="161"/>
      <c r="CP167" s="161"/>
      <c r="CQ167" s="161"/>
      <c r="CR167" s="161"/>
      <c r="CS167" s="161"/>
      <c r="CT167" s="161"/>
      <c r="CU167" s="161"/>
      <c r="CV167" s="161"/>
      <c r="CW167" s="161"/>
      <c r="CX167" s="161"/>
      <c r="CY167" s="161"/>
      <c r="CZ167" s="161"/>
      <c r="DA167" s="161"/>
      <c r="DB167" s="161"/>
      <c r="DC167" s="161"/>
      <c r="DD167" s="161"/>
      <c r="DE167" s="161"/>
      <c r="DF167" s="161"/>
      <c r="DG167" s="161"/>
      <c r="DH167" s="161"/>
      <c r="DI167" s="161"/>
      <c r="DJ167" s="161"/>
      <c r="DK167" s="161"/>
      <c r="DL167" s="161"/>
      <c r="DM167" s="161"/>
      <c r="DN167" s="161"/>
      <c r="DO167" s="161"/>
      <c r="DP167" s="161"/>
      <c r="DQ167" s="161"/>
      <c r="DR167" s="161"/>
      <c r="DS167" s="161"/>
      <c r="DT167" s="161"/>
      <c r="DU167" s="161"/>
      <c r="DV167" s="161"/>
      <c r="DW167" s="161"/>
      <c r="DX167" s="161"/>
      <c r="DY167" s="161"/>
      <c r="DZ167" s="161"/>
      <c r="EA167" s="161"/>
      <c r="EB167" s="161"/>
      <c r="EC167" s="161"/>
      <c r="ED167" s="161"/>
      <c r="EE167" s="161"/>
      <c r="EF167" s="161"/>
      <c r="EG167" s="161"/>
      <c r="EH167" s="161"/>
      <c r="EI167" s="161"/>
      <c r="EJ167" s="161"/>
      <c r="EK167" s="161"/>
      <c r="EL167" s="161"/>
      <c r="EM167" s="161"/>
      <c r="EN167" s="161"/>
      <c r="EO167" s="161"/>
      <c r="EP167" s="161"/>
      <c r="EQ167" s="161"/>
      <c r="ER167" s="161"/>
      <c r="ES167" s="161"/>
      <c r="ET167" s="161"/>
      <c r="EU167" s="161"/>
      <c r="EV167" s="161"/>
      <c r="EW167" s="161"/>
      <c r="EX167" s="161"/>
      <c r="EY167" s="161"/>
      <c r="EZ167" s="161"/>
      <c r="FA167" s="161"/>
      <c r="FB167" s="161"/>
      <c r="FC167" s="161"/>
      <c r="FD167" s="161"/>
      <c r="FE167" s="161"/>
      <c r="FF167" s="161"/>
      <c r="FG167" s="161"/>
      <c r="FH167" s="161"/>
      <c r="FI167" s="161"/>
      <c r="FJ167" s="161"/>
      <c r="FK167" s="161"/>
      <c r="FL167" s="161"/>
      <c r="FM167" s="161"/>
      <c r="FN167" s="161"/>
      <c r="FO167" s="161"/>
      <c r="FP167" s="161"/>
      <c r="FQ167" s="161"/>
      <c r="FR167" s="161"/>
      <c r="FS167" s="161"/>
      <c r="FT167" s="161"/>
      <c r="FU167" s="161"/>
      <c r="FV167" s="161"/>
      <c r="FW167" s="161"/>
      <c r="FX167" s="161"/>
      <c r="FY167" s="161"/>
      <c r="FZ167" s="161"/>
      <c r="GA167" s="161"/>
      <c r="GB167" s="161"/>
      <c r="GC167" s="161"/>
      <c r="GD167" s="161"/>
      <c r="GE167" s="161"/>
      <c r="GF167" s="161"/>
    </row>
    <row r="168" spans="7:188" x14ac:dyDescent="0.25"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  <c r="BD168" s="103"/>
      <c r="BE168" s="103"/>
      <c r="BF168" s="103"/>
      <c r="BG168" s="103"/>
      <c r="BH168" s="103"/>
      <c r="BI168" s="103"/>
      <c r="BJ168" s="103"/>
      <c r="BK168" s="103"/>
      <c r="BL168" s="103"/>
      <c r="BM168" s="103"/>
      <c r="BN168" s="103"/>
      <c r="BO168" s="103"/>
      <c r="BP168" s="103"/>
      <c r="BQ168" s="103"/>
      <c r="BR168" s="103"/>
      <c r="BS168" s="103"/>
      <c r="BT168" s="103"/>
      <c r="BU168" s="103"/>
      <c r="BV168" s="103"/>
      <c r="BW168" s="103"/>
      <c r="BX168" s="103"/>
      <c r="BY168" s="103"/>
      <c r="BZ168" s="103"/>
      <c r="CA168" s="103"/>
      <c r="CB168" s="103"/>
      <c r="CC168" s="103"/>
      <c r="CD168" s="103"/>
      <c r="CE168" s="103"/>
      <c r="CF168" s="103"/>
      <c r="CG168" s="103"/>
      <c r="CH168" s="103"/>
      <c r="CI168" s="103"/>
      <c r="CJ168" s="103"/>
      <c r="CK168" s="103"/>
      <c r="CL168" s="103"/>
      <c r="CM168" s="103"/>
      <c r="CN168" s="103"/>
      <c r="CO168" s="103"/>
      <c r="CP168" s="103"/>
      <c r="CQ168" s="103"/>
      <c r="CR168" s="103"/>
      <c r="CS168" s="103"/>
      <c r="CT168" s="103"/>
      <c r="CU168" s="103"/>
      <c r="CV168" s="103"/>
      <c r="CW168" s="103"/>
      <c r="CX168" s="103"/>
      <c r="CY168" s="103"/>
      <c r="CZ168" s="103"/>
      <c r="DA168" s="103"/>
      <c r="DB168" s="103"/>
      <c r="DC168" s="103"/>
      <c r="DD168" s="103"/>
      <c r="DE168" s="103"/>
      <c r="DF168" s="103"/>
      <c r="DG168" s="103"/>
      <c r="DH168" s="103"/>
      <c r="DI168" s="103"/>
      <c r="DJ168" s="103"/>
      <c r="DK168" s="103"/>
      <c r="DL168" s="103"/>
      <c r="DM168" s="103"/>
      <c r="DN168" s="103"/>
      <c r="DO168" s="103"/>
      <c r="DP168" s="103"/>
      <c r="DQ168" s="103"/>
      <c r="DR168" s="103"/>
      <c r="DS168" s="103"/>
      <c r="DT168" s="103"/>
      <c r="DU168" s="103"/>
      <c r="DV168" s="103"/>
      <c r="DW168" s="103"/>
      <c r="DX168" s="103"/>
      <c r="DY168" s="103"/>
      <c r="DZ168" s="103"/>
      <c r="EA168" s="103"/>
      <c r="EB168" s="103"/>
      <c r="EC168" s="103"/>
      <c r="ED168" s="103"/>
      <c r="EE168" s="103"/>
      <c r="EF168" s="103"/>
      <c r="EG168" s="103"/>
      <c r="EH168" s="103"/>
      <c r="EI168" s="103"/>
      <c r="EJ168" s="103"/>
      <c r="EK168" s="103"/>
      <c r="EL168" s="103"/>
      <c r="EM168" s="103"/>
      <c r="EN168" s="103"/>
      <c r="EO168" s="103"/>
      <c r="EP168" s="103"/>
      <c r="EQ168" s="103"/>
      <c r="ER168" s="103"/>
      <c r="ES168" s="103"/>
      <c r="ET168" s="103"/>
      <c r="EU168" s="103"/>
      <c r="EV168" s="103"/>
      <c r="EW168" s="103"/>
      <c r="EX168" s="103"/>
      <c r="EY168" s="103"/>
      <c r="EZ168" s="103"/>
      <c r="FA168" s="103"/>
      <c r="FB168" s="103"/>
      <c r="FC168" s="103"/>
      <c r="FD168" s="103"/>
      <c r="FE168" s="103"/>
      <c r="FF168" s="103"/>
      <c r="FG168" s="103"/>
      <c r="FH168" s="103"/>
      <c r="FI168" s="103"/>
      <c r="FJ168" s="103"/>
      <c r="FK168" s="103"/>
      <c r="FL168" s="103"/>
      <c r="FM168" s="103"/>
      <c r="FN168" s="103"/>
      <c r="FO168" s="103"/>
      <c r="FP168" s="103"/>
      <c r="FQ168" s="103"/>
      <c r="FR168" s="103"/>
      <c r="FS168" s="103"/>
      <c r="FT168" s="103"/>
      <c r="FU168" s="103"/>
      <c r="FV168" s="103"/>
      <c r="FW168" s="103"/>
      <c r="FX168" s="103"/>
      <c r="FY168" s="103"/>
      <c r="FZ168" s="103"/>
      <c r="GA168" s="103"/>
      <c r="GB168" s="103"/>
      <c r="GC168" s="103"/>
      <c r="GD168" s="103"/>
      <c r="GE168" s="103"/>
      <c r="GF168" s="103"/>
    </row>
    <row r="169" spans="7:188" x14ac:dyDescent="0.25">
      <c r="G169" s="161"/>
      <c r="H169" s="161"/>
      <c r="I169" s="161"/>
      <c r="J169" s="161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  <c r="AH169" s="161"/>
      <c r="AI169" s="161"/>
      <c r="AJ169" s="161"/>
      <c r="AK169" s="161"/>
      <c r="AL169" s="161"/>
      <c r="AM169" s="161"/>
      <c r="AN169" s="161"/>
      <c r="AO169" s="161"/>
      <c r="AP169" s="161"/>
      <c r="AQ169" s="161"/>
      <c r="AR169" s="161"/>
      <c r="AS169" s="161"/>
      <c r="AT169" s="161"/>
      <c r="AU169" s="161"/>
      <c r="AV169" s="161"/>
      <c r="AW169" s="161"/>
      <c r="AX169" s="161"/>
      <c r="AY169" s="161"/>
      <c r="AZ169" s="161"/>
      <c r="BA169" s="161"/>
      <c r="BB169" s="161"/>
      <c r="BC169" s="161"/>
      <c r="BD169" s="161"/>
      <c r="BE169" s="161"/>
      <c r="BF169" s="161"/>
      <c r="BG169" s="161"/>
      <c r="BH169" s="161"/>
      <c r="BI169" s="161"/>
      <c r="BJ169" s="161"/>
      <c r="BK169" s="161"/>
      <c r="BL169" s="161"/>
      <c r="BM169" s="161"/>
      <c r="BN169" s="161"/>
      <c r="BO169" s="161"/>
      <c r="BP169" s="161"/>
      <c r="BQ169" s="161"/>
      <c r="BR169" s="161"/>
      <c r="BS169" s="161"/>
      <c r="BT169" s="161"/>
      <c r="BU169" s="161"/>
      <c r="BV169" s="161"/>
      <c r="BW169" s="161"/>
      <c r="BX169" s="161"/>
      <c r="BY169" s="161"/>
      <c r="BZ169" s="161"/>
      <c r="CA169" s="161"/>
      <c r="CB169" s="161"/>
      <c r="CC169" s="161"/>
      <c r="CD169" s="161"/>
      <c r="CE169" s="161"/>
      <c r="CF169" s="161"/>
      <c r="CG169" s="161"/>
      <c r="CH169" s="161"/>
      <c r="CI169" s="161"/>
      <c r="CJ169" s="161"/>
      <c r="CK169" s="161"/>
      <c r="CL169" s="161"/>
      <c r="CM169" s="161"/>
      <c r="CN169" s="161"/>
      <c r="CO169" s="161"/>
      <c r="CP169" s="161"/>
      <c r="CQ169" s="161"/>
      <c r="CR169" s="161"/>
      <c r="CS169" s="161"/>
      <c r="CT169" s="161"/>
      <c r="CU169" s="161"/>
      <c r="CV169" s="161"/>
      <c r="CW169" s="161"/>
      <c r="CX169" s="161"/>
      <c r="CY169" s="161"/>
      <c r="CZ169" s="161"/>
      <c r="DA169" s="161"/>
      <c r="DB169" s="161"/>
      <c r="DC169" s="161"/>
      <c r="DD169" s="161"/>
      <c r="DE169" s="161"/>
      <c r="DF169" s="161"/>
      <c r="DG169" s="161"/>
      <c r="DH169" s="161"/>
      <c r="DI169" s="161"/>
      <c r="DJ169" s="161"/>
      <c r="DK169" s="161"/>
      <c r="DL169" s="161"/>
      <c r="DM169" s="161"/>
      <c r="DN169" s="161"/>
      <c r="DO169" s="161"/>
      <c r="DP169" s="161"/>
      <c r="DQ169" s="161"/>
      <c r="DR169" s="161"/>
      <c r="DS169" s="161"/>
      <c r="DT169" s="161"/>
      <c r="DU169" s="161"/>
      <c r="DV169" s="161"/>
      <c r="DW169" s="161"/>
      <c r="DX169" s="161"/>
      <c r="DY169" s="161"/>
      <c r="DZ169" s="161"/>
      <c r="EA169" s="161"/>
      <c r="EB169" s="161"/>
      <c r="EC169" s="161"/>
      <c r="ED169" s="161"/>
      <c r="EE169" s="161"/>
      <c r="EF169" s="161"/>
      <c r="EG169" s="161"/>
      <c r="EH169" s="161"/>
      <c r="EI169" s="161"/>
      <c r="EJ169" s="161"/>
      <c r="EK169" s="161"/>
      <c r="EL169" s="161"/>
      <c r="EM169" s="161"/>
      <c r="EN169" s="161"/>
      <c r="EO169" s="161"/>
      <c r="EP169" s="161"/>
      <c r="EQ169" s="161"/>
      <c r="ER169" s="161"/>
      <c r="ES169" s="161"/>
      <c r="ET169" s="161"/>
      <c r="EU169" s="161"/>
      <c r="EV169" s="161"/>
      <c r="EW169" s="161"/>
      <c r="EX169" s="161"/>
      <c r="EY169" s="161"/>
      <c r="EZ169" s="161"/>
      <c r="FA169" s="161"/>
      <c r="FB169" s="161"/>
      <c r="FC169" s="161"/>
      <c r="FD169" s="161"/>
      <c r="FE169" s="161"/>
      <c r="FF169" s="161"/>
      <c r="FG169" s="161"/>
      <c r="FH169" s="161"/>
      <c r="FI169" s="161"/>
      <c r="FJ169" s="161"/>
      <c r="FK169" s="161"/>
      <c r="FL169" s="161"/>
      <c r="FM169" s="161"/>
      <c r="FN169" s="161"/>
      <c r="FO169" s="161"/>
      <c r="FP169" s="161"/>
      <c r="FQ169" s="161"/>
      <c r="FR169" s="161"/>
      <c r="FS169" s="161"/>
      <c r="FT169" s="161"/>
      <c r="FU169" s="161"/>
      <c r="FV169" s="161"/>
      <c r="FW169" s="161"/>
      <c r="FX169" s="161"/>
      <c r="FY169" s="161"/>
      <c r="FZ169" s="161"/>
      <c r="GA169" s="161"/>
      <c r="GB169" s="161"/>
      <c r="GC169" s="161"/>
      <c r="GD169" s="161"/>
      <c r="GE169" s="161"/>
      <c r="GF169" s="161"/>
    </row>
    <row r="170" spans="7:188" x14ac:dyDescent="0.25"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  <c r="BD170" s="103"/>
      <c r="BE170" s="103"/>
      <c r="BF170" s="103"/>
      <c r="BG170" s="103"/>
      <c r="BH170" s="103"/>
      <c r="BI170" s="103"/>
      <c r="BJ170" s="103"/>
      <c r="BK170" s="103"/>
      <c r="BL170" s="103"/>
      <c r="BM170" s="103"/>
      <c r="BN170" s="103"/>
      <c r="BO170" s="103"/>
      <c r="BP170" s="103"/>
      <c r="BQ170" s="103"/>
      <c r="BR170" s="103"/>
      <c r="BS170" s="103"/>
      <c r="BT170" s="103"/>
      <c r="BU170" s="103"/>
      <c r="BV170" s="103"/>
      <c r="BW170" s="103"/>
      <c r="BX170" s="103"/>
      <c r="BY170" s="103"/>
      <c r="BZ170" s="103"/>
      <c r="CA170" s="103"/>
      <c r="CB170" s="103"/>
      <c r="CC170" s="103"/>
      <c r="CD170" s="103"/>
      <c r="CE170" s="103"/>
      <c r="CF170" s="103"/>
      <c r="CG170" s="103"/>
      <c r="CH170" s="103"/>
      <c r="CI170" s="103"/>
      <c r="CJ170" s="103"/>
      <c r="CK170" s="103"/>
      <c r="CL170" s="103"/>
      <c r="CM170" s="103"/>
      <c r="CN170" s="103"/>
      <c r="CO170" s="103"/>
      <c r="CP170" s="103"/>
      <c r="CQ170" s="103"/>
      <c r="CR170" s="103"/>
      <c r="CS170" s="103"/>
      <c r="CT170" s="103"/>
      <c r="CU170" s="103"/>
      <c r="CV170" s="103"/>
      <c r="CW170" s="103"/>
      <c r="CX170" s="103"/>
      <c r="CY170" s="103"/>
      <c r="CZ170" s="103"/>
      <c r="DA170" s="103"/>
      <c r="DB170" s="103"/>
      <c r="DC170" s="103"/>
      <c r="DD170" s="103"/>
      <c r="DE170" s="103"/>
      <c r="DF170" s="103"/>
      <c r="DG170" s="103"/>
      <c r="DH170" s="103"/>
      <c r="DI170" s="103"/>
      <c r="DJ170" s="103"/>
      <c r="DK170" s="103"/>
      <c r="DL170" s="103"/>
      <c r="DM170" s="103"/>
      <c r="DN170" s="103"/>
      <c r="DO170" s="103"/>
      <c r="DP170" s="103"/>
      <c r="DQ170" s="103"/>
      <c r="DR170" s="103"/>
      <c r="DS170" s="103"/>
      <c r="DT170" s="103"/>
      <c r="DU170" s="103"/>
      <c r="DV170" s="103"/>
      <c r="DW170" s="103"/>
      <c r="DX170" s="103"/>
      <c r="DY170" s="103"/>
      <c r="DZ170" s="103"/>
      <c r="EA170" s="103"/>
      <c r="EB170" s="103"/>
      <c r="EC170" s="103"/>
      <c r="ED170" s="103"/>
      <c r="EE170" s="103"/>
      <c r="EF170" s="103"/>
      <c r="EG170" s="103"/>
      <c r="EH170" s="103"/>
      <c r="EI170" s="103"/>
      <c r="EJ170" s="103"/>
      <c r="EK170" s="103"/>
      <c r="EL170" s="103"/>
      <c r="EM170" s="103"/>
      <c r="EN170" s="103"/>
      <c r="EO170" s="103"/>
      <c r="EP170" s="103"/>
      <c r="EQ170" s="103"/>
      <c r="ER170" s="103"/>
      <c r="ES170" s="103"/>
      <c r="ET170" s="103"/>
      <c r="EU170" s="103"/>
      <c r="EV170" s="103"/>
      <c r="EW170" s="103"/>
      <c r="EX170" s="103"/>
      <c r="EY170" s="103"/>
      <c r="EZ170" s="103"/>
      <c r="FA170" s="103"/>
      <c r="FB170" s="103"/>
      <c r="FC170" s="103"/>
      <c r="FD170" s="103"/>
      <c r="FE170" s="103"/>
      <c r="FF170" s="103"/>
      <c r="FG170" s="103"/>
      <c r="FH170" s="103"/>
      <c r="FI170" s="103"/>
      <c r="FJ170" s="103"/>
      <c r="FK170" s="103"/>
      <c r="FL170" s="103"/>
      <c r="FM170" s="103"/>
      <c r="FN170" s="103"/>
      <c r="FO170" s="103"/>
      <c r="FP170" s="103"/>
      <c r="FQ170" s="103"/>
      <c r="FR170" s="103"/>
      <c r="FS170" s="103"/>
      <c r="FT170" s="103"/>
      <c r="FU170" s="103"/>
      <c r="FV170" s="103"/>
      <c r="FW170" s="103"/>
      <c r="FX170" s="103"/>
      <c r="FY170" s="103"/>
      <c r="FZ170" s="103"/>
      <c r="GA170" s="103"/>
      <c r="GB170" s="103"/>
      <c r="GC170" s="103"/>
      <c r="GD170" s="103"/>
      <c r="GE170" s="103"/>
      <c r="GF170" s="103"/>
    </row>
    <row r="171" spans="7:188" x14ac:dyDescent="0.25">
      <c r="G171" s="161"/>
      <c r="H171" s="161"/>
      <c r="I171" s="161"/>
      <c r="J171" s="161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  <c r="AH171" s="161"/>
      <c r="AI171" s="161"/>
      <c r="AJ171" s="161"/>
      <c r="AK171" s="161"/>
      <c r="AL171" s="161"/>
      <c r="AM171" s="161"/>
      <c r="AN171" s="161"/>
      <c r="AO171" s="161"/>
      <c r="AP171" s="161"/>
      <c r="AQ171" s="161"/>
      <c r="AR171" s="161"/>
      <c r="AS171" s="161"/>
      <c r="AT171" s="161"/>
      <c r="AU171" s="161"/>
      <c r="AV171" s="161"/>
      <c r="AW171" s="161"/>
      <c r="AX171" s="161"/>
      <c r="AY171" s="161"/>
      <c r="AZ171" s="161"/>
      <c r="BA171" s="161"/>
      <c r="BB171" s="161"/>
      <c r="BC171" s="161"/>
      <c r="BD171" s="161"/>
      <c r="BE171" s="161"/>
      <c r="BF171" s="161"/>
      <c r="BG171" s="161"/>
      <c r="BH171" s="161"/>
      <c r="BI171" s="161"/>
      <c r="BJ171" s="161"/>
      <c r="BK171" s="161"/>
      <c r="BL171" s="161"/>
      <c r="BM171" s="161"/>
      <c r="BN171" s="161"/>
      <c r="BO171" s="161"/>
      <c r="BP171" s="161"/>
      <c r="BQ171" s="161"/>
      <c r="BR171" s="161"/>
      <c r="BS171" s="161"/>
      <c r="BT171" s="161"/>
      <c r="BU171" s="161"/>
      <c r="BV171" s="161"/>
      <c r="BW171" s="161"/>
      <c r="BX171" s="161"/>
      <c r="BY171" s="161"/>
      <c r="BZ171" s="161"/>
      <c r="CA171" s="161"/>
      <c r="CB171" s="161"/>
      <c r="CC171" s="161"/>
      <c r="CD171" s="161"/>
      <c r="CE171" s="161"/>
      <c r="CF171" s="161"/>
      <c r="CG171" s="161"/>
      <c r="CH171" s="161"/>
      <c r="CI171" s="161"/>
      <c r="CJ171" s="161"/>
      <c r="CK171" s="161"/>
      <c r="CL171" s="161"/>
      <c r="CM171" s="161"/>
      <c r="CN171" s="161"/>
      <c r="CO171" s="161"/>
      <c r="CP171" s="161"/>
      <c r="CQ171" s="161"/>
      <c r="CR171" s="161"/>
      <c r="CS171" s="161"/>
      <c r="CT171" s="161"/>
      <c r="CU171" s="161"/>
      <c r="CV171" s="161"/>
      <c r="CW171" s="161"/>
      <c r="CX171" s="161"/>
      <c r="CY171" s="161"/>
      <c r="CZ171" s="161"/>
      <c r="DA171" s="161"/>
      <c r="DB171" s="161"/>
      <c r="DC171" s="161"/>
      <c r="DD171" s="161"/>
      <c r="DE171" s="161"/>
      <c r="DF171" s="161"/>
      <c r="DG171" s="161"/>
      <c r="DH171" s="161"/>
      <c r="DI171" s="161"/>
      <c r="DJ171" s="161"/>
      <c r="DK171" s="161"/>
      <c r="DL171" s="161"/>
      <c r="DM171" s="161"/>
      <c r="DN171" s="161"/>
      <c r="DO171" s="161"/>
      <c r="DP171" s="161"/>
      <c r="DQ171" s="161"/>
      <c r="DR171" s="161"/>
      <c r="DS171" s="161"/>
      <c r="DT171" s="161"/>
      <c r="DU171" s="161"/>
      <c r="DV171" s="161"/>
      <c r="DW171" s="161"/>
      <c r="DX171" s="161"/>
      <c r="DY171" s="161"/>
      <c r="DZ171" s="161"/>
      <c r="EA171" s="161"/>
      <c r="EB171" s="161"/>
      <c r="EC171" s="161"/>
      <c r="ED171" s="161"/>
      <c r="EE171" s="161"/>
      <c r="EF171" s="161"/>
      <c r="EG171" s="161"/>
      <c r="EH171" s="161"/>
      <c r="EI171" s="161"/>
      <c r="EJ171" s="161"/>
      <c r="EK171" s="161"/>
      <c r="EL171" s="161"/>
      <c r="EM171" s="161"/>
      <c r="EN171" s="161"/>
      <c r="EO171" s="161"/>
      <c r="EP171" s="161"/>
      <c r="EQ171" s="161"/>
      <c r="ER171" s="161"/>
      <c r="ES171" s="161"/>
      <c r="ET171" s="161"/>
      <c r="EU171" s="161"/>
      <c r="EV171" s="161"/>
      <c r="EW171" s="161"/>
      <c r="EX171" s="161"/>
      <c r="EY171" s="161"/>
      <c r="EZ171" s="161"/>
      <c r="FA171" s="161"/>
      <c r="FB171" s="161"/>
      <c r="FC171" s="161"/>
      <c r="FD171" s="161"/>
      <c r="FE171" s="161"/>
      <c r="FF171" s="161"/>
      <c r="FG171" s="161"/>
      <c r="FH171" s="161"/>
      <c r="FI171" s="161"/>
      <c r="FJ171" s="161"/>
      <c r="FK171" s="161"/>
      <c r="FL171" s="161"/>
      <c r="FM171" s="161"/>
      <c r="FN171" s="161"/>
      <c r="FO171" s="161"/>
      <c r="FP171" s="161"/>
      <c r="FQ171" s="161"/>
      <c r="FR171" s="161"/>
      <c r="FS171" s="161"/>
      <c r="FT171" s="161"/>
      <c r="FU171" s="161"/>
      <c r="FV171" s="161"/>
      <c r="FW171" s="161"/>
      <c r="FX171" s="161"/>
      <c r="FY171" s="161"/>
      <c r="FZ171" s="161"/>
      <c r="GA171" s="161"/>
      <c r="GB171" s="161"/>
      <c r="GC171" s="161"/>
      <c r="GD171" s="161"/>
      <c r="GE171" s="161"/>
      <c r="GF171" s="161"/>
    </row>
    <row r="172" spans="7:188" x14ac:dyDescent="0.25"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/>
      <c r="CI172" s="103"/>
      <c r="CJ172" s="103"/>
      <c r="CK172" s="103"/>
      <c r="CL172" s="103"/>
      <c r="CM172" s="103"/>
      <c r="CN172" s="103"/>
      <c r="CO172" s="103"/>
      <c r="CP172" s="103"/>
      <c r="CQ172" s="103"/>
      <c r="CR172" s="103"/>
      <c r="CS172" s="103"/>
      <c r="CT172" s="103"/>
      <c r="CU172" s="103"/>
      <c r="CV172" s="103"/>
      <c r="CW172" s="103"/>
      <c r="CX172" s="103"/>
      <c r="CY172" s="103"/>
      <c r="CZ172" s="103"/>
      <c r="DA172" s="103"/>
      <c r="DB172" s="103"/>
      <c r="DC172" s="103"/>
      <c r="DD172" s="103"/>
      <c r="DE172" s="103"/>
      <c r="DF172" s="103"/>
      <c r="DG172" s="103"/>
      <c r="DH172" s="103"/>
      <c r="DI172" s="103"/>
      <c r="DJ172" s="103"/>
      <c r="DK172" s="103"/>
      <c r="DL172" s="103"/>
      <c r="DM172" s="103"/>
      <c r="DN172" s="103"/>
      <c r="DO172" s="103"/>
      <c r="DP172" s="103"/>
      <c r="DQ172" s="103"/>
      <c r="DR172" s="103"/>
      <c r="DS172" s="103"/>
      <c r="DT172" s="103"/>
      <c r="DU172" s="103"/>
      <c r="DV172" s="103"/>
      <c r="DW172" s="103"/>
      <c r="DX172" s="103"/>
      <c r="DY172" s="103"/>
      <c r="DZ172" s="103"/>
      <c r="EA172" s="103"/>
      <c r="EB172" s="103"/>
      <c r="EC172" s="103"/>
      <c r="ED172" s="103"/>
      <c r="EE172" s="103"/>
      <c r="EF172" s="103"/>
      <c r="EG172" s="103"/>
      <c r="EH172" s="103"/>
      <c r="EI172" s="103"/>
      <c r="EJ172" s="103"/>
      <c r="EK172" s="103"/>
      <c r="EL172" s="103"/>
      <c r="EM172" s="103"/>
      <c r="EN172" s="103"/>
      <c r="EO172" s="103"/>
      <c r="EP172" s="103"/>
      <c r="EQ172" s="103"/>
      <c r="ER172" s="103"/>
      <c r="ES172" s="103"/>
      <c r="ET172" s="103"/>
      <c r="EU172" s="103"/>
      <c r="EV172" s="103"/>
      <c r="EW172" s="103"/>
      <c r="EX172" s="103"/>
      <c r="EY172" s="103"/>
      <c r="EZ172" s="103"/>
      <c r="FA172" s="103"/>
      <c r="FB172" s="103"/>
      <c r="FC172" s="103"/>
      <c r="FD172" s="103"/>
      <c r="FE172" s="103"/>
      <c r="FF172" s="103"/>
      <c r="FG172" s="103"/>
      <c r="FH172" s="103"/>
      <c r="FI172" s="103"/>
      <c r="FJ172" s="103"/>
      <c r="FK172" s="103"/>
      <c r="FL172" s="103"/>
      <c r="FM172" s="103"/>
      <c r="FN172" s="103"/>
      <c r="FO172" s="103"/>
      <c r="FP172" s="103"/>
      <c r="FQ172" s="103"/>
      <c r="FR172" s="103"/>
      <c r="FS172" s="103"/>
      <c r="FT172" s="103"/>
      <c r="FU172" s="103"/>
      <c r="FV172" s="103"/>
      <c r="FW172" s="103"/>
      <c r="FX172" s="103"/>
      <c r="FY172" s="103"/>
      <c r="FZ172" s="103"/>
      <c r="GA172" s="103"/>
      <c r="GB172" s="103"/>
      <c r="GC172" s="103"/>
      <c r="GD172" s="103"/>
      <c r="GE172" s="103"/>
      <c r="GF172" s="103"/>
    </row>
    <row r="173" spans="7:188" x14ac:dyDescent="0.25">
      <c r="G173" s="161"/>
      <c r="H173" s="161"/>
      <c r="I173" s="161"/>
      <c r="J173" s="161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  <c r="AH173" s="161"/>
      <c r="AI173" s="161"/>
      <c r="AJ173" s="161"/>
      <c r="AK173" s="161"/>
      <c r="AL173" s="161"/>
      <c r="AM173" s="161"/>
      <c r="AN173" s="161"/>
      <c r="AO173" s="161"/>
      <c r="AP173" s="161"/>
      <c r="AQ173" s="161"/>
      <c r="AR173" s="161"/>
      <c r="AS173" s="161"/>
      <c r="AT173" s="161"/>
      <c r="AU173" s="161"/>
      <c r="AV173" s="161"/>
      <c r="AW173" s="161"/>
      <c r="AX173" s="161"/>
      <c r="AY173" s="161"/>
      <c r="AZ173" s="161"/>
      <c r="BA173" s="161"/>
      <c r="BB173" s="161"/>
      <c r="BC173" s="161"/>
      <c r="BD173" s="161"/>
      <c r="BE173" s="161"/>
      <c r="BF173" s="161"/>
      <c r="BG173" s="161"/>
      <c r="BH173" s="161"/>
      <c r="BI173" s="161"/>
      <c r="BJ173" s="161"/>
      <c r="BK173" s="161"/>
      <c r="BL173" s="161"/>
      <c r="BM173" s="161"/>
      <c r="BN173" s="161"/>
      <c r="BO173" s="161"/>
      <c r="BP173" s="161"/>
      <c r="BQ173" s="161"/>
      <c r="BR173" s="161"/>
      <c r="BS173" s="161"/>
      <c r="BT173" s="161"/>
      <c r="BU173" s="161"/>
      <c r="BV173" s="161"/>
      <c r="BW173" s="161"/>
      <c r="BX173" s="161"/>
      <c r="BY173" s="161"/>
      <c r="BZ173" s="161"/>
      <c r="CA173" s="161"/>
      <c r="CB173" s="161"/>
      <c r="CC173" s="161"/>
      <c r="CD173" s="161"/>
      <c r="CE173" s="161"/>
      <c r="CF173" s="161"/>
      <c r="CG173" s="161"/>
      <c r="CH173" s="161"/>
      <c r="CI173" s="161"/>
      <c r="CJ173" s="161"/>
      <c r="CK173" s="161"/>
      <c r="CL173" s="161"/>
      <c r="CM173" s="161"/>
      <c r="CN173" s="161"/>
      <c r="CO173" s="161"/>
      <c r="CP173" s="161"/>
      <c r="CQ173" s="161"/>
      <c r="CR173" s="161"/>
      <c r="CS173" s="161"/>
      <c r="CT173" s="161"/>
      <c r="CU173" s="161"/>
      <c r="CV173" s="161"/>
      <c r="CW173" s="161"/>
      <c r="CX173" s="161"/>
      <c r="CY173" s="161"/>
      <c r="CZ173" s="161"/>
      <c r="DA173" s="161"/>
      <c r="DB173" s="161"/>
      <c r="DC173" s="161"/>
      <c r="DD173" s="161"/>
      <c r="DE173" s="161"/>
      <c r="DF173" s="161"/>
      <c r="DG173" s="161"/>
      <c r="DH173" s="161"/>
      <c r="DI173" s="161"/>
      <c r="DJ173" s="161"/>
      <c r="DK173" s="161"/>
      <c r="DL173" s="161"/>
      <c r="DM173" s="161"/>
      <c r="DN173" s="161"/>
      <c r="DO173" s="161"/>
      <c r="DP173" s="161"/>
      <c r="DQ173" s="161"/>
      <c r="DR173" s="161"/>
      <c r="DS173" s="161"/>
      <c r="DT173" s="161"/>
      <c r="DU173" s="161"/>
      <c r="DV173" s="161"/>
      <c r="DW173" s="161"/>
      <c r="DX173" s="161"/>
      <c r="DY173" s="161"/>
      <c r="DZ173" s="161"/>
      <c r="EA173" s="161"/>
      <c r="EB173" s="161"/>
      <c r="EC173" s="161"/>
      <c r="ED173" s="161"/>
      <c r="EE173" s="161"/>
      <c r="EF173" s="161"/>
      <c r="EG173" s="161"/>
      <c r="EH173" s="161"/>
      <c r="EI173" s="161"/>
      <c r="EJ173" s="161"/>
      <c r="EK173" s="161"/>
      <c r="EL173" s="161"/>
      <c r="EM173" s="161"/>
      <c r="EN173" s="161"/>
      <c r="EO173" s="161"/>
      <c r="EP173" s="161"/>
      <c r="EQ173" s="161"/>
      <c r="ER173" s="161"/>
      <c r="ES173" s="161"/>
      <c r="ET173" s="161"/>
      <c r="EU173" s="161"/>
      <c r="EV173" s="161"/>
      <c r="EW173" s="161"/>
      <c r="EX173" s="161"/>
      <c r="EY173" s="161"/>
      <c r="EZ173" s="161"/>
      <c r="FA173" s="161"/>
      <c r="FB173" s="161"/>
      <c r="FC173" s="161"/>
      <c r="FD173" s="161"/>
      <c r="FE173" s="161"/>
      <c r="FF173" s="161"/>
      <c r="FG173" s="161"/>
      <c r="FH173" s="161"/>
      <c r="FI173" s="161"/>
      <c r="FJ173" s="161"/>
      <c r="FK173" s="161"/>
      <c r="FL173" s="161"/>
      <c r="FM173" s="161"/>
      <c r="FN173" s="161"/>
      <c r="FO173" s="161"/>
      <c r="FP173" s="161"/>
      <c r="FQ173" s="161"/>
      <c r="FR173" s="161"/>
      <c r="FS173" s="161"/>
      <c r="FT173" s="161"/>
      <c r="FU173" s="161"/>
      <c r="FV173" s="161"/>
      <c r="FW173" s="161"/>
      <c r="FX173" s="161"/>
      <c r="FY173" s="161"/>
      <c r="FZ173" s="161"/>
      <c r="GA173" s="161"/>
      <c r="GB173" s="161"/>
      <c r="GC173" s="161"/>
      <c r="GD173" s="161"/>
      <c r="GE173" s="161"/>
      <c r="GF173" s="161"/>
    </row>
    <row r="174" spans="7:188" x14ac:dyDescent="0.25"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  <c r="BD174" s="103"/>
      <c r="BE174" s="103"/>
      <c r="BF174" s="103"/>
      <c r="BG174" s="103"/>
      <c r="BH174" s="103"/>
      <c r="BI174" s="103"/>
      <c r="BJ174" s="103"/>
      <c r="BK174" s="103"/>
      <c r="BL174" s="103"/>
      <c r="BM174" s="103"/>
      <c r="BN174" s="103"/>
      <c r="BO174" s="103"/>
      <c r="BP174" s="103"/>
      <c r="BQ174" s="103"/>
      <c r="BR174" s="103"/>
      <c r="BS174" s="103"/>
      <c r="BT174" s="103"/>
      <c r="BU174" s="103"/>
      <c r="BV174" s="103"/>
      <c r="BW174" s="103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  <c r="CH174" s="103"/>
      <c r="CI174" s="103"/>
      <c r="CJ174" s="103"/>
      <c r="CK174" s="103"/>
      <c r="CL174" s="103"/>
      <c r="CM174" s="103"/>
      <c r="CN174" s="103"/>
      <c r="CO174" s="103"/>
      <c r="CP174" s="103"/>
      <c r="CQ174" s="103"/>
      <c r="CR174" s="103"/>
      <c r="CS174" s="103"/>
      <c r="CT174" s="103"/>
      <c r="CU174" s="103"/>
      <c r="CV174" s="103"/>
      <c r="CW174" s="103"/>
      <c r="CX174" s="103"/>
      <c r="CY174" s="103"/>
      <c r="CZ174" s="103"/>
      <c r="DA174" s="103"/>
      <c r="DB174" s="103"/>
      <c r="DC174" s="103"/>
      <c r="DD174" s="103"/>
      <c r="DE174" s="103"/>
      <c r="DF174" s="103"/>
      <c r="DG174" s="103"/>
      <c r="DH174" s="103"/>
      <c r="DI174" s="103"/>
      <c r="DJ174" s="103"/>
      <c r="DK174" s="103"/>
      <c r="DL174" s="103"/>
      <c r="DM174" s="103"/>
      <c r="DN174" s="103"/>
      <c r="DO174" s="103"/>
      <c r="DP174" s="103"/>
      <c r="DQ174" s="103"/>
      <c r="DR174" s="103"/>
      <c r="DS174" s="103"/>
      <c r="DT174" s="103"/>
      <c r="DU174" s="103"/>
      <c r="DV174" s="103"/>
      <c r="DW174" s="103"/>
      <c r="DX174" s="103"/>
      <c r="DY174" s="103"/>
      <c r="DZ174" s="103"/>
      <c r="EA174" s="103"/>
      <c r="EB174" s="103"/>
      <c r="EC174" s="103"/>
      <c r="ED174" s="103"/>
      <c r="EE174" s="103"/>
      <c r="EF174" s="103"/>
      <c r="EG174" s="103"/>
      <c r="EH174" s="103"/>
      <c r="EI174" s="103"/>
      <c r="EJ174" s="103"/>
      <c r="EK174" s="103"/>
      <c r="EL174" s="103"/>
      <c r="EM174" s="103"/>
      <c r="EN174" s="103"/>
      <c r="EO174" s="103"/>
      <c r="EP174" s="103"/>
      <c r="EQ174" s="103"/>
      <c r="ER174" s="103"/>
      <c r="ES174" s="103"/>
      <c r="ET174" s="103"/>
      <c r="EU174" s="103"/>
      <c r="EV174" s="103"/>
      <c r="EW174" s="103"/>
      <c r="EX174" s="103"/>
      <c r="EY174" s="103"/>
      <c r="EZ174" s="103"/>
      <c r="FA174" s="103"/>
      <c r="FB174" s="103"/>
      <c r="FC174" s="103"/>
      <c r="FD174" s="103"/>
      <c r="FE174" s="103"/>
      <c r="FF174" s="103"/>
      <c r="FG174" s="103"/>
      <c r="FH174" s="103"/>
      <c r="FI174" s="103"/>
      <c r="FJ174" s="103"/>
      <c r="FK174" s="103"/>
      <c r="FL174" s="103"/>
      <c r="FM174" s="103"/>
      <c r="FN174" s="103"/>
      <c r="FO174" s="103"/>
      <c r="FP174" s="103"/>
      <c r="FQ174" s="103"/>
      <c r="FR174" s="103"/>
      <c r="FS174" s="103"/>
      <c r="FT174" s="103"/>
      <c r="FU174" s="103"/>
      <c r="FV174" s="103"/>
      <c r="FW174" s="103"/>
      <c r="FX174" s="103"/>
      <c r="FY174" s="103"/>
      <c r="FZ174" s="103"/>
      <c r="GA174" s="103"/>
      <c r="GB174" s="103"/>
      <c r="GC174" s="103"/>
      <c r="GD174" s="103"/>
      <c r="GE174" s="103"/>
      <c r="GF174" s="103"/>
    </row>
    <row r="175" spans="7:188" x14ac:dyDescent="0.25">
      <c r="G175" s="161"/>
      <c r="H175" s="161"/>
      <c r="I175" s="161"/>
      <c r="J175" s="161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  <c r="AH175" s="161"/>
      <c r="AI175" s="161"/>
      <c r="AJ175" s="161"/>
      <c r="AK175" s="161"/>
      <c r="AL175" s="161"/>
      <c r="AM175" s="161"/>
      <c r="AN175" s="161"/>
      <c r="AO175" s="161"/>
      <c r="AP175" s="161"/>
      <c r="AQ175" s="161"/>
      <c r="AR175" s="161"/>
      <c r="AS175" s="161"/>
      <c r="AT175" s="161"/>
      <c r="AU175" s="161"/>
      <c r="AV175" s="161"/>
      <c r="AW175" s="161"/>
      <c r="AX175" s="161"/>
      <c r="AY175" s="161"/>
      <c r="AZ175" s="161"/>
      <c r="BA175" s="161"/>
      <c r="BB175" s="161"/>
      <c r="BC175" s="161"/>
      <c r="BD175" s="161"/>
      <c r="BE175" s="161"/>
      <c r="BF175" s="161"/>
      <c r="BG175" s="161"/>
      <c r="BH175" s="161"/>
      <c r="BI175" s="161"/>
      <c r="BJ175" s="161"/>
      <c r="BK175" s="161"/>
      <c r="BL175" s="161"/>
      <c r="BM175" s="161"/>
      <c r="BN175" s="161"/>
      <c r="BO175" s="161"/>
      <c r="BP175" s="161"/>
      <c r="BQ175" s="161"/>
      <c r="BR175" s="161"/>
      <c r="BS175" s="161"/>
      <c r="BT175" s="161"/>
      <c r="BU175" s="161"/>
      <c r="BV175" s="161"/>
      <c r="BW175" s="161"/>
      <c r="BX175" s="161"/>
      <c r="BY175" s="161"/>
      <c r="BZ175" s="161"/>
      <c r="CA175" s="161"/>
      <c r="CB175" s="161"/>
      <c r="CC175" s="161"/>
      <c r="CD175" s="161"/>
      <c r="CE175" s="161"/>
      <c r="CF175" s="161"/>
      <c r="CG175" s="161"/>
      <c r="CH175" s="161"/>
      <c r="CI175" s="161"/>
      <c r="CJ175" s="161"/>
      <c r="CK175" s="161"/>
      <c r="CL175" s="161"/>
      <c r="CM175" s="161"/>
      <c r="CN175" s="161"/>
      <c r="CO175" s="161"/>
      <c r="CP175" s="161"/>
      <c r="CQ175" s="161"/>
      <c r="CR175" s="161"/>
      <c r="CS175" s="161"/>
      <c r="CT175" s="161"/>
      <c r="CU175" s="161"/>
      <c r="CV175" s="161"/>
      <c r="CW175" s="161"/>
      <c r="CX175" s="161"/>
      <c r="CY175" s="161"/>
      <c r="CZ175" s="161"/>
      <c r="DA175" s="161"/>
      <c r="DB175" s="161"/>
      <c r="DC175" s="161"/>
      <c r="DD175" s="161"/>
      <c r="DE175" s="161"/>
      <c r="DF175" s="161"/>
      <c r="DG175" s="161"/>
      <c r="DH175" s="161"/>
      <c r="DI175" s="161"/>
      <c r="DJ175" s="161"/>
      <c r="DK175" s="161"/>
      <c r="DL175" s="161"/>
      <c r="DM175" s="161"/>
      <c r="DN175" s="161"/>
      <c r="DO175" s="161"/>
      <c r="DP175" s="161"/>
      <c r="DQ175" s="161"/>
      <c r="DR175" s="161"/>
      <c r="DS175" s="161"/>
      <c r="DT175" s="161"/>
      <c r="DU175" s="161"/>
      <c r="DV175" s="161"/>
      <c r="DW175" s="161"/>
      <c r="DX175" s="161"/>
      <c r="DY175" s="161"/>
      <c r="DZ175" s="161"/>
      <c r="EA175" s="161"/>
      <c r="EB175" s="161"/>
      <c r="EC175" s="161"/>
      <c r="ED175" s="161"/>
      <c r="EE175" s="161"/>
      <c r="EF175" s="161"/>
      <c r="EG175" s="161"/>
      <c r="EH175" s="161"/>
      <c r="EI175" s="161"/>
      <c r="EJ175" s="161"/>
      <c r="EK175" s="161"/>
      <c r="EL175" s="161"/>
      <c r="EM175" s="161"/>
      <c r="EN175" s="161"/>
      <c r="EO175" s="161"/>
      <c r="EP175" s="161"/>
      <c r="EQ175" s="161"/>
      <c r="ER175" s="161"/>
      <c r="ES175" s="161"/>
      <c r="ET175" s="161"/>
      <c r="EU175" s="161"/>
      <c r="EV175" s="161"/>
      <c r="EW175" s="161"/>
      <c r="EX175" s="161"/>
      <c r="EY175" s="161"/>
      <c r="EZ175" s="161"/>
      <c r="FA175" s="161"/>
      <c r="FB175" s="161"/>
      <c r="FC175" s="161"/>
      <c r="FD175" s="161"/>
      <c r="FE175" s="161"/>
      <c r="FF175" s="161"/>
      <c r="FG175" s="161"/>
      <c r="FH175" s="161"/>
      <c r="FI175" s="161"/>
      <c r="FJ175" s="161"/>
      <c r="FK175" s="161"/>
      <c r="FL175" s="161"/>
      <c r="FM175" s="161"/>
      <c r="FN175" s="161"/>
      <c r="FO175" s="161"/>
      <c r="FP175" s="161"/>
      <c r="FQ175" s="161"/>
      <c r="FR175" s="161"/>
      <c r="FS175" s="161"/>
      <c r="FT175" s="161"/>
      <c r="FU175" s="161"/>
      <c r="FV175" s="161"/>
      <c r="FW175" s="161"/>
      <c r="FX175" s="161"/>
      <c r="FY175" s="161"/>
      <c r="FZ175" s="161"/>
      <c r="GA175" s="161"/>
      <c r="GB175" s="161"/>
      <c r="GC175" s="161"/>
      <c r="GD175" s="161"/>
      <c r="GE175" s="161"/>
      <c r="GF175" s="161"/>
    </row>
    <row r="176" spans="7:188" x14ac:dyDescent="0.25"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 s="103"/>
      <c r="CG176" s="103"/>
      <c r="CH176" s="103"/>
      <c r="CI176" s="103"/>
      <c r="CJ176" s="103"/>
      <c r="CK176" s="103"/>
      <c r="CL176" s="103"/>
      <c r="CM176" s="103"/>
      <c r="CN176" s="103"/>
      <c r="CO176" s="103"/>
      <c r="CP176" s="103"/>
      <c r="CQ176" s="103"/>
      <c r="CR176" s="103"/>
      <c r="CS176" s="103"/>
      <c r="CT176" s="103"/>
      <c r="CU176" s="103"/>
      <c r="CV176" s="103"/>
      <c r="CW176" s="103"/>
      <c r="CX176" s="103"/>
      <c r="CY176" s="103"/>
      <c r="CZ176" s="103"/>
      <c r="DA176" s="103"/>
      <c r="DB176" s="103"/>
      <c r="DC176" s="103"/>
      <c r="DD176" s="103"/>
      <c r="DE176" s="103"/>
      <c r="DF176" s="103"/>
      <c r="DG176" s="103"/>
      <c r="DH176" s="103"/>
      <c r="DI176" s="103"/>
      <c r="DJ176" s="103"/>
      <c r="DK176" s="103"/>
      <c r="DL176" s="103"/>
      <c r="DM176" s="103"/>
      <c r="DN176" s="103"/>
      <c r="DO176" s="103"/>
      <c r="DP176" s="103"/>
      <c r="DQ176" s="103"/>
      <c r="DR176" s="103"/>
      <c r="DS176" s="103"/>
      <c r="DT176" s="103"/>
      <c r="DU176" s="103"/>
      <c r="DV176" s="103"/>
      <c r="DW176" s="103"/>
      <c r="DX176" s="103"/>
      <c r="DY176" s="103"/>
      <c r="DZ176" s="103"/>
      <c r="EA176" s="103"/>
      <c r="EB176" s="103"/>
      <c r="EC176" s="103"/>
      <c r="ED176" s="103"/>
      <c r="EE176" s="103"/>
      <c r="EF176" s="103"/>
      <c r="EG176" s="103"/>
      <c r="EH176" s="103"/>
      <c r="EI176" s="103"/>
      <c r="EJ176" s="103"/>
      <c r="EK176" s="103"/>
      <c r="EL176" s="103"/>
      <c r="EM176" s="103"/>
      <c r="EN176" s="103"/>
      <c r="EO176" s="103"/>
      <c r="EP176" s="103"/>
      <c r="EQ176" s="103"/>
      <c r="ER176" s="103"/>
      <c r="ES176" s="103"/>
      <c r="ET176" s="103"/>
      <c r="EU176" s="103"/>
      <c r="EV176" s="103"/>
      <c r="EW176" s="103"/>
      <c r="EX176" s="103"/>
      <c r="EY176" s="103"/>
      <c r="EZ176" s="103"/>
      <c r="FA176" s="103"/>
      <c r="FB176" s="103"/>
      <c r="FC176" s="103"/>
      <c r="FD176" s="103"/>
      <c r="FE176" s="103"/>
      <c r="FF176" s="103"/>
      <c r="FG176" s="103"/>
      <c r="FH176" s="103"/>
      <c r="FI176" s="103"/>
      <c r="FJ176" s="103"/>
      <c r="FK176" s="103"/>
      <c r="FL176" s="103"/>
      <c r="FM176" s="103"/>
      <c r="FN176" s="103"/>
      <c r="FO176" s="103"/>
      <c r="FP176" s="103"/>
      <c r="FQ176" s="103"/>
      <c r="FR176" s="103"/>
      <c r="FS176" s="103"/>
      <c r="FT176" s="103"/>
      <c r="FU176" s="103"/>
      <c r="FV176" s="103"/>
      <c r="FW176" s="103"/>
      <c r="FX176" s="103"/>
      <c r="FY176" s="103"/>
      <c r="FZ176" s="103"/>
      <c r="GA176" s="103"/>
      <c r="GB176" s="103"/>
      <c r="GC176" s="103"/>
      <c r="GD176" s="103"/>
      <c r="GE176" s="103"/>
      <c r="GF176" s="103"/>
    </row>
    <row r="177" spans="7:188" x14ac:dyDescent="0.25">
      <c r="G177" s="161"/>
      <c r="H177" s="161"/>
      <c r="I177" s="161"/>
      <c r="J177" s="161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  <c r="AH177" s="161"/>
      <c r="AI177" s="161"/>
      <c r="AJ177" s="161"/>
      <c r="AK177" s="161"/>
      <c r="AL177" s="161"/>
      <c r="AM177" s="161"/>
      <c r="AN177" s="161"/>
      <c r="AO177" s="161"/>
      <c r="AP177" s="161"/>
      <c r="AQ177" s="161"/>
      <c r="AR177" s="161"/>
      <c r="AS177" s="161"/>
      <c r="AT177" s="161"/>
      <c r="AU177" s="161"/>
      <c r="AV177" s="161"/>
      <c r="AW177" s="161"/>
      <c r="AX177" s="161"/>
      <c r="AY177" s="161"/>
      <c r="AZ177" s="161"/>
      <c r="BA177" s="161"/>
      <c r="BB177" s="161"/>
      <c r="BC177" s="161"/>
      <c r="BD177" s="161"/>
      <c r="BE177" s="161"/>
      <c r="BF177" s="161"/>
      <c r="BG177" s="161"/>
      <c r="BH177" s="161"/>
      <c r="BI177" s="161"/>
      <c r="BJ177" s="161"/>
      <c r="BK177" s="161"/>
      <c r="BL177" s="161"/>
      <c r="BM177" s="161"/>
      <c r="BN177" s="161"/>
      <c r="BO177" s="161"/>
      <c r="BP177" s="161"/>
      <c r="BQ177" s="161"/>
      <c r="BR177" s="161"/>
      <c r="BS177" s="161"/>
      <c r="BT177" s="161"/>
      <c r="BU177" s="161"/>
      <c r="BV177" s="161"/>
      <c r="BW177" s="161"/>
      <c r="BX177" s="161"/>
      <c r="BY177" s="161"/>
      <c r="BZ177" s="161"/>
      <c r="CA177" s="161"/>
      <c r="CB177" s="161"/>
      <c r="CC177" s="161"/>
      <c r="CD177" s="161"/>
      <c r="CE177" s="161"/>
      <c r="CF177" s="161"/>
      <c r="CG177" s="161"/>
      <c r="CH177" s="161"/>
      <c r="CI177" s="161"/>
      <c r="CJ177" s="161"/>
      <c r="CK177" s="161"/>
      <c r="CL177" s="161"/>
      <c r="CM177" s="161"/>
      <c r="CN177" s="161"/>
      <c r="CO177" s="161"/>
      <c r="CP177" s="161"/>
      <c r="CQ177" s="161"/>
      <c r="CR177" s="161"/>
      <c r="CS177" s="161"/>
      <c r="CT177" s="161"/>
      <c r="CU177" s="161"/>
      <c r="CV177" s="161"/>
      <c r="CW177" s="161"/>
      <c r="CX177" s="161"/>
      <c r="CY177" s="161"/>
      <c r="CZ177" s="161"/>
      <c r="DA177" s="161"/>
      <c r="DB177" s="161"/>
      <c r="DC177" s="161"/>
      <c r="DD177" s="161"/>
      <c r="DE177" s="161"/>
      <c r="DF177" s="161"/>
      <c r="DG177" s="161"/>
      <c r="DH177" s="161"/>
      <c r="DI177" s="161"/>
      <c r="DJ177" s="161"/>
      <c r="DK177" s="161"/>
      <c r="DL177" s="161"/>
      <c r="DM177" s="161"/>
      <c r="DN177" s="161"/>
      <c r="DO177" s="161"/>
      <c r="DP177" s="161"/>
      <c r="DQ177" s="161"/>
      <c r="DR177" s="161"/>
      <c r="DS177" s="161"/>
      <c r="DT177" s="161"/>
      <c r="DU177" s="161"/>
      <c r="DV177" s="161"/>
      <c r="DW177" s="161"/>
      <c r="DX177" s="161"/>
      <c r="DY177" s="161"/>
      <c r="DZ177" s="161"/>
      <c r="EA177" s="161"/>
      <c r="EB177" s="161"/>
      <c r="EC177" s="161"/>
      <c r="ED177" s="161"/>
      <c r="EE177" s="161"/>
      <c r="EF177" s="161"/>
      <c r="EG177" s="161"/>
      <c r="EH177" s="161"/>
      <c r="EI177" s="161"/>
      <c r="EJ177" s="161"/>
      <c r="EK177" s="161"/>
      <c r="EL177" s="161"/>
      <c r="EM177" s="161"/>
      <c r="EN177" s="161"/>
      <c r="EO177" s="161"/>
      <c r="EP177" s="161"/>
      <c r="EQ177" s="161"/>
      <c r="ER177" s="161"/>
      <c r="ES177" s="161"/>
      <c r="ET177" s="161"/>
      <c r="EU177" s="161"/>
      <c r="EV177" s="161"/>
      <c r="EW177" s="161"/>
      <c r="EX177" s="161"/>
      <c r="EY177" s="161"/>
      <c r="EZ177" s="161"/>
      <c r="FA177" s="161"/>
      <c r="FB177" s="161"/>
      <c r="FC177" s="161"/>
      <c r="FD177" s="161"/>
      <c r="FE177" s="161"/>
      <c r="FF177" s="161"/>
      <c r="FG177" s="161"/>
      <c r="FH177" s="161"/>
      <c r="FI177" s="161"/>
      <c r="FJ177" s="161"/>
      <c r="FK177" s="161"/>
      <c r="FL177" s="161"/>
      <c r="FM177" s="161"/>
      <c r="FN177" s="161"/>
      <c r="FO177" s="161"/>
      <c r="FP177" s="161"/>
      <c r="FQ177" s="161"/>
      <c r="FR177" s="161"/>
      <c r="FS177" s="161"/>
      <c r="FT177" s="161"/>
      <c r="FU177" s="161"/>
      <c r="FV177" s="161"/>
      <c r="FW177" s="161"/>
      <c r="FX177" s="161"/>
      <c r="FY177" s="161"/>
      <c r="FZ177" s="161"/>
      <c r="GA177" s="161"/>
      <c r="GB177" s="161"/>
      <c r="GC177" s="161"/>
      <c r="GD177" s="161"/>
      <c r="GE177" s="161"/>
      <c r="GF177" s="161"/>
    </row>
    <row r="178" spans="7:188" x14ac:dyDescent="0.25"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  <c r="BD178" s="103"/>
      <c r="BE178" s="103"/>
      <c r="BF178" s="103"/>
      <c r="BG178" s="103"/>
      <c r="BH178" s="103"/>
      <c r="BI178" s="103"/>
      <c r="BJ178" s="103"/>
      <c r="BK178" s="103"/>
      <c r="BL178" s="103"/>
      <c r="BM178" s="103"/>
      <c r="BN178" s="103"/>
      <c r="BO178" s="103"/>
      <c r="BP178" s="103"/>
      <c r="BQ178" s="103"/>
      <c r="BR178" s="103"/>
      <c r="BS178" s="103"/>
      <c r="BT178" s="103"/>
      <c r="BU178" s="103"/>
      <c r="BV178" s="103"/>
      <c r="BW178" s="103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  <c r="CH178" s="103"/>
      <c r="CI178" s="103"/>
      <c r="CJ178" s="103"/>
      <c r="CK178" s="103"/>
      <c r="CL178" s="103"/>
      <c r="CM178" s="103"/>
      <c r="CN178" s="103"/>
      <c r="CO178" s="103"/>
      <c r="CP178" s="103"/>
      <c r="CQ178" s="103"/>
      <c r="CR178" s="103"/>
      <c r="CS178" s="103"/>
      <c r="CT178" s="103"/>
      <c r="CU178" s="103"/>
      <c r="CV178" s="103"/>
      <c r="CW178" s="103"/>
      <c r="CX178" s="103"/>
      <c r="CY178" s="103"/>
      <c r="CZ178" s="103"/>
      <c r="DA178" s="103"/>
      <c r="DB178" s="103"/>
      <c r="DC178" s="103"/>
      <c r="DD178" s="103"/>
      <c r="DE178" s="103"/>
      <c r="DF178" s="103"/>
      <c r="DG178" s="103"/>
      <c r="DH178" s="103"/>
      <c r="DI178" s="103"/>
      <c r="DJ178" s="103"/>
      <c r="DK178" s="103"/>
      <c r="DL178" s="103"/>
      <c r="DM178" s="103"/>
      <c r="DN178" s="103"/>
      <c r="DO178" s="103"/>
      <c r="DP178" s="103"/>
      <c r="DQ178" s="103"/>
      <c r="DR178" s="103"/>
      <c r="DS178" s="103"/>
      <c r="DT178" s="103"/>
      <c r="DU178" s="103"/>
      <c r="DV178" s="103"/>
      <c r="DW178" s="103"/>
      <c r="DX178" s="103"/>
      <c r="DY178" s="103"/>
      <c r="DZ178" s="103"/>
      <c r="EA178" s="103"/>
      <c r="EB178" s="103"/>
      <c r="EC178" s="103"/>
      <c r="ED178" s="103"/>
      <c r="EE178" s="103"/>
      <c r="EF178" s="103"/>
      <c r="EG178" s="103"/>
      <c r="EH178" s="103"/>
      <c r="EI178" s="103"/>
      <c r="EJ178" s="103"/>
      <c r="EK178" s="103"/>
      <c r="EL178" s="103"/>
      <c r="EM178" s="103"/>
      <c r="EN178" s="103"/>
      <c r="EO178" s="103"/>
      <c r="EP178" s="103"/>
      <c r="EQ178" s="103"/>
      <c r="ER178" s="103"/>
      <c r="ES178" s="103"/>
      <c r="ET178" s="103"/>
      <c r="EU178" s="103"/>
      <c r="EV178" s="103"/>
      <c r="EW178" s="103"/>
      <c r="EX178" s="103"/>
      <c r="EY178" s="103"/>
      <c r="EZ178" s="103"/>
      <c r="FA178" s="103"/>
      <c r="FB178" s="103"/>
      <c r="FC178" s="103"/>
      <c r="FD178" s="103"/>
      <c r="FE178" s="103"/>
      <c r="FF178" s="103"/>
      <c r="FG178" s="103"/>
      <c r="FH178" s="103"/>
      <c r="FI178" s="103"/>
      <c r="FJ178" s="103"/>
      <c r="FK178" s="103"/>
      <c r="FL178" s="103"/>
      <c r="FM178" s="103"/>
      <c r="FN178" s="103"/>
      <c r="FO178" s="103"/>
      <c r="FP178" s="103"/>
      <c r="FQ178" s="103"/>
      <c r="FR178" s="103"/>
      <c r="FS178" s="103"/>
      <c r="FT178" s="103"/>
      <c r="FU178" s="103"/>
      <c r="FV178" s="103"/>
      <c r="FW178" s="103"/>
      <c r="FX178" s="103"/>
      <c r="FY178" s="103"/>
      <c r="FZ178" s="103"/>
      <c r="GA178" s="103"/>
      <c r="GB178" s="103"/>
      <c r="GC178" s="103"/>
      <c r="GD178" s="103"/>
      <c r="GE178" s="103"/>
      <c r="GF178" s="103"/>
    </row>
    <row r="179" spans="7:188" x14ac:dyDescent="0.25">
      <c r="G179" s="161"/>
      <c r="H179" s="161"/>
      <c r="I179" s="161"/>
      <c r="J179" s="161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  <c r="AH179" s="161"/>
      <c r="AI179" s="161"/>
      <c r="AJ179" s="161"/>
      <c r="AK179" s="161"/>
      <c r="AL179" s="161"/>
      <c r="AM179" s="161"/>
      <c r="AN179" s="161"/>
      <c r="AO179" s="161"/>
      <c r="AP179" s="161"/>
      <c r="AQ179" s="161"/>
      <c r="AR179" s="161"/>
      <c r="AS179" s="161"/>
      <c r="AT179" s="161"/>
      <c r="AU179" s="161"/>
      <c r="AV179" s="161"/>
      <c r="AW179" s="161"/>
      <c r="AX179" s="161"/>
      <c r="AY179" s="161"/>
      <c r="AZ179" s="161"/>
      <c r="BA179" s="161"/>
      <c r="BB179" s="161"/>
      <c r="BC179" s="161"/>
      <c r="BD179" s="161"/>
      <c r="BE179" s="161"/>
      <c r="BF179" s="161"/>
      <c r="BG179" s="161"/>
      <c r="BH179" s="161"/>
      <c r="BI179" s="161"/>
      <c r="BJ179" s="161"/>
      <c r="BK179" s="161"/>
      <c r="BL179" s="161"/>
      <c r="BM179" s="161"/>
      <c r="BN179" s="161"/>
      <c r="BO179" s="161"/>
      <c r="BP179" s="161"/>
      <c r="BQ179" s="161"/>
      <c r="BR179" s="161"/>
      <c r="BS179" s="161"/>
      <c r="BT179" s="161"/>
      <c r="BU179" s="161"/>
      <c r="BV179" s="161"/>
      <c r="BW179" s="161"/>
      <c r="BX179" s="161"/>
      <c r="BY179" s="161"/>
      <c r="BZ179" s="161"/>
      <c r="CA179" s="161"/>
      <c r="CB179" s="161"/>
      <c r="CC179" s="161"/>
      <c r="CD179" s="161"/>
      <c r="CE179" s="161"/>
      <c r="CF179" s="161"/>
      <c r="CG179" s="161"/>
      <c r="CH179" s="161"/>
      <c r="CI179" s="161"/>
      <c r="CJ179" s="161"/>
      <c r="CK179" s="161"/>
      <c r="CL179" s="161"/>
      <c r="CM179" s="161"/>
      <c r="CN179" s="161"/>
      <c r="CO179" s="161"/>
      <c r="CP179" s="161"/>
      <c r="CQ179" s="161"/>
      <c r="CR179" s="161"/>
      <c r="CS179" s="161"/>
      <c r="CT179" s="161"/>
      <c r="CU179" s="161"/>
      <c r="CV179" s="161"/>
      <c r="CW179" s="161"/>
      <c r="CX179" s="161"/>
      <c r="CY179" s="161"/>
      <c r="CZ179" s="161"/>
      <c r="DA179" s="161"/>
      <c r="DB179" s="161"/>
      <c r="DC179" s="161"/>
      <c r="DD179" s="161"/>
      <c r="DE179" s="161"/>
      <c r="DF179" s="161"/>
      <c r="DG179" s="161"/>
      <c r="DH179" s="161"/>
      <c r="DI179" s="161"/>
      <c r="DJ179" s="161"/>
      <c r="DK179" s="161"/>
      <c r="DL179" s="161"/>
      <c r="DM179" s="161"/>
      <c r="DN179" s="161"/>
      <c r="DO179" s="161"/>
      <c r="DP179" s="161"/>
      <c r="DQ179" s="161"/>
      <c r="DR179" s="161"/>
      <c r="DS179" s="161"/>
      <c r="DT179" s="161"/>
      <c r="DU179" s="161"/>
      <c r="DV179" s="161"/>
      <c r="DW179" s="161"/>
      <c r="DX179" s="161"/>
      <c r="DY179" s="161"/>
      <c r="DZ179" s="161"/>
      <c r="EA179" s="161"/>
      <c r="EB179" s="161"/>
      <c r="EC179" s="161"/>
      <c r="ED179" s="161"/>
      <c r="EE179" s="161"/>
      <c r="EF179" s="161"/>
      <c r="EG179" s="161"/>
      <c r="EH179" s="161"/>
      <c r="EI179" s="161"/>
      <c r="EJ179" s="161"/>
      <c r="EK179" s="161"/>
      <c r="EL179" s="161"/>
      <c r="EM179" s="161"/>
      <c r="EN179" s="161"/>
      <c r="EO179" s="161"/>
      <c r="EP179" s="161"/>
      <c r="EQ179" s="161"/>
      <c r="ER179" s="161"/>
      <c r="ES179" s="161"/>
      <c r="ET179" s="161"/>
      <c r="EU179" s="161"/>
      <c r="EV179" s="161"/>
      <c r="EW179" s="161"/>
      <c r="EX179" s="161"/>
      <c r="EY179" s="161"/>
      <c r="EZ179" s="161"/>
      <c r="FA179" s="161"/>
      <c r="FB179" s="161"/>
      <c r="FC179" s="161"/>
      <c r="FD179" s="161"/>
      <c r="FE179" s="161"/>
      <c r="FF179" s="161"/>
      <c r="FG179" s="161"/>
      <c r="FH179" s="161"/>
      <c r="FI179" s="161"/>
      <c r="FJ179" s="161"/>
      <c r="FK179" s="161"/>
      <c r="FL179" s="161"/>
      <c r="FM179" s="161"/>
      <c r="FN179" s="161"/>
      <c r="FO179" s="161"/>
      <c r="FP179" s="161"/>
      <c r="FQ179" s="161"/>
      <c r="FR179" s="161"/>
      <c r="FS179" s="161"/>
      <c r="FT179" s="161"/>
      <c r="FU179" s="161"/>
      <c r="FV179" s="161"/>
      <c r="FW179" s="161"/>
      <c r="FX179" s="161"/>
      <c r="FY179" s="161"/>
      <c r="FZ179" s="161"/>
      <c r="GA179" s="161"/>
      <c r="GB179" s="161"/>
      <c r="GC179" s="161"/>
      <c r="GD179" s="161"/>
      <c r="GE179" s="161"/>
      <c r="GF179" s="161"/>
    </row>
    <row r="180" spans="7:188" x14ac:dyDescent="0.25"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  <c r="BD180" s="103"/>
      <c r="BE180" s="103"/>
      <c r="BF180" s="103"/>
      <c r="BG180" s="103"/>
      <c r="BH180" s="103"/>
      <c r="BI180" s="103"/>
      <c r="BJ180" s="103"/>
      <c r="BK180" s="103"/>
      <c r="BL180" s="103"/>
      <c r="BM180" s="103"/>
      <c r="BN180" s="103"/>
      <c r="BO180" s="103"/>
      <c r="BP180" s="103"/>
      <c r="BQ180" s="103"/>
      <c r="BR180" s="103"/>
      <c r="BS180" s="103"/>
      <c r="BT180" s="103"/>
      <c r="BU180" s="103"/>
      <c r="BV180" s="103"/>
      <c r="BW180" s="103"/>
      <c r="BX180" s="103"/>
      <c r="BY180" s="103"/>
      <c r="BZ180" s="103"/>
      <c r="CA180" s="103"/>
      <c r="CB180" s="103"/>
      <c r="CC180" s="103"/>
      <c r="CD180" s="103"/>
      <c r="CE180" s="103"/>
      <c r="CF180" s="103"/>
      <c r="CG180" s="103"/>
      <c r="CH180" s="103"/>
      <c r="CI180" s="103"/>
      <c r="CJ180" s="103"/>
      <c r="CK180" s="103"/>
      <c r="CL180" s="103"/>
      <c r="CM180" s="103"/>
      <c r="CN180" s="103"/>
      <c r="CO180" s="103"/>
      <c r="CP180" s="103"/>
      <c r="CQ180" s="103"/>
      <c r="CR180" s="103"/>
      <c r="CS180" s="103"/>
      <c r="CT180" s="103"/>
      <c r="CU180" s="103"/>
      <c r="CV180" s="103"/>
      <c r="CW180" s="103"/>
      <c r="CX180" s="103"/>
      <c r="CY180" s="103"/>
      <c r="CZ180" s="103"/>
      <c r="DA180" s="103"/>
      <c r="DB180" s="103"/>
      <c r="DC180" s="103"/>
      <c r="DD180" s="103"/>
      <c r="DE180" s="103"/>
      <c r="DF180" s="103"/>
      <c r="DG180" s="103"/>
      <c r="DH180" s="103"/>
      <c r="DI180" s="103"/>
      <c r="DJ180" s="103"/>
      <c r="DK180" s="103"/>
      <c r="DL180" s="103"/>
      <c r="DM180" s="103"/>
      <c r="DN180" s="103"/>
      <c r="DO180" s="103"/>
      <c r="DP180" s="103"/>
      <c r="DQ180" s="103"/>
      <c r="DR180" s="103"/>
      <c r="DS180" s="103"/>
      <c r="DT180" s="103"/>
      <c r="DU180" s="103"/>
      <c r="DV180" s="103"/>
      <c r="DW180" s="103"/>
      <c r="DX180" s="103"/>
      <c r="DY180" s="103"/>
      <c r="DZ180" s="103"/>
      <c r="EA180" s="103"/>
      <c r="EB180" s="103"/>
      <c r="EC180" s="103"/>
      <c r="ED180" s="103"/>
      <c r="EE180" s="103"/>
      <c r="EF180" s="103"/>
      <c r="EG180" s="103"/>
      <c r="EH180" s="103"/>
      <c r="EI180" s="103"/>
      <c r="EJ180" s="103"/>
      <c r="EK180" s="103"/>
      <c r="EL180" s="103"/>
      <c r="EM180" s="103"/>
      <c r="EN180" s="103"/>
      <c r="EO180" s="103"/>
      <c r="EP180" s="103"/>
      <c r="EQ180" s="103"/>
      <c r="ER180" s="103"/>
      <c r="ES180" s="103"/>
      <c r="ET180" s="103"/>
      <c r="EU180" s="103"/>
      <c r="EV180" s="103"/>
      <c r="EW180" s="103"/>
      <c r="EX180" s="103"/>
      <c r="EY180" s="103"/>
      <c r="EZ180" s="103"/>
      <c r="FA180" s="103"/>
      <c r="FB180" s="103"/>
      <c r="FC180" s="103"/>
      <c r="FD180" s="103"/>
      <c r="FE180" s="103"/>
      <c r="FF180" s="103"/>
      <c r="FG180" s="103"/>
      <c r="FH180" s="103"/>
      <c r="FI180" s="103"/>
      <c r="FJ180" s="103"/>
      <c r="FK180" s="103"/>
      <c r="FL180" s="103"/>
      <c r="FM180" s="103"/>
      <c r="FN180" s="103"/>
      <c r="FO180" s="103"/>
      <c r="FP180" s="103"/>
      <c r="FQ180" s="103"/>
      <c r="FR180" s="103"/>
      <c r="FS180" s="103"/>
      <c r="FT180" s="103"/>
      <c r="FU180" s="103"/>
      <c r="FV180" s="103"/>
      <c r="FW180" s="103"/>
      <c r="FX180" s="103"/>
      <c r="FY180" s="103"/>
      <c r="FZ180" s="103"/>
      <c r="GA180" s="103"/>
      <c r="GB180" s="103"/>
      <c r="GC180" s="103"/>
      <c r="GD180" s="103"/>
      <c r="GE180" s="103"/>
      <c r="GF180" s="103"/>
    </row>
    <row r="181" spans="7:188" x14ac:dyDescent="0.25">
      <c r="G181" s="161"/>
      <c r="H181" s="161"/>
      <c r="I181" s="161"/>
      <c r="J181" s="161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  <c r="AH181" s="161"/>
      <c r="AI181" s="161"/>
      <c r="AJ181" s="161"/>
      <c r="AK181" s="161"/>
      <c r="AL181" s="161"/>
      <c r="AM181" s="161"/>
      <c r="AN181" s="161"/>
      <c r="AO181" s="161"/>
      <c r="AP181" s="161"/>
      <c r="AQ181" s="161"/>
      <c r="AR181" s="161"/>
      <c r="AS181" s="161"/>
      <c r="AT181" s="161"/>
      <c r="AU181" s="161"/>
      <c r="AV181" s="161"/>
      <c r="AW181" s="161"/>
      <c r="AX181" s="161"/>
      <c r="AY181" s="161"/>
      <c r="AZ181" s="161"/>
      <c r="BA181" s="161"/>
      <c r="BB181" s="161"/>
      <c r="BC181" s="161"/>
      <c r="BD181" s="161"/>
      <c r="BE181" s="161"/>
      <c r="BF181" s="161"/>
      <c r="BG181" s="161"/>
      <c r="BH181" s="161"/>
      <c r="BI181" s="161"/>
      <c r="BJ181" s="161"/>
      <c r="BK181" s="161"/>
      <c r="BL181" s="161"/>
      <c r="BM181" s="161"/>
      <c r="BN181" s="161"/>
      <c r="BO181" s="161"/>
      <c r="BP181" s="161"/>
      <c r="BQ181" s="161"/>
      <c r="BR181" s="161"/>
      <c r="BS181" s="161"/>
      <c r="BT181" s="161"/>
      <c r="BU181" s="161"/>
      <c r="BV181" s="161"/>
      <c r="BW181" s="161"/>
      <c r="BX181" s="161"/>
      <c r="BY181" s="161"/>
      <c r="BZ181" s="161"/>
      <c r="CA181" s="161"/>
      <c r="CB181" s="161"/>
      <c r="CC181" s="161"/>
      <c r="CD181" s="161"/>
      <c r="CE181" s="161"/>
      <c r="CF181" s="161"/>
      <c r="CG181" s="161"/>
      <c r="CH181" s="161"/>
      <c r="CI181" s="161"/>
      <c r="CJ181" s="161"/>
      <c r="CK181" s="161"/>
      <c r="CL181" s="161"/>
      <c r="CM181" s="161"/>
      <c r="CN181" s="161"/>
      <c r="CO181" s="161"/>
      <c r="CP181" s="161"/>
      <c r="CQ181" s="161"/>
      <c r="CR181" s="161"/>
      <c r="CS181" s="161"/>
      <c r="CT181" s="161"/>
      <c r="CU181" s="161"/>
      <c r="CV181" s="161"/>
      <c r="CW181" s="161"/>
      <c r="CX181" s="161"/>
      <c r="CY181" s="161"/>
      <c r="CZ181" s="161"/>
      <c r="DA181" s="161"/>
      <c r="DB181" s="161"/>
      <c r="DC181" s="161"/>
      <c r="DD181" s="161"/>
      <c r="DE181" s="161"/>
      <c r="DF181" s="161"/>
      <c r="DG181" s="161"/>
      <c r="DH181" s="161"/>
      <c r="DI181" s="161"/>
      <c r="DJ181" s="161"/>
      <c r="DK181" s="161"/>
      <c r="DL181" s="161"/>
      <c r="DM181" s="161"/>
      <c r="DN181" s="161"/>
      <c r="DO181" s="161"/>
      <c r="DP181" s="161"/>
      <c r="DQ181" s="161"/>
      <c r="DR181" s="161"/>
      <c r="DS181" s="161"/>
      <c r="DT181" s="161"/>
      <c r="DU181" s="161"/>
      <c r="DV181" s="161"/>
      <c r="DW181" s="161"/>
      <c r="DX181" s="161"/>
      <c r="DY181" s="161"/>
      <c r="DZ181" s="161"/>
      <c r="EA181" s="161"/>
      <c r="EB181" s="161"/>
      <c r="EC181" s="161"/>
      <c r="ED181" s="161"/>
      <c r="EE181" s="161"/>
      <c r="EF181" s="161"/>
      <c r="EG181" s="161"/>
      <c r="EH181" s="161"/>
      <c r="EI181" s="161"/>
      <c r="EJ181" s="161"/>
      <c r="EK181" s="161"/>
      <c r="EL181" s="161"/>
      <c r="EM181" s="161"/>
      <c r="EN181" s="161"/>
      <c r="EO181" s="161"/>
      <c r="EP181" s="161"/>
      <c r="EQ181" s="161"/>
      <c r="ER181" s="161"/>
      <c r="ES181" s="161"/>
      <c r="ET181" s="161"/>
      <c r="EU181" s="161"/>
      <c r="EV181" s="161"/>
      <c r="EW181" s="161"/>
      <c r="EX181" s="161"/>
      <c r="EY181" s="161"/>
      <c r="EZ181" s="161"/>
      <c r="FA181" s="161"/>
      <c r="FB181" s="161"/>
      <c r="FC181" s="161"/>
      <c r="FD181" s="161"/>
      <c r="FE181" s="161"/>
      <c r="FF181" s="161"/>
      <c r="FG181" s="161"/>
      <c r="FH181" s="161"/>
      <c r="FI181" s="161"/>
      <c r="FJ181" s="161"/>
      <c r="FK181" s="161"/>
      <c r="FL181" s="161"/>
      <c r="FM181" s="161"/>
      <c r="FN181" s="161"/>
      <c r="FO181" s="161"/>
      <c r="FP181" s="161"/>
      <c r="FQ181" s="161"/>
      <c r="FR181" s="161"/>
      <c r="FS181" s="161"/>
      <c r="FT181" s="161"/>
      <c r="FU181" s="161"/>
      <c r="FV181" s="161"/>
      <c r="FW181" s="161"/>
      <c r="FX181" s="161"/>
      <c r="FY181" s="161"/>
      <c r="FZ181" s="161"/>
      <c r="GA181" s="161"/>
      <c r="GB181" s="161"/>
      <c r="GC181" s="161"/>
      <c r="GD181" s="161"/>
      <c r="GE181" s="161"/>
      <c r="GF181" s="161"/>
    </row>
    <row r="182" spans="7:188" x14ac:dyDescent="0.25"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  <c r="BD182" s="103"/>
      <c r="BE182" s="103"/>
      <c r="BF182" s="103"/>
      <c r="BG182" s="103"/>
      <c r="BH182" s="103"/>
      <c r="BI182" s="103"/>
      <c r="BJ182" s="103"/>
      <c r="BK182" s="103"/>
      <c r="BL182" s="103"/>
      <c r="BM182" s="103"/>
      <c r="BN182" s="103"/>
      <c r="BO182" s="103"/>
      <c r="BP182" s="103"/>
      <c r="BQ182" s="103"/>
      <c r="BR182" s="103"/>
      <c r="BS182" s="103"/>
      <c r="BT182" s="103"/>
      <c r="BU182" s="103"/>
      <c r="BV182" s="103"/>
      <c r="BW182" s="103"/>
      <c r="BX182" s="103"/>
      <c r="BY182" s="103"/>
      <c r="BZ182" s="103"/>
      <c r="CA182" s="103"/>
      <c r="CB182" s="103"/>
      <c r="CC182" s="103"/>
      <c r="CD182" s="103"/>
      <c r="CE182" s="103"/>
      <c r="CF182" s="103"/>
      <c r="CG182" s="103"/>
      <c r="CH182" s="103"/>
      <c r="CI182" s="103"/>
      <c r="CJ182" s="103"/>
      <c r="CK182" s="103"/>
      <c r="CL182" s="103"/>
      <c r="CM182" s="103"/>
      <c r="CN182" s="103"/>
      <c r="CO182" s="103"/>
      <c r="CP182" s="103"/>
      <c r="CQ182" s="103"/>
      <c r="CR182" s="103"/>
      <c r="CS182" s="103"/>
      <c r="CT182" s="103"/>
      <c r="CU182" s="103"/>
      <c r="CV182" s="103"/>
      <c r="CW182" s="103"/>
      <c r="CX182" s="103"/>
      <c r="CY182" s="103"/>
      <c r="CZ182" s="103"/>
      <c r="DA182" s="103"/>
      <c r="DB182" s="103"/>
      <c r="DC182" s="103"/>
      <c r="DD182" s="103"/>
      <c r="DE182" s="103"/>
      <c r="DF182" s="103"/>
      <c r="DG182" s="103"/>
      <c r="DH182" s="103"/>
      <c r="DI182" s="103"/>
      <c r="DJ182" s="103"/>
      <c r="DK182" s="103"/>
      <c r="DL182" s="103"/>
      <c r="DM182" s="103"/>
      <c r="DN182" s="103"/>
      <c r="DO182" s="103"/>
      <c r="DP182" s="103"/>
      <c r="DQ182" s="103"/>
      <c r="DR182" s="103"/>
      <c r="DS182" s="103"/>
      <c r="DT182" s="103"/>
      <c r="DU182" s="103"/>
      <c r="DV182" s="103"/>
      <c r="DW182" s="103"/>
      <c r="DX182" s="103"/>
      <c r="DY182" s="103"/>
      <c r="DZ182" s="103"/>
      <c r="EA182" s="103"/>
      <c r="EB182" s="103"/>
      <c r="EC182" s="103"/>
      <c r="ED182" s="103"/>
      <c r="EE182" s="103"/>
      <c r="EF182" s="103"/>
      <c r="EG182" s="103"/>
      <c r="EH182" s="103"/>
      <c r="EI182" s="103"/>
      <c r="EJ182" s="103"/>
      <c r="EK182" s="103"/>
      <c r="EL182" s="103"/>
      <c r="EM182" s="103"/>
      <c r="EN182" s="103"/>
      <c r="EO182" s="103"/>
      <c r="EP182" s="103"/>
      <c r="EQ182" s="103"/>
      <c r="ER182" s="103"/>
      <c r="ES182" s="103"/>
      <c r="ET182" s="103"/>
      <c r="EU182" s="103"/>
      <c r="EV182" s="103"/>
      <c r="EW182" s="103"/>
      <c r="EX182" s="103"/>
      <c r="EY182" s="103"/>
      <c r="EZ182" s="103"/>
      <c r="FA182" s="103"/>
      <c r="FB182" s="103"/>
      <c r="FC182" s="103"/>
      <c r="FD182" s="103"/>
      <c r="FE182" s="103"/>
      <c r="FF182" s="103"/>
      <c r="FG182" s="103"/>
      <c r="FH182" s="103"/>
      <c r="FI182" s="103"/>
      <c r="FJ182" s="103"/>
      <c r="FK182" s="103"/>
      <c r="FL182" s="103"/>
      <c r="FM182" s="103"/>
      <c r="FN182" s="103"/>
      <c r="FO182" s="103"/>
      <c r="FP182" s="103"/>
      <c r="FQ182" s="103"/>
      <c r="FR182" s="103"/>
      <c r="FS182" s="103"/>
      <c r="FT182" s="103"/>
      <c r="FU182" s="103"/>
      <c r="FV182" s="103"/>
      <c r="FW182" s="103"/>
      <c r="FX182" s="103"/>
      <c r="FY182" s="103"/>
      <c r="FZ182" s="103"/>
      <c r="GA182" s="103"/>
      <c r="GB182" s="103"/>
      <c r="GC182" s="103"/>
      <c r="GD182" s="103"/>
      <c r="GE182" s="103"/>
      <c r="GF182" s="103"/>
    </row>
    <row r="183" spans="7:188" x14ac:dyDescent="0.25">
      <c r="G183" s="161"/>
      <c r="H183" s="161"/>
      <c r="I183" s="161"/>
      <c r="J183" s="161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  <c r="AH183" s="161"/>
      <c r="AI183" s="161"/>
      <c r="AJ183" s="161"/>
      <c r="AK183" s="161"/>
      <c r="AL183" s="161"/>
      <c r="AM183" s="161"/>
      <c r="AN183" s="161"/>
      <c r="AO183" s="161"/>
      <c r="AP183" s="161"/>
      <c r="AQ183" s="161"/>
      <c r="AR183" s="161"/>
      <c r="AS183" s="161"/>
      <c r="AT183" s="161"/>
      <c r="AU183" s="161"/>
      <c r="AV183" s="161"/>
      <c r="AW183" s="161"/>
      <c r="AX183" s="161"/>
      <c r="AY183" s="161"/>
      <c r="AZ183" s="161"/>
      <c r="BA183" s="161"/>
      <c r="BB183" s="161"/>
      <c r="BC183" s="161"/>
      <c r="BD183" s="161"/>
      <c r="BE183" s="161"/>
      <c r="BF183" s="161"/>
      <c r="BG183" s="161"/>
      <c r="BH183" s="161"/>
      <c r="BI183" s="161"/>
      <c r="BJ183" s="161"/>
      <c r="BK183" s="161"/>
      <c r="BL183" s="161"/>
      <c r="BM183" s="161"/>
      <c r="BN183" s="161"/>
      <c r="BO183" s="161"/>
      <c r="BP183" s="161"/>
      <c r="BQ183" s="161"/>
      <c r="BR183" s="161"/>
      <c r="BS183" s="161"/>
      <c r="BT183" s="161"/>
      <c r="BU183" s="161"/>
      <c r="BV183" s="161"/>
      <c r="BW183" s="161"/>
      <c r="BX183" s="161"/>
      <c r="BY183" s="161"/>
      <c r="BZ183" s="161"/>
      <c r="CA183" s="161"/>
      <c r="CB183" s="161"/>
      <c r="CC183" s="161"/>
      <c r="CD183" s="161"/>
      <c r="CE183" s="161"/>
      <c r="CF183" s="161"/>
      <c r="CG183" s="161"/>
      <c r="CH183" s="161"/>
      <c r="CI183" s="161"/>
      <c r="CJ183" s="161"/>
      <c r="CK183" s="161"/>
      <c r="CL183" s="161"/>
      <c r="CM183" s="161"/>
      <c r="CN183" s="161"/>
      <c r="CO183" s="161"/>
      <c r="CP183" s="161"/>
      <c r="CQ183" s="161"/>
      <c r="CR183" s="161"/>
      <c r="CS183" s="161"/>
      <c r="CT183" s="161"/>
      <c r="CU183" s="161"/>
      <c r="CV183" s="161"/>
      <c r="CW183" s="161"/>
      <c r="CX183" s="161"/>
      <c r="CY183" s="161"/>
      <c r="CZ183" s="161"/>
      <c r="DA183" s="161"/>
      <c r="DB183" s="161"/>
      <c r="DC183" s="161"/>
      <c r="DD183" s="161"/>
      <c r="DE183" s="161"/>
      <c r="DF183" s="161"/>
      <c r="DG183" s="161"/>
      <c r="DH183" s="161"/>
      <c r="DI183" s="161"/>
      <c r="DJ183" s="161"/>
      <c r="DK183" s="161"/>
      <c r="DL183" s="161"/>
      <c r="DM183" s="161"/>
      <c r="DN183" s="161"/>
      <c r="DO183" s="161"/>
      <c r="DP183" s="161"/>
      <c r="DQ183" s="161"/>
      <c r="DR183" s="161"/>
      <c r="DS183" s="161"/>
      <c r="DT183" s="161"/>
      <c r="DU183" s="161"/>
      <c r="DV183" s="161"/>
      <c r="DW183" s="161"/>
      <c r="DX183" s="161"/>
      <c r="DY183" s="161"/>
      <c r="DZ183" s="161"/>
      <c r="EA183" s="161"/>
      <c r="EB183" s="161"/>
      <c r="EC183" s="161"/>
      <c r="ED183" s="161"/>
      <c r="EE183" s="161"/>
      <c r="EF183" s="161"/>
      <c r="EG183" s="161"/>
      <c r="EH183" s="161"/>
      <c r="EI183" s="161"/>
      <c r="EJ183" s="161"/>
      <c r="EK183" s="161"/>
      <c r="EL183" s="161"/>
      <c r="EM183" s="161"/>
      <c r="EN183" s="161"/>
      <c r="EO183" s="161"/>
      <c r="EP183" s="161"/>
      <c r="EQ183" s="161"/>
      <c r="ER183" s="161"/>
      <c r="ES183" s="161"/>
      <c r="ET183" s="161"/>
      <c r="EU183" s="161"/>
      <c r="EV183" s="161"/>
      <c r="EW183" s="161"/>
      <c r="EX183" s="161"/>
      <c r="EY183" s="161"/>
      <c r="EZ183" s="161"/>
      <c r="FA183" s="161"/>
      <c r="FB183" s="161"/>
      <c r="FC183" s="161"/>
      <c r="FD183" s="161"/>
      <c r="FE183" s="161"/>
      <c r="FF183" s="161"/>
      <c r="FG183" s="161"/>
      <c r="FH183" s="161"/>
      <c r="FI183" s="161"/>
      <c r="FJ183" s="161"/>
      <c r="FK183" s="161"/>
      <c r="FL183" s="161"/>
      <c r="FM183" s="161"/>
      <c r="FN183" s="161"/>
      <c r="FO183" s="161"/>
      <c r="FP183" s="161"/>
      <c r="FQ183" s="161"/>
      <c r="FR183" s="161"/>
      <c r="FS183" s="161"/>
      <c r="FT183" s="161"/>
      <c r="FU183" s="161"/>
      <c r="FV183" s="161"/>
      <c r="FW183" s="161"/>
      <c r="FX183" s="161"/>
      <c r="FY183" s="161"/>
      <c r="FZ183" s="161"/>
      <c r="GA183" s="161"/>
      <c r="GB183" s="161"/>
      <c r="GC183" s="161"/>
      <c r="GD183" s="161"/>
      <c r="GE183" s="161"/>
      <c r="GF183" s="161"/>
    </row>
    <row r="184" spans="7:188" x14ac:dyDescent="0.25"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  <c r="BD184" s="103"/>
      <c r="BE184" s="103"/>
      <c r="BF184" s="103"/>
      <c r="BG184" s="103"/>
      <c r="BH184" s="103"/>
      <c r="BI184" s="103"/>
      <c r="BJ184" s="103"/>
      <c r="BK184" s="103"/>
      <c r="BL184" s="103"/>
      <c r="BM184" s="103"/>
      <c r="BN184" s="103"/>
      <c r="BO184" s="103"/>
      <c r="BP184" s="103"/>
      <c r="BQ184" s="103"/>
      <c r="BR184" s="103"/>
      <c r="BS184" s="103"/>
      <c r="BT184" s="103"/>
      <c r="BU184" s="103"/>
      <c r="BV184" s="103"/>
      <c r="BW184" s="103"/>
      <c r="BX184" s="103"/>
      <c r="BY184" s="103"/>
      <c r="BZ184" s="103"/>
      <c r="CA184" s="103"/>
      <c r="CB184" s="103"/>
      <c r="CC184" s="103"/>
      <c r="CD184" s="103"/>
      <c r="CE184" s="103"/>
      <c r="CF184" s="103"/>
      <c r="CG184" s="103"/>
      <c r="CH184" s="103"/>
      <c r="CI184" s="103"/>
      <c r="CJ184" s="103"/>
      <c r="CK184" s="103"/>
      <c r="CL184" s="103"/>
      <c r="CM184" s="103"/>
      <c r="CN184" s="103"/>
      <c r="CO184" s="103"/>
      <c r="CP184" s="103"/>
      <c r="CQ184" s="103"/>
      <c r="CR184" s="103"/>
      <c r="CS184" s="103"/>
      <c r="CT184" s="103"/>
      <c r="CU184" s="103"/>
      <c r="CV184" s="103"/>
      <c r="CW184" s="103"/>
      <c r="CX184" s="103"/>
      <c r="CY184" s="103"/>
      <c r="CZ184" s="103"/>
      <c r="DA184" s="103"/>
      <c r="DB184" s="103"/>
      <c r="DC184" s="103"/>
      <c r="DD184" s="103"/>
      <c r="DE184" s="103"/>
      <c r="DF184" s="103"/>
      <c r="DG184" s="103"/>
      <c r="DH184" s="103"/>
      <c r="DI184" s="103"/>
      <c r="DJ184" s="103"/>
      <c r="DK184" s="103"/>
      <c r="DL184" s="103"/>
      <c r="DM184" s="103"/>
      <c r="DN184" s="103"/>
      <c r="DO184" s="103"/>
      <c r="DP184" s="103"/>
      <c r="DQ184" s="103"/>
      <c r="DR184" s="103"/>
      <c r="DS184" s="103"/>
      <c r="DT184" s="103"/>
      <c r="DU184" s="103"/>
      <c r="DV184" s="103"/>
      <c r="DW184" s="103"/>
      <c r="DX184" s="103"/>
      <c r="DY184" s="103"/>
      <c r="DZ184" s="103"/>
      <c r="EA184" s="103"/>
      <c r="EB184" s="103"/>
      <c r="EC184" s="103"/>
      <c r="ED184" s="103"/>
      <c r="EE184" s="103"/>
      <c r="EF184" s="103"/>
      <c r="EG184" s="103"/>
      <c r="EH184" s="103"/>
      <c r="EI184" s="103"/>
      <c r="EJ184" s="103"/>
      <c r="EK184" s="103"/>
      <c r="EL184" s="103"/>
      <c r="EM184" s="103"/>
      <c r="EN184" s="103"/>
      <c r="EO184" s="103"/>
      <c r="EP184" s="103"/>
      <c r="EQ184" s="103"/>
      <c r="ER184" s="103"/>
      <c r="ES184" s="103"/>
      <c r="ET184" s="103"/>
      <c r="EU184" s="103"/>
      <c r="EV184" s="103"/>
      <c r="EW184" s="103"/>
      <c r="EX184" s="103"/>
      <c r="EY184" s="103"/>
      <c r="EZ184" s="103"/>
      <c r="FA184" s="103"/>
      <c r="FB184" s="103"/>
      <c r="FC184" s="103"/>
      <c r="FD184" s="103"/>
      <c r="FE184" s="103"/>
      <c r="FF184" s="103"/>
      <c r="FG184" s="103"/>
      <c r="FH184" s="103"/>
      <c r="FI184" s="103"/>
      <c r="FJ184" s="103"/>
      <c r="FK184" s="103"/>
      <c r="FL184" s="103"/>
      <c r="FM184" s="103"/>
      <c r="FN184" s="103"/>
      <c r="FO184" s="103"/>
      <c r="FP184" s="103"/>
      <c r="FQ184" s="103"/>
      <c r="FR184" s="103"/>
      <c r="FS184" s="103"/>
      <c r="FT184" s="103"/>
      <c r="FU184" s="103"/>
      <c r="FV184" s="103"/>
      <c r="FW184" s="103"/>
      <c r="FX184" s="103"/>
      <c r="FY184" s="103"/>
      <c r="FZ184" s="103"/>
      <c r="GA184" s="103"/>
      <c r="GB184" s="103"/>
      <c r="GC184" s="103"/>
      <c r="GD184" s="103"/>
      <c r="GE184" s="103"/>
      <c r="GF184" s="103"/>
    </row>
    <row r="185" spans="7:188" x14ac:dyDescent="0.25">
      <c r="G185" s="161"/>
      <c r="H185" s="161"/>
      <c r="I185" s="161"/>
      <c r="J185" s="161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  <c r="AH185" s="161"/>
      <c r="AI185" s="161"/>
      <c r="AJ185" s="161"/>
      <c r="AK185" s="161"/>
      <c r="AL185" s="161"/>
      <c r="AM185" s="161"/>
      <c r="AN185" s="161"/>
      <c r="AO185" s="161"/>
      <c r="AP185" s="161"/>
      <c r="AQ185" s="161"/>
      <c r="AR185" s="161"/>
      <c r="AS185" s="161"/>
      <c r="AT185" s="161"/>
      <c r="AU185" s="161"/>
      <c r="AV185" s="161"/>
      <c r="AW185" s="161"/>
      <c r="AX185" s="161"/>
      <c r="AY185" s="161"/>
      <c r="AZ185" s="161"/>
      <c r="BA185" s="161"/>
      <c r="BB185" s="161"/>
      <c r="BC185" s="161"/>
      <c r="BD185" s="161"/>
      <c r="BE185" s="161"/>
      <c r="BF185" s="161"/>
      <c r="BG185" s="161"/>
      <c r="BH185" s="161"/>
      <c r="BI185" s="161"/>
      <c r="BJ185" s="161"/>
      <c r="BK185" s="161"/>
      <c r="BL185" s="161"/>
      <c r="BM185" s="161"/>
      <c r="BN185" s="161"/>
      <c r="BO185" s="161"/>
      <c r="BP185" s="161"/>
      <c r="BQ185" s="161"/>
      <c r="BR185" s="161"/>
      <c r="BS185" s="161"/>
      <c r="BT185" s="161"/>
      <c r="BU185" s="161"/>
      <c r="BV185" s="161"/>
      <c r="BW185" s="161"/>
      <c r="BX185" s="161"/>
      <c r="BY185" s="161"/>
      <c r="BZ185" s="161"/>
      <c r="CA185" s="161"/>
      <c r="CB185" s="161"/>
      <c r="CC185" s="161"/>
      <c r="CD185" s="161"/>
      <c r="CE185" s="161"/>
      <c r="CF185" s="161"/>
      <c r="CG185" s="161"/>
      <c r="CH185" s="161"/>
      <c r="CI185" s="161"/>
      <c r="CJ185" s="161"/>
      <c r="CK185" s="161"/>
      <c r="CL185" s="161"/>
      <c r="CM185" s="161"/>
      <c r="CN185" s="161"/>
      <c r="CO185" s="161"/>
      <c r="CP185" s="161"/>
      <c r="CQ185" s="161"/>
      <c r="CR185" s="161"/>
      <c r="CS185" s="161"/>
      <c r="CT185" s="161"/>
      <c r="CU185" s="161"/>
      <c r="CV185" s="161"/>
      <c r="CW185" s="161"/>
      <c r="CX185" s="161"/>
      <c r="CY185" s="161"/>
      <c r="CZ185" s="161"/>
      <c r="DA185" s="161"/>
      <c r="DB185" s="161"/>
      <c r="DC185" s="161"/>
      <c r="DD185" s="161"/>
      <c r="DE185" s="161"/>
      <c r="DF185" s="161"/>
      <c r="DG185" s="161"/>
      <c r="DH185" s="161"/>
      <c r="DI185" s="161"/>
      <c r="DJ185" s="161"/>
      <c r="DK185" s="161"/>
      <c r="DL185" s="161"/>
      <c r="DM185" s="161"/>
      <c r="DN185" s="161"/>
      <c r="DO185" s="161"/>
      <c r="DP185" s="161"/>
      <c r="DQ185" s="161"/>
      <c r="DR185" s="161"/>
      <c r="DS185" s="161"/>
      <c r="DT185" s="161"/>
      <c r="DU185" s="161"/>
      <c r="DV185" s="161"/>
      <c r="DW185" s="161"/>
      <c r="DX185" s="161"/>
      <c r="DY185" s="161"/>
      <c r="DZ185" s="161"/>
      <c r="EA185" s="161"/>
      <c r="EB185" s="161"/>
      <c r="EC185" s="161"/>
      <c r="ED185" s="161"/>
      <c r="EE185" s="161"/>
      <c r="EF185" s="161"/>
      <c r="EG185" s="161"/>
      <c r="EH185" s="161"/>
      <c r="EI185" s="161"/>
      <c r="EJ185" s="161"/>
      <c r="EK185" s="161"/>
      <c r="EL185" s="161"/>
      <c r="EM185" s="161"/>
      <c r="EN185" s="161"/>
      <c r="EO185" s="161"/>
      <c r="EP185" s="161"/>
      <c r="EQ185" s="161"/>
      <c r="ER185" s="161"/>
      <c r="ES185" s="161"/>
      <c r="ET185" s="161"/>
      <c r="EU185" s="161"/>
      <c r="EV185" s="161"/>
      <c r="EW185" s="161"/>
      <c r="EX185" s="161"/>
      <c r="EY185" s="161"/>
      <c r="EZ185" s="161"/>
      <c r="FA185" s="161"/>
      <c r="FB185" s="161"/>
      <c r="FC185" s="161"/>
      <c r="FD185" s="161"/>
      <c r="FE185" s="161"/>
      <c r="FF185" s="161"/>
      <c r="FG185" s="161"/>
      <c r="FH185" s="161"/>
      <c r="FI185" s="161"/>
      <c r="FJ185" s="161"/>
      <c r="FK185" s="161"/>
      <c r="FL185" s="161"/>
      <c r="FM185" s="161"/>
      <c r="FN185" s="161"/>
      <c r="FO185" s="161"/>
      <c r="FP185" s="161"/>
      <c r="FQ185" s="161"/>
      <c r="FR185" s="161"/>
      <c r="FS185" s="161"/>
      <c r="FT185" s="161"/>
      <c r="FU185" s="161"/>
      <c r="FV185" s="161"/>
      <c r="FW185" s="161"/>
      <c r="FX185" s="161"/>
      <c r="FY185" s="161"/>
      <c r="FZ185" s="161"/>
      <c r="GA185" s="161"/>
      <c r="GB185" s="161"/>
      <c r="GC185" s="161"/>
      <c r="GD185" s="161"/>
      <c r="GE185" s="161"/>
      <c r="GF185" s="161"/>
    </row>
    <row r="186" spans="7:188" x14ac:dyDescent="0.25"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3"/>
      <c r="BT186" s="103"/>
      <c r="BU186" s="103"/>
      <c r="BV186" s="103"/>
      <c r="BW186" s="103"/>
      <c r="BX186" s="103"/>
      <c r="BY186" s="103"/>
      <c r="BZ186" s="103"/>
      <c r="CA186" s="103"/>
      <c r="CB186" s="103"/>
      <c r="CC186" s="103"/>
      <c r="CD186" s="103"/>
      <c r="CE186" s="103"/>
      <c r="CF186" s="103"/>
      <c r="CG186" s="103"/>
      <c r="CH186" s="103"/>
      <c r="CI186" s="103"/>
      <c r="CJ186" s="103"/>
      <c r="CK186" s="103"/>
      <c r="CL186" s="103"/>
      <c r="CM186" s="103"/>
      <c r="CN186" s="103"/>
      <c r="CO186" s="103"/>
      <c r="CP186" s="103"/>
      <c r="CQ186" s="103"/>
      <c r="CR186" s="103"/>
      <c r="CS186" s="103"/>
      <c r="CT186" s="103"/>
      <c r="CU186" s="103"/>
      <c r="CV186" s="103"/>
      <c r="CW186" s="103"/>
      <c r="CX186" s="103"/>
      <c r="CY186" s="103"/>
      <c r="CZ186" s="103"/>
      <c r="DA186" s="103"/>
      <c r="DB186" s="103"/>
      <c r="DC186" s="103"/>
      <c r="DD186" s="103"/>
      <c r="DE186" s="103"/>
      <c r="DF186" s="103"/>
      <c r="DG186" s="103"/>
      <c r="DH186" s="103"/>
      <c r="DI186" s="103"/>
      <c r="DJ186" s="103"/>
      <c r="DK186" s="103"/>
      <c r="DL186" s="103"/>
      <c r="DM186" s="103"/>
      <c r="DN186" s="103"/>
      <c r="DO186" s="103"/>
      <c r="DP186" s="103"/>
      <c r="DQ186" s="103"/>
      <c r="DR186" s="103"/>
      <c r="DS186" s="103"/>
      <c r="DT186" s="103"/>
      <c r="DU186" s="103"/>
      <c r="DV186" s="103"/>
      <c r="DW186" s="103"/>
      <c r="DX186" s="103"/>
      <c r="DY186" s="103"/>
      <c r="DZ186" s="103"/>
      <c r="EA186" s="103"/>
      <c r="EB186" s="103"/>
      <c r="EC186" s="103"/>
      <c r="ED186" s="103"/>
      <c r="EE186" s="103"/>
      <c r="EF186" s="103"/>
      <c r="EG186" s="103"/>
      <c r="EH186" s="103"/>
      <c r="EI186" s="103"/>
      <c r="EJ186" s="103"/>
      <c r="EK186" s="103"/>
      <c r="EL186" s="103"/>
      <c r="EM186" s="103"/>
      <c r="EN186" s="103"/>
      <c r="EO186" s="103"/>
      <c r="EP186" s="103"/>
      <c r="EQ186" s="103"/>
      <c r="ER186" s="103"/>
      <c r="ES186" s="103"/>
      <c r="ET186" s="103"/>
      <c r="EU186" s="103"/>
      <c r="EV186" s="103"/>
      <c r="EW186" s="103"/>
      <c r="EX186" s="103"/>
      <c r="EY186" s="103"/>
      <c r="EZ186" s="103"/>
      <c r="FA186" s="103"/>
      <c r="FB186" s="103"/>
      <c r="FC186" s="103"/>
      <c r="FD186" s="103"/>
      <c r="FE186" s="103"/>
      <c r="FF186" s="103"/>
      <c r="FG186" s="103"/>
      <c r="FH186" s="103"/>
      <c r="FI186" s="103"/>
      <c r="FJ186" s="103"/>
      <c r="FK186" s="103"/>
      <c r="FL186" s="103"/>
      <c r="FM186" s="103"/>
      <c r="FN186" s="103"/>
      <c r="FO186" s="103"/>
      <c r="FP186" s="103"/>
      <c r="FQ186" s="103"/>
      <c r="FR186" s="103"/>
      <c r="FS186" s="103"/>
      <c r="FT186" s="103"/>
      <c r="FU186" s="103"/>
      <c r="FV186" s="103"/>
      <c r="FW186" s="103"/>
      <c r="FX186" s="103"/>
      <c r="FY186" s="103"/>
      <c r="FZ186" s="103"/>
      <c r="GA186" s="103"/>
      <c r="GB186" s="103"/>
      <c r="GC186" s="103"/>
      <c r="GD186" s="103"/>
      <c r="GE186" s="103"/>
      <c r="GF186" s="103"/>
    </row>
    <row r="187" spans="7:188" x14ac:dyDescent="0.25">
      <c r="G187" s="161"/>
      <c r="H187" s="161"/>
      <c r="I187" s="161"/>
      <c r="J187" s="161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  <c r="AH187" s="161"/>
      <c r="AI187" s="161"/>
      <c r="AJ187" s="161"/>
      <c r="AK187" s="161"/>
      <c r="AL187" s="161"/>
      <c r="AM187" s="161"/>
      <c r="AN187" s="161"/>
      <c r="AO187" s="161"/>
      <c r="AP187" s="161"/>
      <c r="AQ187" s="161"/>
      <c r="AR187" s="161"/>
      <c r="AS187" s="161"/>
      <c r="AT187" s="161"/>
      <c r="AU187" s="161"/>
      <c r="AV187" s="161"/>
      <c r="AW187" s="161"/>
      <c r="AX187" s="161"/>
      <c r="AY187" s="161"/>
      <c r="AZ187" s="161"/>
      <c r="BA187" s="161"/>
      <c r="BB187" s="161"/>
      <c r="BC187" s="161"/>
      <c r="BD187" s="161"/>
      <c r="BE187" s="161"/>
      <c r="BF187" s="161"/>
      <c r="BG187" s="161"/>
      <c r="BH187" s="161"/>
      <c r="BI187" s="161"/>
      <c r="BJ187" s="161"/>
      <c r="BK187" s="161"/>
      <c r="BL187" s="161"/>
      <c r="BM187" s="161"/>
      <c r="BN187" s="161"/>
      <c r="BO187" s="161"/>
      <c r="BP187" s="161"/>
      <c r="BQ187" s="161"/>
      <c r="BR187" s="161"/>
      <c r="BS187" s="161"/>
      <c r="BT187" s="161"/>
      <c r="BU187" s="161"/>
      <c r="BV187" s="161"/>
      <c r="BW187" s="161"/>
      <c r="BX187" s="161"/>
      <c r="BY187" s="161"/>
      <c r="BZ187" s="161"/>
      <c r="CA187" s="161"/>
      <c r="CB187" s="161"/>
      <c r="CC187" s="161"/>
      <c r="CD187" s="161"/>
      <c r="CE187" s="161"/>
      <c r="CF187" s="161"/>
      <c r="CG187" s="161"/>
      <c r="CH187" s="161"/>
      <c r="CI187" s="161"/>
      <c r="CJ187" s="161"/>
      <c r="CK187" s="161"/>
      <c r="CL187" s="161"/>
      <c r="CM187" s="161"/>
      <c r="CN187" s="161"/>
      <c r="CO187" s="161"/>
      <c r="CP187" s="161"/>
      <c r="CQ187" s="161"/>
      <c r="CR187" s="161"/>
      <c r="CS187" s="161"/>
      <c r="CT187" s="161"/>
      <c r="CU187" s="161"/>
      <c r="CV187" s="161"/>
      <c r="CW187" s="161"/>
      <c r="CX187" s="161"/>
      <c r="CY187" s="161"/>
      <c r="CZ187" s="161"/>
      <c r="DA187" s="161"/>
      <c r="DB187" s="161"/>
      <c r="DC187" s="161"/>
      <c r="DD187" s="161"/>
      <c r="DE187" s="161"/>
      <c r="DF187" s="161"/>
      <c r="DG187" s="161"/>
      <c r="DH187" s="161"/>
      <c r="DI187" s="161"/>
      <c r="DJ187" s="161"/>
      <c r="DK187" s="161"/>
      <c r="DL187" s="161"/>
      <c r="DM187" s="161"/>
      <c r="DN187" s="161"/>
      <c r="DO187" s="161"/>
      <c r="DP187" s="161"/>
      <c r="DQ187" s="161"/>
      <c r="DR187" s="161"/>
      <c r="DS187" s="161"/>
      <c r="DT187" s="161"/>
      <c r="DU187" s="161"/>
      <c r="DV187" s="161"/>
      <c r="DW187" s="161"/>
      <c r="DX187" s="161"/>
      <c r="DY187" s="161"/>
      <c r="DZ187" s="161"/>
      <c r="EA187" s="161"/>
      <c r="EB187" s="161"/>
      <c r="EC187" s="161"/>
      <c r="ED187" s="161"/>
      <c r="EE187" s="161"/>
      <c r="EF187" s="161"/>
      <c r="EG187" s="161"/>
      <c r="EH187" s="161"/>
      <c r="EI187" s="161"/>
      <c r="EJ187" s="161"/>
      <c r="EK187" s="161"/>
      <c r="EL187" s="161"/>
      <c r="EM187" s="161"/>
      <c r="EN187" s="161"/>
      <c r="EO187" s="161"/>
      <c r="EP187" s="161"/>
      <c r="EQ187" s="161"/>
      <c r="ER187" s="161"/>
      <c r="ES187" s="161"/>
      <c r="ET187" s="161"/>
      <c r="EU187" s="161"/>
      <c r="EV187" s="161"/>
      <c r="EW187" s="161"/>
      <c r="EX187" s="161"/>
      <c r="EY187" s="161"/>
      <c r="EZ187" s="161"/>
      <c r="FA187" s="161"/>
      <c r="FB187" s="161"/>
      <c r="FC187" s="161"/>
      <c r="FD187" s="161"/>
      <c r="FE187" s="161"/>
      <c r="FF187" s="161"/>
      <c r="FG187" s="161"/>
      <c r="FH187" s="161"/>
      <c r="FI187" s="161"/>
      <c r="FJ187" s="161"/>
      <c r="FK187" s="161"/>
      <c r="FL187" s="161"/>
      <c r="FM187" s="161"/>
      <c r="FN187" s="161"/>
      <c r="FO187" s="161"/>
      <c r="FP187" s="161"/>
      <c r="FQ187" s="161"/>
      <c r="FR187" s="161"/>
      <c r="FS187" s="161"/>
      <c r="FT187" s="161"/>
      <c r="FU187" s="161"/>
      <c r="FV187" s="161"/>
      <c r="FW187" s="161"/>
      <c r="FX187" s="161"/>
      <c r="FY187" s="161"/>
      <c r="FZ187" s="161"/>
      <c r="GA187" s="161"/>
      <c r="GB187" s="161"/>
      <c r="GC187" s="161"/>
      <c r="GD187" s="161"/>
      <c r="GE187" s="161"/>
      <c r="GF187" s="161"/>
    </row>
    <row r="188" spans="7:188" x14ac:dyDescent="0.25"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  <c r="BD188" s="103"/>
      <c r="BE188" s="103"/>
      <c r="BF188" s="103"/>
      <c r="BG188" s="103"/>
      <c r="BH188" s="103"/>
      <c r="BI188" s="103"/>
      <c r="BJ188" s="103"/>
      <c r="BK188" s="103"/>
      <c r="BL188" s="103"/>
      <c r="BM188" s="103"/>
      <c r="BN188" s="103"/>
      <c r="BO188" s="103"/>
      <c r="BP188" s="103"/>
      <c r="BQ188" s="103"/>
      <c r="BR188" s="103"/>
      <c r="BS188" s="103"/>
      <c r="BT188" s="103"/>
      <c r="BU188" s="103"/>
      <c r="BV188" s="103"/>
      <c r="BW188" s="103"/>
      <c r="BX188" s="103"/>
      <c r="BY188" s="103"/>
      <c r="BZ188" s="103"/>
      <c r="CA188" s="103"/>
      <c r="CB188" s="103"/>
      <c r="CC188" s="103"/>
      <c r="CD188" s="103"/>
      <c r="CE188" s="103"/>
      <c r="CF188" s="103"/>
      <c r="CG188" s="103"/>
      <c r="CH188" s="103"/>
      <c r="CI188" s="103"/>
      <c r="CJ188" s="103"/>
      <c r="CK188" s="103"/>
      <c r="CL188" s="103"/>
      <c r="CM188" s="103"/>
      <c r="CN188" s="103"/>
      <c r="CO188" s="103"/>
      <c r="CP188" s="103"/>
      <c r="CQ188" s="103"/>
      <c r="CR188" s="103"/>
      <c r="CS188" s="103"/>
      <c r="CT188" s="103"/>
      <c r="CU188" s="103"/>
      <c r="CV188" s="103"/>
      <c r="CW188" s="103"/>
      <c r="CX188" s="103"/>
      <c r="CY188" s="103"/>
      <c r="CZ188" s="103"/>
      <c r="DA188" s="103"/>
      <c r="DB188" s="103"/>
      <c r="DC188" s="103"/>
      <c r="DD188" s="103"/>
      <c r="DE188" s="103"/>
      <c r="DF188" s="103"/>
      <c r="DG188" s="103"/>
      <c r="DH188" s="103"/>
      <c r="DI188" s="103"/>
      <c r="DJ188" s="103"/>
      <c r="DK188" s="103"/>
      <c r="DL188" s="103"/>
      <c r="DM188" s="103"/>
      <c r="DN188" s="103"/>
      <c r="DO188" s="103"/>
      <c r="DP188" s="103"/>
      <c r="DQ188" s="103"/>
      <c r="DR188" s="103"/>
      <c r="DS188" s="103"/>
      <c r="DT188" s="103"/>
      <c r="DU188" s="103"/>
      <c r="DV188" s="103"/>
      <c r="DW188" s="103"/>
      <c r="DX188" s="103"/>
      <c r="DY188" s="103"/>
      <c r="DZ188" s="103"/>
      <c r="EA188" s="103"/>
      <c r="EB188" s="103"/>
      <c r="EC188" s="103"/>
      <c r="ED188" s="103"/>
      <c r="EE188" s="103"/>
      <c r="EF188" s="103"/>
      <c r="EG188" s="103"/>
      <c r="EH188" s="103"/>
      <c r="EI188" s="103"/>
      <c r="EJ188" s="103"/>
      <c r="EK188" s="103"/>
      <c r="EL188" s="103"/>
      <c r="EM188" s="103"/>
      <c r="EN188" s="103"/>
      <c r="EO188" s="103"/>
      <c r="EP188" s="103"/>
      <c r="EQ188" s="103"/>
      <c r="ER188" s="103"/>
      <c r="ES188" s="103"/>
      <c r="ET188" s="103"/>
      <c r="EU188" s="103"/>
      <c r="EV188" s="103"/>
      <c r="EW188" s="103"/>
      <c r="EX188" s="103"/>
      <c r="EY188" s="103"/>
      <c r="EZ188" s="103"/>
      <c r="FA188" s="103"/>
      <c r="FB188" s="103"/>
      <c r="FC188" s="103"/>
      <c r="FD188" s="103"/>
      <c r="FE188" s="103"/>
      <c r="FF188" s="103"/>
      <c r="FG188" s="103"/>
      <c r="FH188" s="103"/>
      <c r="FI188" s="103"/>
      <c r="FJ188" s="103"/>
      <c r="FK188" s="103"/>
      <c r="FL188" s="103"/>
      <c r="FM188" s="103"/>
      <c r="FN188" s="103"/>
      <c r="FO188" s="103"/>
      <c r="FP188" s="103"/>
      <c r="FQ188" s="103"/>
      <c r="FR188" s="103"/>
      <c r="FS188" s="103"/>
      <c r="FT188" s="103"/>
      <c r="FU188" s="103"/>
      <c r="FV188" s="103"/>
      <c r="FW188" s="103"/>
      <c r="FX188" s="103"/>
      <c r="FY188" s="103"/>
      <c r="FZ188" s="103"/>
      <c r="GA188" s="103"/>
      <c r="GB188" s="103"/>
      <c r="GC188" s="103"/>
      <c r="GD188" s="103"/>
      <c r="GE188" s="103"/>
      <c r="GF188" s="103"/>
    </row>
    <row r="189" spans="7:188" x14ac:dyDescent="0.25">
      <c r="G189" s="161"/>
      <c r="H189" s="161"/>
      <c r="I189" s="161"/>
      <c r="J189" s="161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  <c r="AG189" s="161"/>
      <c r="AH189" s="161"/>
      <c r="AI189" s="161"/>
      <c r="AJ189" s="161"/>
      <c r="AK189" s="161"/>
      <c r="AL189" s="161"/>
      <c r="AM189" s="161"/>
      <c r="AN189" s="161"/>
      <c r="AO189" s="161"/>
      <c r="AP189" s="161"/>
      <c r="AQ189" s="161"/>
      <c r="AR189" s="161"/>
      <c r="AS189" s="161"/>
      <c r="AT189" s="161"/>
      <c r="AU189" s="161"/>
      <c r="AV189" s="161"/>
      <c r="AW189" s="161"/>
      <c r="AX189" s="161"/>
      <c r="AY189" s="161"/>
      <c r="AZ189" s="161"/>
      <c r="BA189" s="161"/>
      <c r="BB189" s="161"/>
      <c r="BC189" s="161"/>
      <c r="BD189" s="161"/>
      <c r="BE189" s="161"/>
      <c r="BF189" s="161"/>
      <c r="BG189" s="161"/>
      <c r="BH189" s="161"/>
      <c r="BI189" s="161"/>
      <c r="BJ189" s="161"/>
      <c r="BK189" s="161"/>
      <c r="BL189" s="161"/>
      <c r="BM189" s="161"/>
      <c r="BN189" s="161"/>
      <c r="BO189" s="161"/>
      <c r="BP189" s="161"/>
      <c r="BQ189" s="161"/>
      <c r="BR189" s="161"/>
      <c r="BS189" s="161"/>
      <c r="BT189" s="161"/>
      <c r="BU189" s="161"/>
      <c r="BV189" s="161"/>
      <c r="BW189" s="161"/>
      <c r="BX189" s="161"/>
      <c r="BY189" s="161"/>
      <c r="BZ189" s="161"/>
      <c r="CA189" s="161"/>
      <c r="CB189" s="161"/>
      <c r="CC189" s="161"/>
      <c r="CD189" s="161"/>
      <c r="CE189" s="161"/>
      <c r="CF189" s="161"/>
      <c r="CG189" s="161"/>
      <c r="CH189" s="161"/>
      <c r="CI189" s="161"/>
      <c r="CJ189" s="161"/>
      <c r="CK189" s="161"/>
      <c r="CL189" s="161"/>
      <c r="CM189" s="161"/>
      <c r="CN189" s="161"/>
      <c r="CO189" s="161"/>
      <c r="CP189" s="161"/>
      <c r="CQ189" s="161"/>
      <c r="CR189" s="161"/>
      <c r="CS189" s="161"/>
      <c r="CT189" s="161"/>
      <c r="CU189" s="161"/>
      <c r="CV189" s="161"/>
      <c r="CW189" s="161"/>
      <c r="CX189" s="161"/>
      <c r="CY189" s="161"/>
      <c r="CZ189" s="161"/>
      <c r="DA189" s="161"/>
      <c r="DB189" s="161"/>
      <c r="DC189" s="161"/>
      <c r="DD189" s="161"/>
      <c r="DE189" s="161"/>
      <c r="DF189" s="161"/>
      <c r="DG189" s="161"/>
      <c r="DH189" s="161"/>
      <c r="DI189" s="161"/>
      <c r="DJ189" s="161"/>
      <c r="DK189" s="161"/>
      <c r="DL189" s="161"/>
      <c r="DM189" s="161"/>
      <c r="DN189" s="161"/>
      <c r="DO189" s="161"/>
      <c r="DP189" s="161"/>
      <c r="DQ189" s="161"/>
      <c r="DR189" s="161"/>
      <c r="DS189" s="161"/>
      <c r="DT189" s="161"/>
      <c r="DU189" s="161"/>
      <c r="DV189" s="161"/>
      <c r="DW189" s="161"/>
      <c r="DX189" s="161"/>
      <c r="DY189" s="161"/>
      <c r="DZ189" s="161"/>
      <c r="EA189" s="161"/>
      <c r="EB189" s="161"/>
      <c r="EC189" s="161"/>
      <c r="ED189" s="161"/>
      <c r="EE189" s="161"/>
      <c r="EF189" s="161"/>
      <c r="EG189" s="161"/>
      <c r="EH189" s="161"/>
      <c r="EI189" s="161"/>
      <c r="EJ189" s="161"/>
      <c r="EK189" s="161"/>
      <c r="EL189" s="161"/>
      <c r="EM189" s="161"/>
      <c r="EN189" s="161"/>
      <c r="EO189" s="161"/>
      <c r="EP189" s="161"/>
      <c r="EQ189" s="161"/>
      <c r="ER189" s="161"/>
      <c r="ES189" s="161"/>
      <c r="ET189" s="161"/>
      <c r="EU189" s="161"/>
      <c r="EV189" s="161"/>
      <c r="EW189" s="161"/>
      <c r="EX189" s="161"/>
      <c r="EY189" s="161"/>
      <c r="EZ189" s="161"/>
      <c r="FA189" s="161"/>
      <c r="FB189" s="161"/>
      <c r="FC189" s="161"/>
      <c r="FD189" s="161"/>
      <c r="FE189" s="161"/>
      <c r="FF189" s="161"/>
      <c r="FG189" s="161"/>
      <c r="FH189" s="161"/>
      <c r="FI189" s="161"/>
      <c r="FJ189" s="161"/>
      <c r="FK189" s="161"/>
      <c r="FL189" s="161"/>
      <c r="FM189" s="161"/>
      <c r="FN189" s="161"/>
      <c r="FO189" s="161"/>
      <c r="FP189" s="161"/>
      <c r="FQ189" s="161"/>
      <c r="FR189" s="161"/>
      <c r="FS189" s="161"/>
      <c r="FT189" s="161"/>
      <c r="FU189" s="161"/>
      <c r="FV189" s="161"/>
      <c r="FW189" s="161"/>
      <c r="FX189" s="161"/>
      <c r="FY189" s="161"/>
      <c r="FZ189" s="161"/>
      <c r="GA189" s="161"/>
      <c r="GB189" s="161"/>
      <c r="GC189" s="161"/>
      <c r="GD189" s="161"/>
      <c r="GE189" s="161"/>
      <c r="GF189" s="161"/>
    </row>
    <row r="190" spans="7:188" x14ac:dyDescent="0.25"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  <c r="BD190" s="103"/>
      <c r="BE190" s="103"/>
      <c r="BF190" s="103"/>
      <c r="BG190" s="103"/>
      <c r="BH190" s="103"/>
      <c r="BI190" s="103"/>
      <c r="BJ190" s="103"/>
      <c r="BK190" s="103"/>
      <c r="BL190" s="103"/>
      <c r="BM190" s="103"/>
      <c r="BN190" s="103"/>
      <c r="BO190" s="103"/>
      <c r="BP190" s="103"/>
      <c r="BQ190" s="103"/>
      <c r="BR190" s="103"/>
      <c r="BS190" s="103"/>
      <c r="BT190" s="103"/>
      <c r="BU190" s="103"/>
      <c r="BV190" s="103"/>
      <c r="BW190" s="103"/>
      <c r="BX190" s="103"/>
      <c r="BY190" s="103"/>
      <c r="BZ190" s="103"/>
      <c r="CA190" s="103"/>
      <c r="CB190" s="103"/>
      <c r="CC190" s="103"/>
      <c r="CD190" s="103"/>
      <c r="CE190" s="103"/>
      <c r="CF190" s="103"/>
      <c r="CG190" s="103"/>
      <c r="CH190" s="103"/>
      <c r="CI190" s="103"/>
      <c r="CJ190" s="103"/>
      <c r="CK190" s="103"/>
      <c r="CL190" s="103"/>
      <c r="CM190" s="103"/>
      <c r="CN190" s="103"/>
      <c r="CO190" s="103"/>
      <c r="CP190" s="103"/>
      <c r="CQ190" s="103"/>
      <c r="CR190" s="103"/>
      <c r="CS190" s="103"/>
      <c r="CT190" s="103"/>
      <c r="CU190" s="103"/>
      <c r="CV190" s="103"/>
      <c r="CW190" s="103"/>
      <c r="CX190" s="103"/>
      <c r="CY190" s="103"/>
      <c r="CZ190" s="103"/>
      <c r="DA190" s="103"/>
      <c r="DB190" s="103"/>
      <c r="DC190" s="103"/>
      <c r="DD190" s="103"/>
      <c r="DE190" s="103"/>
      <c r="DF190" s="103"/>
      <c r="DG190" s="103"/>
      <c r="DH190" s="103"/>
      <c r="DI190" s="103"/>
      <c r="DJ190" s="103"/>
      <c r="DK190" s="103"/>
      <c r="DL190" s="103"/>
      <c r="DM190" s="103"/>
      <c r="DN190" s="103"/>
      <c r="DO190" s="103"/>
      <c r="DP190" s="103"/>
      <c r="DQ190" s="103"/>
      <c r="DR190" s="103"/>
      <c r="DS190" s="103"/>
      <c r="DT190" s="103"/>
      <c r="DU190" s="103"/>
      <c r="DV190" s="103"/>
      <c r="DW190" s="103"/>
      <c r="DX190" s="103"/>
      <c r="DY190" s="103"/>
      <c r="DZ190" s="103"/>
      <c r="EA190" s="103"/>
      <c r="EB190" s="103"/>
      <c r="EC190" s="103"/>
      <c r="ED190" s="103"/>
      <c r="EE190" s="103"/>
      <c r="EF190" s="103"/>
      <c r="EG190" s="103"/>
      <c r="EH190" s="103"/>
      <c r="EI190" s="103"/>
      <c r="EJ190" s="103"/>
      <c r="EK190" s="103"/>
      <c r="EL190" s="103"/>
      <c r="EM190" s="103"/>
      <c r="EN190" s="103"/>
      <c r="EO190" s="103"/>
      <c r="EP190" s="103"/>
      <c r="EQ190" s="103"/>
      <c r="ER190" s="103"/>
      <c r="ES190" s="103"/>
      <c r="ET190" s="103"/>
      <c r="EU190" s="103"/>
      <c r="EV190" s="103"/>
      <c r="EW190" s="103"/>
      <c r="EX190" s="103"/>
      <c r="EY190" s="103"/>
      <c r="EZ190" s="103"/>
      <c r="FA190" s="103"/>
      <c r="FB190" s="103"/>
      <c r="FC190" s="103"/>
      <c r="FD190" s="103"/>
      <c r="FE190" s="103"/>
      <c r="FF190" s="103"/>
      <c r="FG190" s="103"/>
      <c r="FH190" s="103"/>
      <c r="FI190" s="103"/>
      <c r="FJ190" s="103"/>
      <c r="FK190" s="103"/>
      <c r="FL190" s="103"/>
      <c r="FM190" s="103"/>
      <c r="FN190" s="103"/>
      <c r="FO190" s="103"/>
      <c r="FP190" s="103"/>
      <c r="FQ190" s="103"/>
      <c r="FR190" s="103"/>
      <c r="FS190" s="103"/>
      <c r="FT190" s="103"/>
      <c r="FU190" s="103"/>
      <c r="FV190" s="103"/>
      <c r="FW190" s="103"/>
      <c r="FX190" s="103"/>
      <c r="FY190" s="103"/>
      <c r="FZ190" s="103"/>
      <c r="GA190" s="103"/>
      <c r="GB190" s="103"/>
      <c r="GC190" s="103"/>
      <c r="GD190" s="103"/>
      <c r="GE190" s="103"/>
      <c r="GF190" s="103"/>
    </row>
    <row r="191" spans="7:188" x14ac:dyDescent="0.25">
      <c r="G191" s="161"/>
      <c r="H191" s="161"/>
      <c r="I191" s="161"/>
      <c r="J191" s="161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  <c r="AG191" s="161"/>
      <c r="AH191" s="161"/>
      <c r="AI191" s="161"/>
      <c r="AJ191" s="161"/>
      <c r="AK191" s="161"/>
      <c r="AL191" s="161"/>
      <c r="AM191" s="161"/>
      <c r="AN191" s="161"/>
      <c r="AO191" s="161"/>
      <c r="AP191" s="161"/>
      <c r="AQ191" s="161"/>
      <c r="AR191" s="161"/>
      <c r="AS191" s="161"/>
      <c r="AT191" s="161"/>
      <c r="AU191" s="161"/>
      <c r="AV191" s="161"/>
      <c r="AW191" s="161"/>
      <c r="AX191" s="161"/>
      <c r="AY191" s="161"/>
      <c r="AZ191" s="161"/>
      <c r="BA191" s="161"/>
      <c r="BB191" s="161"/>
      <c r="BC191" s="161"/>
      <c r="BD191" s="161"/>
      <c r="BE191" s="161"/>
      <c r="BF191" s="161"/>
      <c r="BG191" s="161"/>
      <c r="BH191" s="161"/>
      <c r="BI191" s="161"/>
      <c r="BJ191" s="161"/>
      <c r="BK191" s="161"/>
      <c r="BL191" s="161"/>
      <c r="BM191" s="161"/>
      <c r="BN191" s="161"/>
      <c r="BO191" s="161"/>
      <c r="BP191" s="161"/>
      <c r="BQ191" s="161"/>
      <c r="BR191" s="161"/>
      <c r="BS191" s="161"/>
      <c r="BT191" s="161"/>
      <c r="BU191" s="161"/>
      <c r="BV191" s="161"/>
      <c r="BW191" s="161"/>
      <c r="BX191" s="161"/>
      <c r="BY191" s="161"/>
      <c r="BZ191" s="161"/>
      <c r="CA191" s="161"/>
      <c r="CB191" s="161"/>
      <c r="CC191" s="161"/>
      <c r="CD191" s="161"/>
      <c r="CE191" s="161"/>
      <c r="CF191" s="161"/>
      <c r="CG191" s="161"/>
      <c r="CH191" s="161"/>
      <c r="CI191" s="161"/>
      <c r="CJ191" s="161"/>
      <c r="CK191" s="161"/>
      <c r="CL191" s="161"/>
      <c r="CM191" s="161"/>
      <c r="CN191" s="161"/>
      <c r="CO191" s="161"/>
      <c r="CP191" s="161"/>
      <c r="CQ191" s="161"/>
      <c r="CR191" s="161"/>
      <c r="CS191" s="161"/>
      <c r="CT191" s="161"/>
      <c r="CU191" s="161"/>
      <c r="CV191" s="161"/>
      <c r="CW191" s="161"/>
      <c r="CX191" s="161"/>
      <c r="CY191" s="161"/>
      <c r="CZ191" s="161"/>
      <c r="DA191" s="161"/>
      <c r="DB191" s="161"/>
      <c r="DC191" s="161"/>
      <c r="DD191" s="161"/>
      <c r="DE191" s="161"/>
      <c r="DF191" s="161"/>
      <c r="DG191" s="161"/>
      <c r="DH191" s="161"/>
      <c r="DI191" s="161"/>
      <c r="DJ191" s="161"/>
      <c r="DK191" s="161"/>
      <c r="DL191" s="161"/>
      <c r="DM191" s="161"/>
      <c r="DN191" s="161"/>
      <c r="DO191" s="161"/>
      <c r="DP191" s="161"/>
      <c r="DQ191" s="161"/>
      <c r="DR191" s="161"/>
      <c r="DS191" s="161"/>
      <c r="DT191" s="161"/>
      <c r="DU191" s="161"/>
      <c r="DV191" s="161"/>
      <c r="DW191" s="161"/>
      <c r="DX191" s="161"/>
      <c r="DY191" s="161"/>
      <c r="DZ191" s="161"/>
      <c r="EA191" s="161"/>
      <c r="EB191" s="161"/>
      <c r="EC191" s="161"/>
      <c r="ED191" s="161"/>
      <c r="EE191" s="161"/>
      <c r="EF191" s="161"/>
      <c r="EG191" s="161"/>
      <c r="EH191" s="161"/>
      <c r="EI191" s="161"/>
      <c r="EJ191" s="161"/>
      <c r="EK191" s="161"/>
      <c r="EL191" s="161"/>
      <c r="EM191" s="161"/>
      <c r="EN191" s="161"/>
      <c r="EO191" s="161"/>
      <c r="EP191" s="161"/>
      <c r="EQ191" s="161"/>
      <c r="ER191" s="161"/>
      <c r="ES191" s="161"/>
      <c r="ET191" s="161"/>
      <c r="EU191" s="161"/>
      <c r="EV191" s="161"/>
      <c r="EW191" s="161"/>
      <c r="EX191" s="161"/>
      <c r="EY191" s="161"/>
      <c r="EZ191" s="161"/>
      <c r="FA191" s="161"/>
      <c r="FB191" s="161"/>
      <c r="FC191" s="161"/>
      <c r="FD191" s="161"/>
      <c r="FE191" s="161"/>
      <c r="FF191" s="161"/>
      <c r="FG191" s="161"/>
      <c r="FH191" s="161"/>
      <c r="FI191" s="161"/>
      <c r="FJ191" s="161"/>
      <c r="FK191" s="161"/>
      <c r="FL191" s="161"/>
      <c r="FM191" s="161"/>
      <c r="FN191" s="161"/>
      <c r="FO191" s="161"/>
      <c r="FP191" s="161"/>
      <c r="FQ191" s="161"/>
      <c r="FR191" s="161"/>
      <c r="FS191" s="161"/>
      <c r="FT191" s="161"/>
      <c r="FU191" s="161"/>
      <c r="FV191" s="161"/>
      <c r="FW191" s="161"/>
      <c r="FX191" s="161"/>
      <c r="FY191" s="161"/>
      <c r="FZ191" s="161"/>
      <c r="GA191" s="161"/>
      <c r="GB191" s="161"/>
      <c r="GC191" s="161"/>
      <c r="GD191" s="161"/>
      <c r="GE191" s="161"/>
      <c r="GF191" s="161"/>
    </row>
    <row r="192" spans="7:188" x14ac:dyDescent="0.25"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  <c r="BD192" s="103"/>
      <c r="BE192" s="103"/>
      <c r="BF192" s="103"/>
      <c r="BG192" s="103"/>
      <c r="BH192" s="103"/>
      <c r="BI192" s="103"/>
      <c r="BJ192" s="103"/>
      <c r="BK192" s="103"/>
      <c r="BL192" s="103"/>
      <c r="BM192" s="103"/>
      <c r="BN192" s="103"/>
      <c r="BO192" s="103"/>
      <c r="BP192" s="103"/>
      <c r="BQ192" s="103"/>
      <c r="BR192" s="103"/>
      <c r="BS192" s="103"/>
      <c r="BT192" s="103"/>
      <c r="BU192" s="103"/>
      <c r="BV192" s="103"/>
      <c r="BW192" s="103"/>
      <c r="BX192" s="103"/>
      <c r="BY192" s="103"/>
      <c r="BZ192" s="103"/>
      <c r="CA192" s="103"/>
      <c r="CB192" s="103"/>
      <c r="CC192" s="103"/>
      <c r="CD192" s="103"/>
      <c r="CE192" s="103"/>
      <c r="CF192" s="103"/>
      <c r="CG192" s="103"/>
      <c r="CH192" s="103"/>
      <c r="CI192" s="103"/>
      <c r="CJ192" s="103"/>
      <c r="CK192" s="103"/>
      <c r="CL192" s="103"/>
      <c r="CM192" s="103"/>
      <c r="CN192" s="103"/>
      <c r="CO192" s="103"/>
      <c r="CP192" s="103"/>
      <c r="CQ192" s="103"/>
      <c r="CR192" s="103"/>
      <c r="CS192" s="103"/>
      <c r="CT192" s="103"/>
      <c r="CU192" s="103"/>
      <c r="CV192" s="103"/>
      <c r="CW192" s="103"/>
      <c r="CX192" s="103"/>
      <c r="CY192" s="103"/>
      <c r="CZ192" s="103"/>
      <c r="DA192" s="103"/>
      <c r="DB192" s="103"/>
      <c r="DC192" s="103"/>
      <c r="DD192" s="103"/>
      <c r="DE192" s="103"/>
      <c r="DF192" s="103"/>
      <c r="DG192" s="103"/>
      <c r="DH192" s="103"/>
      <c r="DI192" s="103"/>
      <c r="DJ192" s="103"/>
      <c r="DK192" s="103"/>
      <c r="DL192" s="103"/>
      <c r="DM192" s="103"/>
      <c r="DN192" s="103"/>
      <c r="DO192" s="103"/>
      <c r="DP192" s="103"/>
      <c r="DQ192" s="103"/>
      <c r="DR192" s="103"/>
      <c r="DS192" s="103"/>
      <c r="DT192" s="103"/>
      <c r="DU192" s="103"/>
      <c r="DV192" s="103"/>
      <c r="DW192" s="103"/>
      <c r="DX192" s="103"/>
      <c r="DY192" s="103"/>
      <c r="DZ192" s="103"/>
      <c r="EA192" s="103"/>
      <c r="EB192" s="103"/>
      <c r="EC192" s="103"/>
      <c r="ED192" s="103"/>
      <c r="EE192" s="103"/>
      <c r="EF192" s="103"/>
      <c r="EG192" s="103"/>
      <c r="EH192" s="103"/>
      <c r="EI192" s="103"/>
      <c r="EJ192" s="103"/>
      <c r="EK192" s="103"/>
      <c r="EL192" s="103"/>
      <c r="EM192" s="103"/>
      <c r="EN192" s="103"/>
      <c r="EO192" s="103"/>
      <c r="EP192" s="103"/>
      <c r="EQ192" s="103"/>
      <c r="ER192" s="103"/>
      <c r="ES192" s="103"/>
      <c r="ET192" s="103"/>
      <c r="EU192" s="103"/>
      <c r="EV192" s="103"/>
      <c r="EW192" s="103"/>
      <c r="EX192" s="103"/>
      <c r="EY192" s="103"/>
      <c r="EZ192" s="103"/>
      <c r="FA192" s="103"/>
      <c r="FB192" s="103"/>
      <c r="FC192" s="103"/>
      <c r="FD192" s="103"/>
      <c r="FE192" s="103"/>
      <c r="FF192" s="103"/>
      <c r="FG192" s="103"/>
      <c r="FH192" s="103"/>
      <c r="FI192" s="103"/>
      <c r="FJ192" s="103"/>
      <c r="FK192" s="103"/>
      <c r="FL192" s="103"/>
      <c r="FM192" s="103"/>
      <c r="FN192" s="103"/>
      <c r="FO192" s="103"/>
      <c r="FP192" s="103"/>
      <c r="FQ192" s="103"/>
      <c r="FR192" s="103"/>
      <c r="FS192" s="103"/>
      <c r="FT192" s="103"/>
      <c r="FU192" s="103"/>
      <c r="FV192" s="103"/>
      <c r="FW192" s="103"/>
      <c r="FX192" s="103"/>
      <c r="FY192" s="103"/>
      <c r="FZ192" s="103"/>
      <c r="GA192" s="103"/>
      <c r="GB192" s="103"/>
      <c r="GC192" s="103"/>
      <c r="GD192" s="103"/>
      <c r="GE192" s="103"/>
      <c r="GF192" s="103"/>
    </row>
    <row r="193" spans="7:188" x14ac:dyDescent="0.25">
      <c r="G193" s="161"/>
      <c r="H193" s="161"/>
      <c r="I193" s="161"/>
      <c r="J193" s="161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  <c r="AH193" s="161"/>
      <c r="AI193" s="161"/>
      <c r="AJ193" s="161"/>
      <c r="AK193" s="161"/>
      <c r="AL193" s="161"/>
      <c r="AM193" s="161"/>
      <c r="AN193" s="161"/>
      <c r="AO193" s="161"/>
      <c r="AP193" s="161"/>
      <c r="AQ193" s="161"/>
      <c r="AR193" s="161"/>
      <c r="AS193" s="161"/>
      <c r="AT193" s="161"/>
      <c r="AU193" s="161"/>
      <c r="AV193" s="161"/>
      <c r="AW193" s="161"/>
      <c r="AX193" s="161"/>
      <c r="AY193" s="161"/>
      <c r="AZ193" s="161"/>
      <c r="BA193" s="161"/>
      <c r="BB193" s="161"/>
      <c r="BC193" s="161"/>
      <c r="BD193" s="161"/>
      <c r="BE193" s="161"/>
      <c r="BF193" s="161"/>
      <c r="BG193" s="161"/>
      <c r="BH193" s="161"/>
      <c r="BI193" s="161"/>
      <c r="BJ193" s="161"/>
      <c r="BK193" s="161"/>
      <c r="BL193" s="161"/>
      <c r="BM193" s="161"/>
      <c r="BN193" s="161"/>
      <c r="BO193" s="161"/>
      <c r="BP193" s="161"/>
      <c r="BQ193" s="161"/>
      <c r="BR193" s="161"/>
      <c r="BS193" s="161"/>
      <c r="BT193" s="161"/>
      <c r="BU193" s="161"/>
      <c r="BV193" s="161"/>
      <c r="BW193" s="161"/>
      <c r="BX193" s="161"/>
      <c r="BY193" s="161"/>
      <c r="BZ193" s="161"/>
      <c r="CA193" s="161"/>
      <c r="CB193" s="161"/>
      <c r="CC193" s="161"/>
      <c r="CD193" s="161"/>
      <c r="CE193" s="161"/>
      <c r="CF193" s="161"/>
      <c r="CG193" s="161"/>
      <c r="CH193" s="161"/>
      <c r="CI193" s="161"/>
      <c r="CJ193" s="161"/>
      <c r="CK193" s="161"/>
      <c r="CL193" s="161"/>
      <c r="CM193" s="161"/>
      <c r="CN193" s="161"/>
      <c r="CO193" s="161"/>
      <c r="CP193" s="161"/>
      <c r="CQ193" s="161"/>
      <c r="CR193" s="161"/>
      <c r="CS193" s="161"/>
      <c r="CT193" s="161"/>
      <c r="CU193" s="161"/>
      <c r="CV193" s="161"/>
      <c r="CW193" s="161"/>
      <c r="CX193" s="161"/>
      <c r="CY193" s="161"/>
      <c r="CZ193" s="161"/>
      <c r="DA193" s="161"/>
      <c r="DB193" s="161"/>
      <c r="DC193" s="161"/>
      <c r="DD193" s="161"/>
      <c r="DE193" s="161"/>
      <c r="DF193" s="161"/>
      <c r="DG193" s="161"/>
      <c r="DH193" s="161"/>
      <c r="DI193" s="161"/>
      <c r="DJ193" s="161"/>
      <c r="DK193" s="161"/>
      <c r="DL193" s="161"/>
      <c r="DM193" s="161"/>
      <c r="DN193" s="161"/>
      <c r="DO193" s="161"/>
      <c r="DP193" s="161"/>
      <c r="DQ193" s="161"/>
      <c r="DR193" s="161"/>
      <c r="DS193" s="161"/>
      <c r="DT193" s="161"/>
      <c r="DU193" s="161"/>
      <c r="DV193" s="161"/>
      <c r="DW193" s="161"/>
      <c r="DX193" s="161"/>
      <c r="DY193" s="161"/>
      <c r="DZ193" s="161"/>
      <c r="EA193" s="161"/>
      <c r="EB193" s="161"/>
      <c r="EC193" s="161"/>
      <c r="ED193" s="161"/>
      <c r="EE193" s="161"/>
      <c r="EF193" s="161"/>
      <c r="EG193" s="161"/>
      <c r="EH193" s="161"/>
      <c r="EI193" s="161"/>
      <c r="EJ193" s="161"/>
      <c r="EK193" s="161"/>
      <c r="EL193" s="161"/>
      <c r="EM193" s="161"/>
      <c r="EN193" s="161"/>
      <c r="EO193" s="161"/>
      <c r="EP193" s="161"/>
      <c r="EQ193" s="161"/>
      <c r="ER193" s="161"/>
      <c r="ES193" s="161"/>
      <c r="ET193" s="161"/>
      <c r="EU193" s="161"/>
      <c r="EV193" s="161"/>
      <c r="EW193" s="161"/>
      <c r="EX193" s="161"/>
      <c r="EY193" s="161"/>
      <c r="EZ193" s="161"/>
      <c r="FA193" s="161"/>
      <c r="FB193" s="161"/>
      <c r="FC193" s="161"/>
      <c r="FD193" s="161"/>
      <c r="FE193" s="161"/>
      <c r="FF193" s="161"/>
      <c r="FG193" s="161"/>
      <c r="FH193" s="161"/>
      <c r="FI193" s="161"/>
      <c r="FJ193" s="161"/>
      <c r="FK193" s="161"/>
      <c r="FL193" s="161"/>
      <c r="FM193" s="161"/>
      <c r="FN193" s="161"/>
      <c r="FO193" s="161"/>
      <c r="FP193" s="161"/>
      <c r="FQ193" s="161"/>
      <c r="FR193" s="161"/>
      <c r="FS193" s="161"/>
      <c r="FT193" s="161"/>
      <c r="FU193" s="161"/>
      <c r="FV193" s="161"/>
      <c r="FW193" s="161"/>
      <c r="FX193" s="161"/>
      <c r="FY193" s="161"/>
      <c r="FZ193" s="161"/>
      <c r="GA193" s="161"/>
      <c r="GB193" s="161"/>
      <c r="GC193" s="161"/>
      <c r="GD193" s="161"/>
      <c r="GE193" s="161"/>
      <c r="GF193" s="161"/>
    </row>
    <row r="194" spans="7:188" x14ac:dyDescent="0.25"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  <c r="BD194" s="103"/>
      <c r="BE194" s="103"/>
      <c r="BF194" s="103"/>
      <c r="BG194" s="103"/>
      <c r="BH194" s="103"/>
      <c r="BI194" s="103"/>
      <c r="BJ194" s="103"/>
      <c r="BK194" s="103"/>
      <c r="BL194" s="103"/>
      <c r="BM194" s="103"/>
      <c r="BN194" s="103"/>
      <c r="BO194" s="103"/>
      <c r="BP194" s="103"/>
      <c r="BQ194" s="103"/>
      <c r="BR194" s="103"/>
      <c r="BS194" s="103"/>
      <c r="BT194" s="103"/>
      <c r="BU194" s="103"/>
      <c r="BV194" s="103"/>
      <c r="BW194" s="103"/>
      <c r="BX194" s="103"/>
      <c r="BY194" s="103"/>
      <c r="BZ194" s="103"/>
      <c r="CA194" s="103"/>
      <c r="CB194" s="103"/>
      <c r="CC194" s="103"/>
      <c r="CD194" s="103"/>
      <c r="CE194" s="103"/>
      <c r="CF194" s="103"/>
      <c r="CG194" s="103"/>
      <c r="CH194" s="103"/>
      <c r="CI194" s="103"/>
      <c r="CJ194" s="103"/>
      <c r="CK194" s="103"/>
      <c r="CL194" s="103"/>
      <c r="CM194" s="103"/>
      <c r="CN194" s="103"/>
      <c r="CO194" s="103"/>
      <c r="CP194" s="103"/>
      <c r="CQ194" s="103"/>
      <c r="CR194" s="103"/>
      <c r="CS194" s="103"/>
      <c r="CT194" s="103"/>
      <c r="CU194" s="103"/>
      <c r="CV194" s="103"/>
      <c r="CW194" s="103"/>
      <c r="CX194" s="103"/>
      <c r="CY194" s="103"/>
      <c r="CZ194" s="103"/>
      <c r="DA194" s="103"/>
      <c r="DB194" s="103"/>
      <c r="DC194" s="103"/>
      <c r="DD194" s="103"/>
      <c r="DE194" s="103"/>
      <c r="DF194" s="103"/>
      <c r="DG194" s="103"/>
      <c r="DH194" s="103"/>
      <c r="DI194" s="103"/>
      <c r="DJ194" s="103"/>
      <c r="DK194" s="103"/>
      <c r="DL194" s="103"/>
      <c r="DM194" s="103"/>
      <c r="DN194" s="103"/>
      <c r="DO194" s="103"/>
      <c r="DP194" s="103"/>
      <c r="DQ194" s="103"/>
      <c r="DR194" s="103"/>
      <c r="DS194" s="103"/>
      <c r="DT194" s="103"/>
      <c r="DU194" s="103"/>
      <c r="DV194" s="103"/>
      <c r="DW194" s="103"/>
      <c r="DX194" s="103"/>
      <c r="DY194" s="103"/>
      <c r="DZ194" s="103"/>
      <c r="EA194" s="103"/>
      <c r="EB194" s="103"/>
      <c r="EC194" s="103"/>
      <c r="ED194" s="103"/>
      <c r="EE194" s="103"/>
      <c r="EF194" s="103"/>
      <c r="EG194" s="103"/>
      <c r="EH194" s="103"/>
      <c r="EI194" s="103"/>
      <c r="EJ194" s="103"/>
      <c r="EK194" s="103"/>
      <c r="EL194" s="103"/>
      <c r="EM194" s="103"/>
      <c r="EN194" s="103"/>
      <c r="EO194" s="103"/>
      <c r="EP194" s="103"/>
      <c r="EQ194" s="103"/>
      <c r="ER194" s="103"/>
      <c r="ES194" s="103"/>
      <c r="ET194" s="103"/>
      <c r="EU194" s="103"/>
      <c r="EV194" s="103"/>
      <c r="EW194" s="103"/>
      <c r="EX194" s="103"/>
      <c r="EY194" s="103"/>
      <c r="EZ194" s="103"/>
      <c r="FA194" s="103"/>
      <c r="FB194" s="103"/>
      <c r="FC194" s="103"/>
      <c r="FD194" s="103"/>
      <c r="FE194" s="103"/>
      <c r="FF194" s="103"/>
      <c r="FG194" s="103"/>
      <c r="FH194" s="103"/>
      <c r="FI194" s="103"/>
      <c r="FJ194" s="103"/>
      <c r="FK194" s="103"/>
      <c r="FL194" s="103"/>
      <c r="FM194" s="103"/>
      <c r="FN194" s="103"/>
      <c r="FO194" s="103"/>
      <c r="FP194" s="103"/>
      <c r="FQ194" s="103"/>
      <c r="FR194" s="103"/>
      <c r="FS194" s="103"/>
      <c r="FT194" s="103"/>
      <c r="FU194" s="103"/>
      <c r="FV194" s="103"/>
      <c r="FW194" s="103"/>
      <c r="FX194" s="103"/>
      <c r="FY194" s="103"/>
      <c r="FZ194" s="103"/>
      <c r="GA194" s="103"/>
      <c r="GB194" s="103"/>
      <c r="GC194" s="103"/>
      <c r="GD194" s="103"/>
      <c r="GE194" s="103"/>
      <c r="GF194" s="103"/>
    </row>
    <row r="195" spans="7:188" x14ac:dyDescent="0.25">
      <c r="G195" s="161"/>
      <c r="H195" s="161"/>
      <c r="I195" s="161"/>
      <c r="J195" s="161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  <c r="AH195" s="161"/>
      <c r="AI195" s="161"/>
      <c r="AJ195" s="161"/>
      <c r="AK195" s="161"/>
      <c r="AL195" s="161"/>
      <c r="AM195" s="161"/>
      <c r="AN195" s="161"/>
      <c r="AO195" s="161"/>
      <c r="AP195" s="161"/>
      <c r="AQ195" s="161"/>
      <c r="AR195" s="161"/>
      <c r="AS195" s="161"/>
      <c r="AT195" s="161"/>
      <c r="AU195" s="161"/>
      <c r="AV195" s="161"/>
      <c r="AW195" s="161"/>
      <c r="AX195" s="161"/>
      <c r="AY195" s="161"/>
      <c r="AZ195" s="161"/>
      <c r="BA195" s="161"/>
      <c r="BB195" s="161"/>
      <c r="BC195" s="161"/>
      <c r="BD195" s="161"/>
      <c r="BE195" s="161"/>
      <c r="BF195" s="161"/>
      <c r="BG195" s="161"/>
      <c r="BH195" s="161"/>
      <c r="BI195" s="161"/>
      <c r="BJ195" s="161"/>
      <c r="BK195" s="161"/>
      <c r="BL195" s="161"/>
      <c r="BM195" s="161"/>
      <c r="BN195" s="161"/>
      <c r="BO195" s="161"/>
      <c r="BP195" s="161"/>
      <c r="BQ195" s="161"/>
      <c r="BR195" s="161"/>
      <c r="BS195" s="161"/>
      <c r="BT195" s="161"/>
      <c r="BU195" s="161"/>
      <c r="BV195" s="161"/>
      <c r="BW195" s="161"/>
      <c r="BX195" s="161"/>
      <c r="BY195" s="161"/>
      <c r="BZ195" s="161"/>
      <c r="CA195" s="161"/>
      <c r="CB195" s="161"/>
      <c r="CC195" s="161"/>
      <c r="CD195" s="161"/>
      <c r="CE195" s="161"/>
      <c r="CF195" s="161"/>
      <c r="CG195" s="161"/>
      <c r="CH195" s="161"/>
      <c r="CI195" s="161"/>
      <c r="CJ195" s="161"/>
      <c r="CK195" s="161"/>
      <c r="CL195" s="161"/>
      <c r="CM195" s="161"/>
      <c r="CN195" s="161"/>
      <c r="CO195" s="161"/>
      <c r="CP195" s="161"/>
      <c r="CQ195" s="161"/>
      <c r="CR195" s="161"/>
      <c r="CS195" s="161"/>
      <c r="CT195" s="161"/>
      <c r="CU195" s="161"/>
      <c r="CV195" s="161"/>
      <c r="CW195" s="161"/>
      <c r="CX195" s="161"/>
      <c r="CY195" s="161"/>
      <c r="CZ195" s="161"/>
      <c r="DA195" s="161"/>
      <c r="DB195" s="161"/>
      <c r="DC195" s="161"/>
      <c r="DD195" s="161"/>
      <c r="DE195" s="161"/>
      <c r="DF195" s="161"/>
      <c r="DG195" s="161"/>
      <c r="DH195" s="161"/>
      <c r="DI195" s="161"/>
      <c r="DJ195" s="161"/>
      <c r="DK195" s="161"/>
      <c r="DL195" s="161"/>
      <c r="DM195" s="161"/>
      <c r="DN195" s="161"/>
      <c r="DO195" s="161"/>
      <c r="DP195" s="161"/>
      <c r="DQ195" s="161"/>
      <c r="DR195" s="161"/>
      <c r="DS195" s="161"/>
      <c r="DT195" s="161"/>
      <c r="DU195" s="161"/>
      <c r="DV195" s="161"/>
      <c r="DW195" s="161"/>
      <c r="DX195" s="161"/>
      <c r="DY195" s="161"/>
      <c r="DZ195" s="161"/>
      <c r="EA195" s="161"/>
      <c r="EB195" s="161"/>
      <c r="EC195" s="161"/>
      <c r="ED195" s="161"/>
      <c r="EE195" s="161"/>
      <c r="EF195" s="161"/>
      <c r="EG195" s="161"/>
      <c r="EH195" s="161"/>
      <c r="EI195" s="161"/>
      <c r="EJ195" s="161"/>
      <c r="EK195" s="161"/>
      <c r="EL195" s="161"/>
      <c r="EM195" s="161"/>
      <c r="EN195" s="161"/>
      <c r="EO195" s="161"/>
      <c r="EP195" s="161"/>
      <c r="EQ195" s="161"/>
      <c r="ER195" s="161"/>
      <c r="ES195" s="161"/>
      <c r="ET195" s="161"/>
      <c r="EU195" s="161"/>
      <c r="EV195" s="161"/>
      <c r="EW195" s="161"/>
      <c r="EX195" s="161"/>
      <c r="EY195" s="161"/>
      <c r="EZ195" s="161"/>
      <c r="FA195" s="161"/>
      <c r="FB195" s="161"/>
      <c r="FC195" s="161"/>
      <c r="FD195" s="161"/>
      <c r="FE195" s="161"/>
      <c r="FF195" s="161"/>
      <c r="FG195" s="161"/>
      <c r="FH195" s="161"/>
      <c r="FI195" s="161"/>
      <c r="FJ195" s="161"/>
      <c r="FK195" s="161"/>
      <c r="FL195" s="161"/>
      <c r="FM195" s="161"/>
      <c r="FN195" s="161"/>
      <c r="FO195" s="161"/>
      <c r="FP195" s="161"/>
      <c r="FQ195" s="161"/>
      <c r="FR195" s="161"/>
      <c r="FS195" s="161"/>
      <c r="FT195" s="161"/>
      <c r="FU195" s="161"/>
      <c r="FV195" s="161"/>
      <c r="FW195" s="161"/>
      <c r="FX195" s="161"/>
      <c r="FY195" s="161"/>
      <c r="FZ195" s="161"/>
      <c r="GA195" s="161"/>
      <c r="GB195" s="161"/>
      <c r="GC195" s="161"/>
      <c r="GD195" s="161"/>
      <c r="GE195" s="161"/>
      <c r="GF195" s="161"/>
    </row>
    <row r="196" spans="7:188" x14ac:dyDescent="0.25"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  <c r="BD196" s="103"/>
      <c r="BE196" s="103"/>
      <c r="BF196" s="103"/>
      <c r="BG196" s="103"/>
      <c r="BH196" s="103"/>
      <c r="BI196" s="103"/>
      <c r="BJ196" s="103"/>
      <c r="BK196" s="103"/>
      <c r="BL196" s="103"/>
      <c r="BM196" s="103"/>
      <c r="BN196" s="103"/>
      <c r="BO196" s="103"/>
      <c r="BP196" s="103"/>
      <c r="BQ196" s="103"/>
      <c r="BR196" s="103"/>
      <c r="BS196" s="103"/>
      <c r="BT196" s="103"/>
      <c r="BU196" s="103"/>
      <c r="BV196" s="103"/>
      <c r="BW196" s="103"/>
      <c r="BX196" s="103"/>
      <c r="BY196" s="103"/>
      <c r="BZ196" s="103"/>
      <c r="CA196" s="103"/>
      <c r="CB196" s="103"/>
      <c r="CC196" s="103"/>
      <c r="CD196" s="103"/>
      <c r="CE196" s="103"/>
      <c r="CF196" s="103"/>
      <c r="CG196" s="103"/>
      <c r="CH196" s="103"/>
      <c r="CI196" s="103"/>
      <c r="CJ196" s="103"/>
      <c r="CK196" s="103"/>
      <c r="CL196" s="103"/>
      <c r="CM196" s="103"/>
      <c r="CN196" s="103"/>
      <c r="CO196" s="103"/>
      <c r="CP196" s="103"/>
      <c r="CQ196" s="103"/>
      <c r="CR196" s="103"/>
      <c r="CS196" s="103"/>
      <c r="CT196" s="103"/>
      <c r="CU196" s="103"/>
      <c r="CV196" s="103"/>
      <c r="CW196" s="103"/>
      <c r="CX196" s="103"/>
      <c r="CY196" s="103"/>
      <c r="CZ196" s="103"/>
      <c r="DA196" s="103"/>
      <c r="DB196" s="103"/>
      <c r="DC196" s="103"/>
      <c r="DD196" s="103"/>
      <c r="DE196" s="103"/>
      <c r="DF196" s="103"/>
      <c r="DG196" s="103"/>
      <c r="DH196" s="103"/>
      <c r="DI196" s="103"/>
      <c r="DJ196" s="103"/>
      <c r="DK196" s="103"/>
      <c r="DL196" s="103"/>
      <c r="DM196" s="103"/>
      <c r="DN196" s="103"/>
      <c r="DO196" s="103"/>
      <c r="DP196" s="103"/>
      <c r="DQ196" s="103"/>
      <c r="DR196" s="103"/>
      <c r="DS196" s="103"/>
      <c r="DT196" s="103"/>
      <c r="DU196" s="103"/>
      <c r="DV196" s="103"/>
      <c r="DW196" s="103"/>
      <c r="DX196" s="103"/>
      <c r="DY196" s="103"/>
      <c r="DZ196" s="103"/>
      <c r="EA196" s="103"/>
      <c r="EB196" s="103"/>
      <c r="EC196" s="103"/>
      <c r="ED196" s="103"/>
      <c r="EE196" s="103"/>
      <c r="EF196" s="103"/>
      <c r="EG196" s="103"/>
      <c r="EH196" s="103"/>
      <c r="EI196" s="103"/>
      <c r="EJ196" s="103"/>
      <c r="EK196" s="103"/>
      <c r="EL196" s="103"/>
      <c r="EM196" s="103"/>
      <c r="EN196" s="103"/>
      <c r="EO196" s="103"/>
      <c r="EP196" s="103"/>
      <c r="EQ196" s="103"/>
      <c r="ER196" s="103"/>
      <c r="ES196" s="103"/>
      <c r="ET196" s="103"/>
      <c r="EU196" s="103"/>
      <c r="EV196" s="103"/>
      <c r="EW196" s="103"/>
      <c r="EX196" s="103"/>
      <c r="EY196" s="103"/>
      <c r="EZ196" s="103"/>
      <c r="FA196" s="103"/>
      <c r="FB196" s="103"/>
      <c r="FC196" s="103"/>
      <c r="FD196" s="103"/>
      <c r="FE196" s="103"/>
      <c r="FF196" s="103"/>
      <c r="FG196" s="103"/>
      <c r="FH196" s="103"/>
      <c r="FI196" s="103"/>
      <c r="FJ196" s="103"/>
      <c r="FK196" s="103"/>
      <c r="FL196" s="103"/>
      <c r="FM196" s="103"/>
      <c r="FN196" s="103"/>
      <c r="FO196" s="103"/>
      <c r="FP196" s="103"/>
      <c r="FQ196" s="103"/>
      <c r="FR196" s="103"/>
      <c r="FS196" s="103"/>
      <c r="FT196" s="103"/>
      <c r="FU196" s="103"/>
      <c r="FV196" s="103"/>
      <c r="FW196" s="103"/>
      <c r="FX196" s="103"/>
      <c r="FY196" s="103"/>
      <c r="FZ196" s="103"/>
      <c r="GA196" s="103"/>
      <c r="GB196" s="103"/>
      <c r="GC196" s="103"/>
      <c r="GD196" s="103"/>
      <c r="GE196" s="103"/>
      <c r="GF196" s="103"/>
    </row>
    <row r="197" spans="7:188" x14ac:dyDescent="0.25">
      <c r="G197" s="161"/>
      <c r="H197" s="161"/>
      <c r="I197" s="161"/>
      <c r="J197" s="161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  <c r="AH197" s="161"/>
      <c r="AI197" s="161"/>
      <c r="AJ197" s="161"/>
      <c r="AK197" s="161"/>
      <c r="AL197" s="161"/>
      <c r="AM197" s="161"/>
      <c r="AN197" s="161"/>
      <c r="AO197" s="161"/>
      <c r="AP197" s="161"/>
      <c r="AQ197" s="161"/>
      <c r="AR197" s="161"/>
      <c r="AS197" s="161"/>
      <c r="AT197" s="161"/>
      <c r="AU197" s="161"/>
      <c r="AV197" s="161"/>
      <c r="AW197" s="161"/>
      <c r="AX197" s="161"/>
      <c r="AY197" s="161"/>
      <c r="AZ197" s="161"/>
      <c r="BA197" s="161"/>
      <c r="BB197" s="161"/>
      <c r="BC197" s="161"/>
      <c r="BD197" s="161"/>
      <c r="BE197" s="161"/>
      <c r="BF197" s="161"/>
      <c r="BG197" s="161"/>
      <c r="BH197" s="161"/>
      <c r="BI197" s="161"/>
      <c r="BJ197" s="161"/>
      <c r="BK197" s="161"/>
      <c r="BL197" s="161"/>
      <c r="BM197" s="161"/>
      <c r="BN197" s="161"/>
      <c r="BO197" s="161"/>
      <c r="BP197" s="161"/>
      <c r="BQ197" s="161"/>
      <c r="BR197" s="161"/>
      <c r="BS197" s="161"/>
      <c r="BT197" s="161"/>
      <c r="BU197" s="161"/>
      <c r="BV197" s="161"/>
      <c r="BW197" s="161"/>
      <c r="BX197" s="161"/>
      <c r="BY197" s="161"/>
      <c r="BZ197" s="161"/>
      <c r="CA197" s="161"/>
      <c r="CB197" s="161"/>
      <c r="CC197" s="161"/>
      <c r="CD197" s="161"/>
      <c r="CE197" s="161"/>
      <c r="CF197" s="161"/>
      <c r="CG197" s="161"/>
      <c r="CH197" s="161"/>
      <c r="CI197" s="161"/>
      <c r="CJ197" s="161"/>
      <c r="CK197" s="161"/>
      <c r="CL197" s="161"/>
      <c r="CM197" s="161"/>
      <c r="CN197" s="161"/>
      <c r="CO197" s="161"/>
      <c r="CP197" s="161"/>
      <c r="CQ197" s="161"/>
      <c r="CR197" s="161"/>
      <c r="CS197" s="161"/>
      <c r="CT197" s="161"/>
      <c r="CU197" s="161"/>
      <c r="CV197" s="161"/>
      <c r="CW197" s="161"/>
      <c r="CX197" s="161"/>
      <c r="CY197" s="161"/>
      <c r="CZ197" s="161"/>
      <c r="DA197" s="161"/>
      <c r="DB197" s="161"/>
      <c r="DC197" s="161"/>
      <c r="DD197" s="161"/>
      <c r="DE197" s="161"/>
      <c r="DF197" s="161"/>
      <c r="DG197" s="161"/>
      <c r="DH197" s="161"/>
      <c r="DI197" s="161"/>
      <c r="DJ197" s="161"/>
      <c r="DK197" s="161"/>
      <c r="DL197" s="161"/>
      <c r="DM197" s="161"/>
      <c r="DN197" s="161"/>
      <c r="DO197" s="161"/>
      <c r="DP197" s="161"/>
      <c r="DQ197" s="161"/>
      <c r="DR197" s="161"/>
      <c r="DS197" s="161"/>
      <c r="DT197" s="161"/>
      <c r="DU197" s="161"/>
      <c r="DV197" s="161"/>
      <c r="DW197" s="161"/>
      <c r="DX197" s="161"/>
      <c r="DY197" s="161"/>
      <c r="DZ197" s="161"/>
      <c r="EA197" s="161"/>
      <c r="EB197" s="161"/>
      <c r="EC197" s="161"/>
      <c r="ED197" s="161"/>
      <c r="EE197" s="161"/>
      <c r="EF197" s="161"/>
      <c r="EG197" s="161"/>
      <c r="EH197" s="161"/>
      <c r="EI197" s="161"/>
      <c r="EJ197" s="161"/>
      <c r="EK197" s="161"/>
      <c r="EL197" s="161"/>
      <c r="EM197" s="161"/>
      <c r="EN197" s="161"/>
      <c r="EO197" s="161"/>
      <c r="EP197" s="161"/>
      <c r="EQ197" s="161"/>
      <c r="ER197" s="161"/>
      <c r="ES197" s="161"/>
      <c r="ET197" s="161"/>
      <c r="EU197" s="161"/>
      <c r="EV197" s="161"/>
      <c r="EW197" s="161"/>
      <c r="EX197" s="161"/>
      <c r="EY197" s="161"/>
      <c r="EZ197" s="161"/>
      <c r="FA197" s="161"/>
      <c r="FB197" s="161"/>
      <c r="FC197" s="161"/>
      <c r="FD197" s="161"/>
      <c r="FE197" s="161"/>
      <c r="FF197" s="161"/>
      <c r="FG197" s="161"/>
      <c r="FH197" s="161"/>
      <c r="FI197" s="161"/>
      <c r="FJ197" s="161"/>
      <c r="FK197" s="161"/>
      <c r="FL197" s="161"/>
      <c r="FM197" s="161"/>
      <c r="FN197" s="161"/>
      <c r="FO197" s="161"/>
      <c r="FP197" s="161"/>
      <c r="FQ197" s="161"/>
      <c r="FR197" s="161"/>
      <c r="FS197" s="161"/>
      <c r="FT197" s="161"/>
      <c r="FU197" s="161"/>
      <c r="FV197" s="161"/>
      <c r="FW197" s="161"/>
      <c r="FX197" s="161"/>
      <c r="FY197" s="161"/>
      <c r="FZ197" s="161"/>
      <c r="GA197" s="161"/>
      <c r="GB197" s="161"/>
      <c r="GC197" s="161"/>
      <c r="GD197" s="161"/>
      <c r="GE197" s="161"/>
      <c r="GF197" s="161"/>
    </row>
    <row r="198" spans="7:188" x14ac:dyDescent="0.25"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  <c r="BD198" s="103"/>
      <c r="BE198" s="103"/>
      <c r="BF198" s="103"/>
      <c r="BG198" s="103"/>
      <c r="BH198" s="103"/>
      <c r="BI198" s="103"/>
      <c r="BJ198" s="103"/>
      <c r="BK198" s="103"/>
      <c r="BL198" s="103"/>
      <c r="BM198" s="103"/>
      <c r="BN198" s="103"/>
      <c r="BO198" s="103"/>
      <c r="BP198" s="103"/>
      <c r="BQ198" s="103"/>
      <c r="BR198" s="103"/>
      <c r="BS198" s="103"/>
      <c r="BT198" s="103"/>
      <c r="BU198" s="103"/>
      <c r="BV198" s="103"/>
      <c r="BW198" s="103"/>
      <c r="BX198" s="103"/>
      <c r="BY198" s="103"/>
      <c r="BZ198" s="103"/>
      <c r="CA198" s="103"/>
      <c r="CB198" s="103"/>
      <c r="CC198" s="103"/>
      <c r="CD198" s="103"/>
      <c r="CE198" s="103"/>
      <c r="CF198" s="103"/>
      <c r="CG198" s="103"/>
      <c r="CH198" s="103"/>
      <c r="CI198" s="103"/>
      <c r="CJ198" s="103"/>
      <c r="CK198" s="103"/>
      <c r="CL198" s="103"/>
      <c r="CM198" s="103"/>
      <c r="CN198" s="103"/>
      <c r="CO198" s="103"/>
      <c r="CP198" s="103"/>
      <c r="CQ198" s="103"/>
      <c r="CR198" s="103"/>
      <c r="CS198" s="103"/>
      <c r="CT198" s="103"/>
      <c r="CU198" s="103"/>
      <c r="CV198" s="103"/>
      <c r="CW198" s="103"/>
      <c r="CX198" s="103"/>
      <c r="CY198" s="103"/>
      <c r="CZ198" s="103"/>
      <c r="DA198" s="103"/>
      <c r="DB198" s="103"/>
      <c r="DC198" s="103"/>
      <c r="DD198" s="103"/>
      <c r="DE198" s="103"/>
      <c r="DF198" s="103"/>
      <c r="DG198" s="103"/>
      <c r="DH198" s="103"/>
      <c r="DI198" s="103"/>
      <c r="DJ198" s="103"/>
      <c r="DK198" s="103"/>
      <c r="DL198" s="103"/>
      <c r="DM198" s="103"/>
      <c r="DN198" s="103"/>
      <c r="DO198" s="103"/>
      <c r="DP198" s="103"/>
      <c r="DQ198" s="103"/>
      <c r="DR198" s="103"/>
      <c r="DS198" s="103"/>
      <c r="DT198" s="103"/>
      <c r="DU198" s="103"/>
      <c r="DV198" s="103"/>
      <c r="DW198" s="103"/>
      <c r="DX198" s="103"/>
      <c r="DY198" s="103"/>
      <c r="DZ198" s="103"/>
      <c r="EA198" s="103"/>
      <c r="EB198" s="103"/>
      <c r="EC198" s="103"/>
      <c r="ED198" s="103"/>
      <c r="EE198" s="103"/>
      <c r="EF198" s="103"/>
      <c r="EG198" s="103"/>
      <c r="EH198" s="103"/>
      <c r="EI198" s="103"/>
      <c r="EJ198" s="103"/>
      <c r="EK198" s="103"/>
      <c r="EL198" s="103"/>
      <c r="EM198" s="103"/>
      <c r="EN198" s="103"/>
      <c r="EO198" s="103"/>
      <c r="EP198" s="103"/>
      <c r="EQ198" s="103"/>
      <c r="ER198" s="103"/>
      <c r="ES198" s="103"/>
      <c r="ET198" s="103"/>
      <c r="EU198" s="103"/>
      <c r="EV198" s="103"/>
      <c r="EW198" s="103"/>
      <c r="EX198" s="103"/>
      <c r="EY198" s="103"/>
      <c r="EZ198" s="103"/>
      <c r="FA198" s="103"/>
      <c r="FB198" s="103"/>
      <c r="FC198" s="103"/>
      <c r="FD198" s="103"/>
      <c r="FE198" s="103"/>
      <c r="FF198" s="103"/>
      <c r="FG198" s="103"/>
      <c r="FH198" s="103"/>
      <c r="FI198" s="103"/>
      <c r="FJ198" s="103"/>
      <c r="FK198" s="103"/>
      <c r="FL198" s="103"/>
      <c r="FM198" s="103"/>
      <c r="FN198" s="103"/>
      <c r="FO198" s="103"/>
      <c r="FP198" s="103"/>
      <c r="FQ198" s="103"/>
      <c r="FR198" s="103"/>
      <c r="FS198" s="103"/>
      <c r="FT198" s="103"/>
      <c r="FU198" s="103"/>
      <c r="FV198" s="103"/>
      <c r="FW198" s="103"/>
      <c r="FX198" s="103"/>
      <c r="FY198" s="103"/>
      <c r="FZ198" s="103"/>
      <c r="GA198" s="103"/>
      <c r="GB198" s="103"/>
      <c r="GC198" s="103"/>
      <c r="GD198" s="103"/>
      <c r="GE198" s="103"/>
      <c r="GF198" s="103"/>
    </row>
    <row r="199" spans="7:188" x14ac:dyDescent="0.25">
      <c r="G199" s="161"/>
      <c r="H199" s="161"/>
      <c r="I199" s="161"/>
      <c r="J199" s="161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  <c r="AH199" s="161"/>
      <c r="AI199" s="161"/>
      <c r="AJ199" s="161"/>
      <c r="AK199" s="161"/>
      <c r="AL199" s="161"/>
      <c r="AM199" s="161"/>
      <c r="AN199" s="161"/>
      <c r="AO199" s="161"/>
      <c r="AP199" s="161"/>
      <c r="AQ199" s="161"/>
      <c r="AR199" s="161"/>
      <c r="AS199" s="161"/>
      <c r="AT199" s="161"/>
      <c r="AU199" s="161"/>
      <c r="AV199" s="161"/>
      <c r="AW199" s="161"/>
      <c r="AX199" s="161"/>
      <c r="AY199" s="161"/>
      <c r="AZ199" s="161"/>
      <c r="BA199" s="161"/>
      <c r="BB199" s="161"/>
      <c r="BC199" s="161"/>
      <c r="BD199" s="161"/>
      <c r="BE199" s="161"/>
      <c r="BF199" s="161"/>
      <c r="BG199" s="161"/>
      <c r="BH199" s="161"/>
      <c r="BI199" s="161"/>
      <c r="BJ199" s="161"/>
      <c r="BK199" s="161"/>
      <c r="BL199" s="161"/>
      <c r="BM199" s="161"/>
      <c r="BN199" s="161"/>
      <c r="BO199" s="161"/>
      <c r="BP199" s="161"/>
      <c r="BQ199" s="161"/>
      <c r="BR199" s="161"/>
      <c r="BS199" s="161"/>
      <c r="BT199" s="161"/>
      <c r="BU199" s="161"/>
      <c r="BV199" s="161"/>
      <c r="BW199" s="161"/>
      <c r="BX199" s="161"/>
      <c r="BY199" s="161"/>
      <c r="BZ199" s="161"/>
      <c r="CA199" s="161"/>
      <c r="CB199" s="161"/>
      <c r="CC199" s="161"/>
      <c r="CD199" s="161"/>
      <c r="CE199" s="161"/>
      <c r="CF199" s="161"/>
      <c r="CG199" s="161"/>
      <c r="CH199" s="161"/>
      <c r="CI199" s="161"/>
      <c r="CJ199" s="161"/>
      <c r="CK199" s="161"/>
      <c r="CL199" s="161"/>
      <c r="CM199" s="161"/>
      <c r="CN199" s="161"/>
      <c r="CO199" s="161"/>
      <c r="CP199" s="161"/>
      <c r="CQ199" s="161"/>
      <c r="CR199" s="161"/>
      <c r="CS199" s="161"/>
      <c r="CT199" s="161"/>
      <c r="CU199" s="161"/>
      <c r="CV199" s="161"/>
      <c r="CW199" s="161"/>
      <c r="CX199" s="161"/>
      <c r="CY199" s="161"/>
      <c r="CZ199" s="161"/>
      <c r="DA199" s="161"/>
      <c r="DB199" s="161"/>
      <c r="DC199" s="161"/>
      <c r="DD199" s="161"/>
      <c r="DE199" s="161"/>
      <c r="DF199" s="161"/>
      <c r="DG199" s="161"/>
      <c r="DH199" s="161"/>
      <c r="DI199" s="161"/>
      <c r="DJ199" s="161"/>
      <c r="DK199" s="161"/>
      <c r="DL199" s="161"/>
      <c r="DM199" s="161"/>
      <c r="DN199" s="161"/>
      <c r="DO199" s="161"/>
      <c r="DP199" s="161"/>
      <c r="DQ199" s="161"/>
      <c r="DR199" s="161"/>
      <c r="DS199" s="161"/>
      <c r="DT199" s="161"/>
      <c r="DU199" s="161"/>
      <c r="DV199" s="161"/>
      <c r="DW199" s="161"/>
      <c r="DX199" s="161"/>
      <c r="DY199" s="161"/>
      <c r="DZ199" s="161"/>
      <c r="EA199" s="161"/>
      <c r="EB199" s="161"/>
      <c r="EC199" s="161"/>
      <c r="ED199" s="161"/>
      <c r="EE199" s="161"/>
      <c r="EF199" s="161"/>
      <c r="EG199" s="161"/>
      <c r="EH199" s="161"/>
      <c r="EI199" s="161"/>
      <c r="EJ199" s="161"/>
      <c r="EK199" s="161"/>
      <c r="EL199" s="161"/>
      <c r="EM199" s="161"/>
      <c r="EN199" s="161"/>
      <c r="EO199" s="161"/>
      <c r="EP199" s="161"/>
      <c r="EQ199" s="161"/>
      <c r="ER199" s="161"/>
      <c r="ES199" s="161"/>
      <c r="ET199" s="161"/>
      <c r="EU199" s="161"/>
      <c r="EV199" s="161"/>
      <c r="EW199" s="161"/>
      <c r="EX199" s="161"/>
      <c r="EY199" s="161"/>
      <c r="EZ199" s="161"/>
      <c r="FA199" s="161"/>
      <c r="FB199" s="161"/>
      <c r="FC199" s="161"/>
      <c r="FD199" s="161"/>
      <c r="FE199" s="161"/>
      <c r="FF199" s="161"/>
      <c r="FG199" s="161"/>
      <c r="FH199" s="161"/>
      <c r="FI199" s="161"/>
      <c r="FJ199" s="161"/>
      <c r="FK199" s="161"/>
      <c r="FL199" s="161"/>
      <c r="FM199" s="161"/>
      <c r="FN199" s="161"/>
      <c r="FO199" s="161"/>
      <c r="FP199" s="161"/>
      <c r="FQ199" s="161"/>
      <c r="FR199" s="161"/>
      <c r="FS199" s="161"/>
      <c r="FT199" s="161"/>
      <c r="FU199" s="161"/>
      <c r="FV199" s="161"/>
      <c r="FW199" s="161"/>
      <c r="FX199" s="161"/>
      <c r="FY199" s="161"/>
      <c r="FZ199" s="161"/>
      <c r="GA199" s="161"/>
      <c r="GB199" s="161"/>
      <c r="GC199" s="161"/>
      <c r="GD199" s="161"/>
      <c r="GE199" s="161"/>
      <c r="GF199" s="161"/>
    </row>
    <row r="200" spans="7:188" x14ac:dyDescent="0.25"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  <c r="BD200" s="103"/>
      <c r="BE200" s="103"/>
      <c r="BF200" s="103"/>
      <c r="BG200" s="103"/>
      <c r="BH200" s="103"/>
      <c r="BI200" s="103"/>
      <c r="BJ200" s="103"/>
      <c r="BK200" s="103"/>
      <c r="BL200" s="103"/>
      <c r="BM200" s="103"/>
      <c r="BN200" s="103"/>
      <c r="BO200" s="103"/>
      <c r="BP200" s="103"/>
      <c r="BQ200" s="103"/>
      <c r="BR200" s="103"/>
      <c r="BS200" s="103"/>
      <c r="BT200" s="103"/>
      <c r="BU200" s="103"/>
      <c r="BV200" s="103"/>
      <c r="BW200" s="103"/>
      <c r="BX200" s="103"/>
      <c r="BY200" s="103"/>
      <c r="BZ200" s="103"/>
      <c r="CA200" s="103"/>
      <c r="CB200" s="103"/>
      <c r="CC200" s="103"/>
      <c r="CD200" s="103"/>
      <c r="CE200" s="103"/>
      <c r="CF200" s="103"/>
      <c r="CG200" s="103"/>
      <c r="CH200" s="103"/>
      <c r="CI200" s="103"/>
      <c r="CJ200" s="103"/>
      <c r="CK200" s="103"/>
      <c r="CL200" s="103"/>
      <c r="CM200" s="103"/>
      <c r="CN200" s="103"/>
      <c r="CO200" s="103"/>
      <c r="CP200" s="103"/>
      <c r="CQ200" s="103"/>
      <c r="CR200" s="103"/>
      <c r="CS200" s="103"/>
      <c r="CT200" s="103"/>
      <c r="CU200" s="103"/>
      <c r="CV200" s="103"/>
      <c r="CW200" s="103"/>
      <c r="CX200" s="103"/>
      <c r="CY200" s="103"/>
      <c r="CZ200" s="103"/>
      <c r="DA200" s="103"/>
      <c r="DB200" s="103"/>
      <c r="DC200" s="103"/>
      <c r="DD200" s="103"/>
      <c r="DE200" s="103"/>
      <c r="DF200" s="103"/>
      <c r="DG200" s="103"/>
      <c r="DH200" s="103"/>
      <c r="DI200" s="103"/>
      <c r="DJ200" s="103"/>
      <c r="DK200" s="103"/>
      <c r="DL200" s="103"/>
      <c r="DM200" s="103"/>
      <c r="DN200" s="103"/>
      <c r="DO200" s="103"/>
      <c r="DP200" s="103"/>
      <c r="DQ200" s="103"/>
      <c r="DR200" s="103"/>
      <c r="DS200" s="103"/>
      <c r="DT200" s="103"/>
      <c r="DU200" s="103"/>
      <c r="DV200" s="103"/>
      <c r="DW200" s="103"/>
      <c r="DX200" s="103"/>
      <c r="DY200" s="103"/>
      <c r="DZ200" s="103"/>
      <c r="EA200" s="103"/>
      <c r="EB200" s="103"/>
      <c r="EC200" s="103"/>
      <c r="ED200" s="103"/>
      <c r="EE200" s="103"/>
      <c r="EF200" s="103"/>
      <c r="EG200" s="103"/>
      <c r="EH200" s="103"/>
      <c r="EI200" s="103"/>
      <c r="EJ200" s="103"/>
      <c r="EK200" s="103"/>
      <c r="EL200" s="103"/>
      <c r="EM200" s="103"/>
      <c r="EN200" s="103"/>
      <c r="EO200" s="103"/>
      <c r="EP200" s="103"/>
      <c r="EQ200" s="103"/>
      <c r="ER200" s="103"/>
      <c r="ES200" s="103"/>
      <c r="ET200" s="103"/>
      <c r="EU200" s="103"/>
      <c r="EV200" s="103"/>
      <c r="EW200" s="103"/>
      <c r="EX200" s="103"/>
      <c r="EY200" s="103"/>
      <c r="EZ200" s="103"/>
      <c r="FA200" s="103"/>
      <c r="FB200" s="103"/>
      <c r="FC200" s="103"/>
      <c r="FD200" s="103"/>
      <c r="FE200" s="103"/>
      <c r="FF200" s="103"/>
      <c r="FG200" s="103"/>
      <c r="FH200" s="103"/>
      <c r="FI200" s="103"/>
      <c r="FJ200" s="103"/>
      <c r="FK200" s="103"/>
      <c r="FL200" s="103"/>
      <c r="FM200" s="103"/>
      <c r="FN200" s="103"/>
      <c r="FO200" s="103"/>
      <c r="FP200" s="103"/>
      <c r="FQ200" s="103"/>
      <c r="FR200" s="103"/>
      <c r="FS200" s="103"/>
      <c r="FT200" s="103"/>
      <c r="FU200" s="103"/>
      <c r="FV200" s="103"/>
      <c r="FW200" s="103"/>
      <c r="FX200" s="103"/>
      <c r="FY200" s="103"/>
      <c r="FZ200" s="103"/>
      <c r="GA200" s="103"/>
      <c r="GB200" s="103"/>
      <c r="GC200" s="103"/>
      <c r="GD200" s="103"/>
      <c r="GE200" s="103"/>
      <c r="GF200" s="103"/>
    </row>
    <row r="201" spans="7:188" x14ac:dyDescent="0.25">
      <c r="G201" s="161"/>
      <c r="H201" s="161"/>
      <c r="I201" s="161"/>
      <c r="J201" s="161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  <c r="AH201" s="161"/>
      <c r="AI201" s="161"/>
      <c r="AJ201" s="161"/>
      <c r="AK201" s="161"/>
      <c r="AL201" s="161"/>
      <c r="AM201" s="161"/>
      <c r="AN201" s="161"/>
      <c r="AO201" s="161"/>
      <c r="AP201" s="161"/>
      <c r="AQ201" s="161"/>
      <c r="AR201" s="161"/>
      <c r="AS201" s="161"/>
      <c r="AT201" s="161"/>
      <c r="AU201" s="161"/>
      <c r="AV201" s="161"/>
      <c r="AW201" s="161"/>
      <c r="AX201" s="161"/>
      <c r="AY201" s="161"/>
      <c r="AZ201" s="161"/>
      <c r="BA201" s="161"/>
      <c r="BB201" s="161"/>
      <c r="BC201" s="161"/>
      <c r="BD201" s="161"/>
      <c r="BE201" s="161"/>
      <c r="BF201" s="161"/>
      <c r="BG201" s="161"/>
      <c r="BH201" s="161"/>
      <c r="BI201" s="161"/>
      <c r="BJ201" s="161"/>
      <c r="BK201" s="161"/>
      <c r="BL201" s="161"/>
      <c r="BM201" s="161"/>
      <c r="BN201" s="161"/>
      <c r="BO201" s="161"/>
      <c r="BP201" s="161"/>
      <c r="BQ201" s="161"/>
      <c r="BR201" s="161"/>
      <c r="BS201" s="161"/>
      <c r="BT201" s="161"/>
      <c r="BU201" s="161"/>
      <c r="BV201" s="161"/>
      <c r="BW201" s="161"/>
      <c r="BX201" s="161"/>
      <c r="BY201" s="161"/>
      <c r="BZ201" s="161"/>
      <c r="CA201" s="161"/>
      <c r="CB201" s="161"/>
      <c r="CC201" s="161"/>
      <c r="CD201" s="161"/>
      <c r="CE201" s="161"/>
      <c r="CF201" s="161"/>
      <c r="CG201" s="161"/>
      <c r="CH201" s="161"/>
      <c r="CI201" s="161"/>
      <c r="CJ201" s="161"/>
      <c r="CK201" s="161"/>
      <c r="CL201" s="161"/>
      <c r="CM201" s="161"/>
      <c r="CN201" s="161"/>
      <c r="CO201" s="161"/>
      <c r="CP201" s="161"/>
      <c r="CQ201" s="161"/>
      <c r="CR201" s="161"/>
      <c r="CS201" s="161"/>
      <c r="CT201" s="161"/>
      <c r="CU201" s="161"/>
      <c r="CV201" s="161"/>
      <c r="CW201" s="161"/>
      <c r="CX201" s="161"/>
      <c r="CY201" s="161"/>
      <c r="CZ201" s="161"/>
      <c r="DA201" s="161"/>
      <c r="DB201" s="161"/>
      <c r="DC201" s="161"/>
      <c r="DD201" s="161"/>
      <c r="DE201" s="161"/>
      <c r="DF201" s="161"/>
      <c r="DG201" s="161"/>
      <c r="DH201" s="161"/>
      <c r="DI201" s="161"/>
      <c r="DJ201" s="161"/>
      <c r="DK201" s="161"/>
      <c r="DL201" s="161"/>
      <c r="DM201" s="161"/>
      <c r="DN201" s="161"/>
      <c r="DO201" s="161"/>
      <c r="DP201" s="161"/>
      <c r="DQ201" s="161"/>
      <c r="DR201" s="161"/>
      <c r="DS201" s="161"/>
      <c r="DT201" s="161"/>
      <c r="DU201" s="161"/>
      <c r="DV201" s="161"/>
      <c r="DW201" s="161"/>
      <c r="DX201" s="161"/>
      <c r="DY201" s="161"/>
      <c r="DZ201" s="161"/>
      <c r="EA201" s="161"/>
      <c r="EB201" s="161"/>
      <c r="EC201" s="161"/>
      <c r="ED201" s="161"/>
      <c r="EE201" s="161"/>
      <c r="EF201" s="161"/>
      <c r="EG201" s="161"/>
      <c r="EH201" s="161"/>
      <c r="EI201" s="161"/>
      <c r="EJ201" s="161"/>
      <c r="EK201" s="161"/>
      <c r="EL201" s="161"/>
      <c r="EM201" s="161"/>
      <c r="EN201" s="161"/>
      <c r="EO201" s="161"/>
      <c r="EP201" s="161"/>
      <c r="EQ201" s="161"/>
      <c r="ER201" s="161"/>
      <c r="ES201" s="161"/>
      <c r="ET201" s="161"/>
      <c r="EU201" s="161"/>
      <c r="EV201" s="161"/>
      <c r="EW201" s="161"/>
      <c r="EX201" s="161"/>
      <c r="EY201" s="161"/>
      <c r="EZ201" s="161"/>
      <c r="FA201" s="161"/>
      <c r="FB201" s="161"/>
      <c r="FC201" s="161"/>
      <c r="FD201" s="161"/>
      <c r="FE201" s="161"/>
      <c r="FF201" s="161"/>
      <c r="FG201" s="161"/>
      <c r="FH201" s="161"/>
      <c r="FI201" s="161"/>
      <c r="FJ201" s="161"/>
      <c r="FK201" s="161"/>
      <c r="FL201" s="161"/>
      <c r="FM201" s="161"/>
      <c r="FN201" s="161"/>
      <c r="FO201" s="161"/>
      <c r="FP201" s="161"/>
      <c r="FQ201" s="161"/>
      <c r="FR201" s="161"/>
      <c r="FS201" s="161"/>
      <c r="FT201" s="161"/>
      <c r="FU201" s="161"/>
      <c r="FV201" s="161"/>
      <c r="FW201" s="161"/>
      <c r="FX201" s="161"/>
      <c r="FY201" s="161"/>
      <c r="FZ201" s="161"/>
      <c r="GA201" s="161"/>
      <c r="GB201" s="161"/>
      <c r="GC201" s="161"/>
      <c r="GD201" s="161"/>
      <c r="GE201" s="161"/>
      <c r="GF201" s="161"/>
    </row>
    <row r="202" spans="7:188" x14ac:dyDescent="0.25"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  <c r="BD202" s="103"/>
      <c r="BE202" s="103"/>
      <c r="BF202" s="103"/>
      <c r="BG202" s="103"/>
      <c r="BH202" s="103"/>
      <c r="BI202" s="103"/>
      <c r="BJ202" s="103"/>
      <c r="BK202" s="103"/>
      <c r="BL202" s="103"/>
      <c r="BM202" s="103"/>
      <c r="BN202" s="103"/>
      <c r="BO202" s="103"/>
      <c r="BP202" s="103"/>
      <c r="BQ202" s="103"/>
      <c r="BR202" s="103"/>
      <c r="BS202" s="103"/>
      <c r="BT202" s="103"/>
      <c r="BU202" s="103"/>
      <c r="BV202" s="103"/>
      <c r="BW202" s="103"/>
      <c r="BX202" s="103"/>
      <c r="BY202" s="103"/>
      <c r="BZ202" s="103"/>
      <c r="CA202" s="103"/>
      <c r="CB202" s="103"/>
      <c r="CC202" s="103"/>
      <c r="CD202" s="103"/>
      <c r="CE202" s="103"/>
      <c r="CF202" s="103"/>
      <c r="CG202" s="103"/>
      <c r="CH202" s="103"/>
      <c r="CI202" s="103"/>
      <c r="CJ202" s="103"/>
      <c r="CK202" s="103"/>
      <c r="CL202" s="103"/>
      <c r="CM202" s="103"/>
      <c r="CN202" s="103"/>
      <c r="CO202" s="103"/>
      <c r="CP202" s="103"/>
      <c r="CQ202" s="103"/>
      <c r="CR202" s="103"/>
      <c r="CS202" s="103"/>
      <c r="CT202" s="103"/>
      <c r="CU202" s="103"/>
      <c r="CV202" s="103"/>
      <c r="CW202" s="103"/>
      <c r="CX202" s="103"/>
      <c r="CY202" s="103"/>
      <c r="CZ202" s="103"/>
      <c r="DA202" s="103"/>
      <c r="DB202" s="103"/>
      <c r="DC202" s="103"/>
      <c r="DD202" s="103"/>
      <c r="DE202" s="103"/>
      <c r="DF202" s="103"/>
      <c r="DG202" s="103"/>
      <c r="DH202" s="103"/>
      <c r="DI202" s="103"/>
      <c r="DJ202" s="103"/>
      <c r="DK202" s="103"/>
      <c r="DL202" s="103"/>
      <c r="DM202" s="103"/>
      <c r="DN202" s="103"/>
      <c r="DO202" s="103"/>
      <c r="DP202" s="103"/>
      <c r="DQ202" s="103"/>
      <c r="DR202" s="103"/>
      <c r="DS202" s="103"/>
      <c r="DT202" s="103"/>
      <c r="DU202" s="103"/>
      <c r="DV202" s="103"/>
      <c r="DW202" s="103"/>
      <c r="DX202" s="103"/>
      <c r="DY202" s="103"/>
      <c r="DZ202" s="103"/>
      <c r="EA202" s="103"/>
      <c r="EB202" s="103"/>
      <c r="EC202" s="103"/>
      <c r="ED202" s="103"/>
      <c r="EE202" s="103"/>
      <c r="EF202" s="103"/>
      <c r="EG202" s="103"/>
      <c r="EH202" s="103"/>
      <c r="EI202" s="103"/>
      <c r="EJ202" s="103"/>
      <c r="EK202" s="103"/>
      <c r="EL202" s="103"/>
      <c r="EM202" s="103"/>
      <c r="EN202" s="103"/>
      <c r="EO202" s="103"/>
      <c r="EP202" s="103"/>
      <c r="EQ202" s="103"/>
      <c r="ER202" s="103"/>
      <c r="ES202" s="103"/>
      <c r="ET202" s="103"/>
      <c r="EU202" s="103"/>
      <c r="EV202" s="103"/>
      <c r="EW202" s="103"/>
      <c r="EX202" s="103"/>
      <c r="EY202" s="103"/>
      <c r="EZ202" s="103"/>
      <c r="FA202" s="103"/>
      <c r="FB202" s="103"/>
      <c r="FC202" s="103"/>
      <c r="FD202" s="103"/>
      <c r="FE202" s="103"/>
      <c r="FF202" s="103"/>
      <c r="FG202" s="103"/>
      <c r="FH202" s="103"/>
      <c r="FI202" s="103"/>
      <c r="FJ202" s="103"/>
      <c r="FK202" s="103"/>
      <c r="FL202" s="103"/>
      <c r="FM202" s="103"/>
      <c r="FN202" s="103"/>
      <c r="FO202" s="103"/>
      <c r="FP202" s="103"/>
      <c r="FQ202" s="103"/>
      <c r="FR202" s="103"/>
      <c r="FS202" s="103"/>
      <c r="FT202" s="103"/>
      <c r="FU202" s="103"/>
      <c r="FV202" s="103"/>
      <c r="FW202" s="103"/>
      <c r="FX202" s="103"/>
      <c r="FY202" s="103"/>
      <c r="FZ202" s="103"/>
      <c r="GA202" s="103"/>
      <c r="GB202" s="103"/>
      <c r="GC202" s="103"/>
      <c r="GD202" s="103"/>
      <c r="GE202" s="103"/>
      <c r="GF202" s="103"/>
    </row>
    <row r="203" spans="7:188" x14ac:dyDescent="0.25">
      <c r="G203" s="161"/>
      <c r="H203" s="161"/>
      <c r="I203" s="161"/>
      <c r="J203" s="161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  <c r="AH203" s="161"/>
      <c r="AI203" s="161"/>
      <c r="AJ203" s="161"/>
      <c r="AK203" s="161"/>
      <c r="AL203" s="161"/>
      <c r="AM203" s="161"/>
      <c r="AN203" s="161"/>
      <c r="AO203" s="161"/>
      <c r="AP203" s="161"/>
      <c r="AQ203" s="161"/>
      <c r="AR203" s="161"/>
      <c r="AS203" s="161"/>
      <c r="AT203" s="161"/>
      <c r="AU203" s="161"/>
      <c r="AV203" s="161"/>
      <c r="AW203" s="161"/>
      <c r="AX203" s="161"/>
      <c r="AY203" s="161"/>
      <c r="AZ203" s="161"/>
      <c r="BA203" s="161"/>
      <c r="BB203" s="161"/>
      <c r="BC203" s="161"/>
      <c r="BD203" s="161"/>
      <c r="BE203" s="161"/>
      <c r="BF203" s="161"/>
      <c r="BG203" s="161"/>
      <c r="BH203" s="161"/>
      <c r="BI203" s="161"/>
      <c r="BJ203" s="161"/>
      <c r="BK203" s="161"/>
      <c r="BL203" s="161"/>
      <c r="BM203" s="161"/>
      <c r="BN203" s="161"/>
      <c r="BO203" s="161"/>
      <c r="BP203" s="161"/>
      <c r="BQ203" s="161"/>
      <c r="BR203" s="161"/>
      <c r="BS203" s="161"/>
      <c r="BT203" s="161"/>
      <c r="BU203" s="161"/>
      <c r="BV203" s="161"/>
      <c r="BW203" s="161"/>
      <c r="BX203" s="161"/>
      <c r="BY203" s="161"/>
      <c r="BZ203" s="161"/>
      <c r="CA203" s="161"/>
      <c r="CB203" s="161"/>
      <c r="CC203" s="161"/>
      <c r="CD203" s="161"/>
      <c r="CE203" s="161"/>
      <c r="CF203" s="161"/>
      <c r="CG203" s="161"/>
      <c r="CH203" s="161"/>
      <c r="CI203" s="161"/>
      <c r="CJ203" s="161"/>
      <c r="CK203" s="161"/>
      <c r="CL203" s="161"/>
      <c r="CM203" s="161"/>
      <c r="CN203" s="161"/>
      <c r="CO203" s="161"/>
      <c r="CP203" s="161"/>
      <c r="CQ203" s="161"/>
      <c r="CR203" s="161"/>
      <c r="CS203" s="161"/>
      <c r="CT203" s="161"/>
      <c r="CU203" s="161"/>
      <c r="CV203" s="161"/>
      <c r="CW203" s="161"/>
      <c r="CX203" s="161"/>
      <c r="CY203" s="161"/>
      <c r="CZ203" s="161"/>
      <c r="DA203" s="161"/>
      <c r="DB203" s="161"/>
      <c r="DC203" s="161"/>
      <c r="DD203" s="161"/>
      <c r="DE203" s="161"/>
      <c r="DF203" s="161"/>
      <c r="DG203" s="161"/>
      <c r="DH203" s="161"/>
      <c r="DI203" s="161"/>
      <c r="DJ203" s="161"/>
      <c r="DK203" s="161"/>
      <c r="DL203" s="161"/>
      <c r="DM203" s="161"/>
      <c r="DN203" s="161"/>
      <c r="DO203" s="161"/>
      <c r="DP203" s="161"/>
      <c r="DQ203" s="161"/>
      <c r="DR203" s="161"/>
      <c r="DS203" s="161"/>
      <c r="DT203" s="161"/>
      <c r="DU203" s="161"/>
      <c r="DV203" s="161"/>
      <c r="DW203" s="161"/>
      <c r="DX203" s="161"/>
      <c r="DY203" s="161"/>
      <c r="DZ203" s="161"/>
      <c r="EA203" s="161"/>
      <c r="EB203" s="161"/>
      <c r="EC203" s="161"/>
      <c r="ED203" s="161"/>
      <c r="EE203" s="161"/>
      <c r="EF203" s="161"/>
      <c r="EG203" s="161"/>
      <c r="EH203" s="161"/>
      <c r="EI203" s="161"/>
      <c r="EJ203" s="161"/>
      <c r="EK203" s="161"/>
      <c r="EL203" s="161"/>
      <c r="EM203" s="161"/>
      <c r="EN203" s="161"/>
      <c r="EO203" s="161"/>
      <c r="EP203" s="161"/>
      <c r="EQ203" s="161"/>
      <c r="ER203" s="161"/>
      <c r="ES203" s="161"/>
      <c r="ET203" s="161"/>
      <c r="EU203" s="161"/>
      <c r="EV203" s="161"/>
      <c r="EW203" s="161"/>
      <c r="EX203" s="161"/>
      <c r="EY203" s="161"/>
      <c r="EZ203" s="161"/>
      <c r="FA203" s="161"/>
      <c r="FB203" s="161"/>
      <c r="FC203" s="161"/>
      <c r="FD203" s="161"/>
      <c r="FE203" s="161"/>
      <c r="FF203" s="161"/>
      <c r="FG203" s="161"/>
      <c r="FH203" s="161"/>
      <c r="FI203" s="161"/>
      <c r="FJ203" s="161"/>
      <c r="FK203" s="161"/>
      <c r="FL203" s="161"/>
      <c r="FM203" s="161"/>
      <c r="FN203" s="161"/>
      <c r="FO203" s="161"/>
      <c r="FP203" s="161"/>
      <c r="FQ203" s="161"/>
      <c r="FR203" s="161"/>
      <c r="FS203" s="161"/>
      <c r="FT203" s="161"/>
      <c r="FU203" s="161"/>
      <c r="FV203" s="161"/>
      <c r="FW203" s="161"/>
      <c r="FX203" s="161"/>
      <c r="FY203" s="161"/>
      <c r="FZ203" s="161"/>
      <c r="GA203" s="161"/>
      <c r="GB203" s="161"/>
      <c r="GC203" s="161"/>
      <c r="GD203" s="161"/>
      <c r="GE203" s="161"/>
      <c r="GF203" s="161"/>
    </row>
    <row r="204" spans="7:188" x14ac:dyDescent="0.25"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  <c r="BD204" s="103"/>
      <c r="BE204" s="103"/>
      <c r="BF204" s="103"/>
      <c r="BG204" s="103"/>
      <c r="BH204" s="103"/>
      <c r="BI204" s="103"/>
      <c r="BJ204" s="103"/>
      <c r="BK204" s="103"/>
      <c r="BL204" s="103"/>
      <c r="BM204" s="103"/>
      <c r="BN204" s="103"/>
      <c r="BO204" s="103"/>
      <c r="BP204" s="103"/>
      <c r="BQ204" s="103"/>
      <c r="BR204" s="103"/>
      <c r="BS204" s="103"/>
      <c r="BT204" s="103"/>
      <c r="BU204" s="103"/>
      <c r="BV204" s="103"/>
      <c r="BW204" s="103"/>
      <c r="BX204" s="103"/>
      <c r="BY204" s="103"/>
      <c r="BZ204" s="103"/>
      <c r="CA204" s="103"/>
      <c r="CB204" s="103"/>
      <c r="CC204" s="103"/>
      <c r="CD204" s="103"/>
      <c r="CE204" s="103"/>
      <c r="CF204" s="103"/>
      <c r="CG204" s="103"/>
      <c r="CH204" s="103"/>
      <c r="CI204" s="103"/>
      <c r="CJ204" s="103"/>
      <c r="CK204" s="103"/>
      <c r="CL204" s="103"/>
      <c r="CM204" s="103"/>
      <c r="CN204" s="103"/>
      <c r="CO204" s="103"/>
      <c r="CP204" s="103"/>
      <c r="CQ204" s="103"/>
      <c r="CR204" s="103"/>
      <c r="CS204" s="103"/>
      <c r="CT204" s="103"/>
      <c r="CU204" s="103"/>
      <c r="CV204" s="103"/>
      <c r="CW204" s="103"/>
      <c r="CX204" s="103"/>
      <c r="CY204" s="103"/>
      <c r="CZ204" s="103"/>
      <c r="DA204" s="103"/>
      <c r="DB204" s="103"/>
      <c r="DC204" s="103"/>
      <c r="DD204" s="103"/>
      <c r="DE204" s="103"/>
      <c r="DF204" s="103"/>
      <c r="DG204" s="103"/>
      <c r="DH204" s="103"/>
      <c r="DI204" s="103"/>
      <c r="DJ204" s="103"/>
      <c r="DK204" s="103"/>
      <c r="DL204" s="103"/>
      <c r="DM204" s="103"/>
      <c r="DN204" s="103"/>
      <c r="DO204" s="103"/>
      <c r="DP204" s="103"/>
      <c r="DQ204" s="103"/>
      <c r="DR204" s="103"/>
      <c r="DS204" s="103"/>
      <c r="DT204" s="103"/>
      <c r="DU204" s="103"/>
      <c r="DV204" s="103"/>
      <c r="DW204" s="103"/>
      <c r="DX204" s="103"/>
      <c r="DY204" s="103"/>
      <c r="DZ204" s="103"/>
      <c r="EA204" s="103"/>
      <c r="EB204" s="103"/>
      <c r="EC204" s="103"/>
      <c r="ED204" s="103"/>
      <c r="EE204" s="103"/>
      <c r="EF204" s="103"/>
      <c r="EG204" s="103"/>
      <c r="EH204" s="103"/>
      <c r="EI204" s="103"/>
      <c r="EJ204" s="103"/>
      <c r="EK204" s="103"/>
      <c r="EL204" s="103"/>
      <c r="EM204" s="103"/>
      <c r="EN204" s="103"/>
      <c r="EO204" s="103"/>
      <c r="EP204" s="103"/>
      <c r="EQ204" s="103"/>
      <c r="ER204" s="103"/>
      <c r="ES204" s="103"/>
      <c r="ET204" s="103"/>
      <c r="EU204" s="103"/>
      <c r="EV204" s="103"/>
      <c r="EW204" s="103"/>
      <c r="EX204" s="103"/>
      <c r="EY204" s="103"/>
      <c r="EZ204" s="103"/>
      <c r="FA204" s="103"/>
      <c r="FB204" s="103"/>
      <c r="FC204" s="103"/>
      <c r="FD204" s="103"/>
      <c r="FE204" s="103"/>
      <c r="FF204" s="103"/>
      <c r="FG204" s="103"/>
      <c r="FH204" s="103"/>
      <c r="FI204" s="103"/>
      <c r="FJ204" s="103"/>
      <c r="FK204" s="103"/>
      <c r="FL204" s="103"/>
      <c r="FM204" s="103"/>
      <c r="FN204" s="103"/>
      <c r="FO204" s="103"/>
      <c r="FP204" s="103"/>
      <c r="FQ204" s="103"/>
      <c r="FR204" s="103"/>
      <c r="FS204" s="103"/>
      <c r="FT204" s="103"/>
      <c r="FU204" s="103"/>
      <c r="FV204" s="103"/>
      <c r="FW204" s="103"/>
      <c r="FX204" s="103"/>
      <c r="FY204" s="103"/>
      <c r="FZ204" s="103"/>
      <c r="GA204" s="103"/>
      <c r="GB204" s="103"/>
      <c r="GC204" s="103"/>
      <c r="GD204" s="103"/>
      <c r="GE204" s="103"/>
      <c r="GF204" s="103"/>
    </row>
    <row r="205" spans="7:188" x14ac:dyDescent="0.25">
      <c r="G205" s="161"/>
      <c r="H205" s="161"/>
      <c r="I205" s="161"/>
      <c r="J205" s="161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  <c r="AH205" s="161"/>
      <c r="AI205" s="161"/>
      <c r="AJ205" s="161"/>
      <c r="AK205" s="161"/>
      <c r="AL205" s="161"/>
      <c r="AM205" s="161"/>
      <c r="AN205" s="161"/>
      <c r="AO205" s="161"/>
      <c r="AP205" s="161"/>
      <c r="AQ205" s="161"/>
      <c r="AR205" s="161"/>
      <c r="AS205" s="161"/>
      <c r="AT205" s="161"/>
      <c r="AU205" s="161"/>
      <c r="AV205" s="161"/>
      <c r="AW205" s="161"/>
      <c r="AX205" s="161"/>
      <c r="AY205" s="161"/>
      <c r="AZ205" s="161"/>
      <c r="BA205" s="161"/>
      <c r="BB205" s="161"/>
      <c r="BC205" s="161"/>
      <c r="BD205" s="161"/>
      <c r="BE205" s="161"/>
      <c r="BF205" s="161"/>
      <c r="BG205" s="161"/>
      <c r="BH205" s="161"/>
      <c r="BI205" s="161"/>
      <c r="BJ205" s="161"/>
      <c r="BK205" s="161"/>
      <c r="BL205" s="161"/>
      <c r="BM205" s="161"/>
      <c r="BN205" s="161"/>
      <c r="BO205" s="161"/>
      <c r="BP205" s="161"/>
      <c r="BQ205" s="161"/>
      <c r="BR205" s="161"/>
      <c r="BS205" s="161"/>
      <c r="BT205" s="161"/>
      <c r="BU205" s="161"/>
      <c r="BV205" s="161"/>
      <c r="BW205" s="161"/>
      <c r="BX205" s="161"/>
      <c r="BY205" s="161"/>
      <c r="BZ205" s="161"/>
      <c r="CA205" s="161"/>
      <c r="CB205" s="161"/>
      <c r="CC205" s="161"/>
      <c r="CD205" s="161"/>
      <c r="CE205" s="161"/>
      <c r="CF205" s="161"/>
      <c r="CG205" s="161"/>
      <c r="CH205" s="161"/>
      <c r="CI205" s="161"/>
      <c r="CJ205" s="161"/>
      <c r="CK205" s="161"/>
      <c r="CL205" s="161"/>
      <c r="CM205" s="161"/>
      <c r="CN205" s="161"/>
      <c r="CO205" s="161"/>
      <c r="CP205" s="161"/>
      <c r="CQ205" s="161"/>
      <c r="CR205" s="161"/>
      <c r="CS205" s="161"/>
      <c r="CT205" s="161"/>
      <c r="CU205" s="161"/>
      <c r="CV205" s="161"/>
      <c r="CW205" s="161"/>
      <c r="CX205" s="161"/>
      <c r="CY205" s="161"/>
      <c r="CZ205" s="161"/>
      <c r="DA205" s="161"/>
      <c r="DB205" s="161"/>
      <c r="DC205" s="161"/>
      <c r="DD205" s="161"/>
      <c r="DE205" s="161"/>
      <c r="DF205" s="161"/>
      <c r="DG205" s="161"/>
      <c r="DH205" s="161"/>
      <c r="DI205" s="161"/>
      <c r="DJ205" s="161"/>
      <c r="DK205" s="161"/>
      <c r="DL205" s="161"/>
      <c r="DM205" s="161"/>
      <c r="DN205" s="161"/>
      <c r="DO205" s="161"/>
      <c r="DP205" s="161"/>
      <c r="DQ205" s="161"/>
      <c r="DR205" s="161"/>
      <c r="DS205" s="161"/>
      <c r="DT205" s="161"/>
      <c r="DU205" s="161"/>
      <c r="DV205" s="161"/>
      <c r="DW205" s="161"/>
      <c r="DX205" s="161"/>
      <c r="DY205" s="161"/>
      <c r="DZ205" s="161"/>
      <c r="EA205" s="161"/>
      <c r="EB205" s="161"/>
      <c r="EC205" s="161"/>
      <c r="ED205" s="161"/>
      <c r="EE205" s="161"/>
      <c r="EF205" s="161"/>
      <c r="EG205" s="161"/>
      <c r="EH205" s="161"/>
      <c r="EI205" s="161"/>
      <c r="EJ205" s="161"/>
      <c r="EK205" s="161"/>
      <c r="EL205" s="161"/>
      <c r="EM205" s="161"/>
      <c r="EN205" s="161"/>
      <c r="EO205" s="161"/>
      <c r="EP205" s="161"/>
      <c r="EQ205" s="161"/>
      <c r="ER205" s="161"/>
      <c r="ES205" s="161"/>
      <c r="ET205" s="161"/>
      <c r="EU205" s="161"/>
      <c r="EV205" s="161"/>
      <c r="EW205" s="161"/>
      <c r="EX205" s="161"/>
      <c r="EY205" s="161"/>
      <c r="EZ205" s="161"/>
      <c r="FA205" s="161"/>
      <c r="FB205" s="161"/>
      <c r="FC205" s="161"/>
      <c r="FD205" s="161"/>
      <c r="FE205" s="161"/>
      <c r="FF205" s="161"/>
      <c r="FG205" s="161"/>
      <c r="FH205" s="161"/>
      <c r="FI205" s="161"/>
      <c r="FJ205" s="161"/>
      <c r="FK205" s="161"/>
      <c r="FL205" s="161"/>
      <c r="FM205" s="161"/>
      <c r="FN205" s="161"/>
      <c r="FO205" s="161"/>
      <c r="FP205" s="161"/>
      <c r="FQ205" s="161"/>
      <c r="FR205" s="161"/>
      <c r="FS205" s="161"/>
      <c r="FT205" s="161"/>
      <c r="FU205" s="161"/>
      <c r="FV205" s="161"/>
      <c r="FW205" s="161"/>
      <c r="FX205" s="161"/>
      <c r="FY205" s="161"/>
      <c r="FZ205" s="161"/>
      <c r="GA205" s="161"/>
      <c r="GB205" s="161"/>
      <c r="GC205" s="161"/>
      <c r="GD205" s="161"/>
      <c r="GE205" s="161"/>
      <c r="GF205" s="161"/>
    </row>
    <row r="206" spans="7:188" x14ac:dyDescent="0.25"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  <c r="BD206" s="103"/>
      <c r="BE206" s="103"/>
      <c r="BF206" s="103"/>
      <c r="BG206" s="103"/>
      <c r="BH206" s="103"/>
      <c r="BI206" s="103"/>
      <c r="BJ206" s="103"/>
      <c r="BK206" s="103"/>
      <c r="BL206" s="103"/>
      <c r="BM206" s="103"/>
      <c r="BN206" s="103"/>
      <c r="BO206" s="103"/>
      <c r="BP206" s="103"/>
      <c r="BQ206" s="103"/>
      <c r="BR206" s="103"/>
      <c r="BS206" s="103"/>
      <c r="BT206" s="103"/>
      <c r="BU206" s="103"/>
      <c r="BV206" s="103"/>
      <c r="BW206" s="103"/>
      <c r="BX206" s="103"/>
      <c r="BY206" s="103"/>
      <c r="BZ206" s="103"/>
      <c r="CA206" s="103"/>
      <c r="CB206" s="103"/>
      <c r="CC206" s="103"/>
      <c r="CD206" s="103"/>
      <c r="CE206" s="103"/>
      <c r="CF206" s="103"/>
      <c r="CG206" s="103"/>
      <c r="CH206" s="103"/>
      <c r="CI206" s="103"/>
      <c r="CJ206" s="103"/>
      <c r="CK206" s="103"/>
      <c r="CL206" s="103"/>
      <c r="CM206" s="103"/>
      <c r="CN206" s="103"/>
      <c r="CO206" s="103"/>
      <c r="CP206" s="103"/>
      <c r="CQ206" s="103"/>
      <c r="CR206" s="103"/>
      <c r="CS206" s="103"/>
      <c r="CT206" s="103"/>
      <c r="CU206" s="103"/>
      <c r="CV206" s="103"/>
      <c r="CW206" s="103"/>
      <c r="CX206" s="103"/>
      <c r="CY206" s="103"/>
      <c r="CZ206" s="103"/>
      <c r="DA206" s="103"/>
      <c r="DB206" s="103"/>
      <c r="DC206" s="103"/>
      <c r="DD206" s="103"/>
      <c r="DE206" s="103"/>
      <c r="DF206" s="103"/>
      <c r="DG206" s="103"/>
      <c r="DH206" s="103"/>
      <c r="DI206" s="103"/>
      <c r="DJ206" s="103"/>
      <c r="DK206" s="103"/>
      <c r="DL206" s="103"/>
      <c r="DM206" s="103"/>
      <c r="DN206" s="103"/>
      <c r="DO206" s="103"/>
      <c r="DP206" s="103"/>
      <c r="DQ206" s="103"/>
      <c r="DR206" s="103"/>
      <c r="DS206" s="103"/>
      <c r="DT206" s="103"/>
      <c r="DU206" s="103"/>
      <c r="DV206" s="103"/>
      <c r="DW206" s="103"/>
      <c r="DX206" s="103"/>
      <c r="DY206" s="103"/>
      <c r="DZ206" s="103"/>
      <c r="EA206" s="103"/>
      <c r="EB206" s="103"/>
      <c r="EC206" s="103"/>
      <c r="ED206" s="103"/>
      <c r="EE206" s="103"/>
      <c r="EF206" s="103"/>
      <c r="EG206" s="103"/>
      <c r="EH206" s="103"/>
      <c r="EI206" s="103"/>
      <c r="EJ206" s="103"/>
      <c r="EK206" s="103"/>
      <c r="EL206" s="103"/>
      <c r="EM206" s="103"/>
      <c r="EN206" s="103"/>
      <c r="EO206" s="103"/>
      <c r="EP206" s="103"/>
      <c r="EQ206" s="103"/>
      <c r="ER206" s="103"/>
      <c r="ES206" s="103"/>
      <c r="ET206" s="103"/>
      <c r="EU206" s="103"/>
      <c r="EV206" s="103"/>
      <c r="EW206" s="103"/>
      <c r="EX206" s="103"/>
      <c r="EY206" s="103"/>
      <c r="EZ206" s="103"/>
      <c r="FA206" s="103"/>
      <c r="FB206" s="103"/>
      <c r="FC206" s="103"/>
      <c r="FD206" s="103"/>
      <c r="FE206" s="103"/>
      <c r="FF206" s="103"/>
      <c r="FG206" s="103"/>
      <c r="FH206" s="103"/>
      <c r="FI206" s="103"/>
      <c r="FJ206" s="103"/>
      <c r="FK206" s="103"/>
      <c r="FL206" s="103"/>
      <c r="FM206" s="103"/>
      <c r="FN206" s="103"/>
      <c r="FO206" s="103"/>
      <c r="FP206" s="103"/>
      <c r="FQ206" s="103"/>
      <c r="FR206" s="103"/>
      <c r="FS206" s="103"/>
      <c r="FT206" s="103"/>
      <c r="FU206" s="103"/>
      <c r="FV206" s="103"/>
      <c r="FW206" s="103"/>
      <c r="FX206" s="103"/>
      <c r="FY206" s="103"/>
      <c r="FZ206" s="103"/>
      <c r="GA206" s="103"/>
      <c r="GB206" s="103"/>
      <c r="GC206" s="103"/>
      <c r="GD206" s="103"/>
      <c r="GE206" s="103"/>
      <c r="GF206" s="103"/>
    </row>
    <row r="207" spans="7:188" x14ac:dyDescent="0.25">
      <c r="G207" s="161"/>
      <c r="H207" s="161"/>
      <c r="I207" s="161"/>
      <c r="J207" s="161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61"/>
      <c r="AG207" s="161"/>
      <c r="AH207" s="161"/>
      <c r="AI207" s="161"/>
      <c r="AJ207" s="161"/>
      <c r="AK207" s="161"/>
      <c r="AL207" s="161"/>
      <c r="AM207" s="161"/>
      <c r="AN207" s="161"/>
      <c r="AO207" s="161"/>
      <c r="AP207" s="161"/>
      <c r="AQ207" s="161"/>
      <c r="AR207" s="161"/>
      <c r="AS207" s="161"/>
      <c r="AT207" s="161"/>
      <c r="AU207" s="161"/>
      <c r="AV207" s="161"/>
      <c r="AW207" s="161"/>
      <c r="AX207" s="161"/>
      <c r="AY207" s="161"/>
      <c r="AZ207" s="161"/>
      <c r="BA207" s="161"/>
      <c r="BB207" s="161"/>
      <c r="BC207" s="161"/>
      <c r="BD207" s="161"/>
      <c r="BE207" s="161"/>
      <c r="BF207" s="161"/>
      <c r="BG207" s="161"/>
      <c r="BH207" s="161"/>
      <c r="BI207" s="161"/>
      <c r="BJ207" s="161"/>
      <c r="BK207" s="161"/>
      <c r="BL207" s="161"/>
      <c r="BM207" s="161"/>
      <c r="BN207" s="161"/>
      <c r="BO207" s="161"/>
      <c r="BP207" s="161"/>
      <c r="BQ207" s="161"/>
      <c r="BR207" s="161"/>
      <c r="BS207" s="161"/>
      <c r="BT207" s="161"/>
      <c r="BU207" s="161"/>
      <c r="BV207" s="161"/>
      <c r="BW207" s="161"/>
      <c r="BX207" s="161"/>
      <c r="BY207" s="161"/>
      <c r="BZ207" s="161"/>
      <c r="CA207" s="161"/>
      <c r="CB207" s="161"/>
      <c r="CC207" s="161"/>
      <c r="CD207" s="161"/>
      <c r="CE207" s="161"/>
      <c r="CF207" s="161"/>
      <c r="CG207" s="161"/>
      <c r="CH207" s="161"/>
      <c r="CI207" s="161"/>
      <c r="CJ207" s="161"/>
      <c r="CK207" s="161"/>
      <c r="CL207" s="161"/>
      <c r="CM207" s="161"/>
      <c r="CN207" s="161"/>
      <c r="CO207" s="161"/>
      <c r="CP207" s="161"/>
      <c r="CQ207" s="161"/>
      <c r="CR207" s="161"/>
      <c r="CS207" s="161"/>
      <c r="CT207" s="161"/>
      <c r="CU207" s="161"/>
      <c r="CV207" s="161"/>
      <c r="CW207" s="161"/>
      <c r="CX207" s="161"/>
      <c r="CY207" s="161"/>
      <c r="CZ207" s="161"/>
      <c r="DA207" s="161"/>
      <c r="DB207" s="161"/>
      <c r="DC207" s="161"/>
      <c r="DD207" s="161"/>
      <c r="DE207" s="161"/>
      <c r="DF207" s="161"/>
      <c r="DG207" s="161"/>
      <c r="DH207" s="161"/>
      <c r="DI207" s="161"/>
      <c r="DJ207" s="161"/>
      <c r="DK207" s="161"/>
      <c r="DL207" s="161"/>
      <c r="DM207" s="161"/>
      <c r="DN207" s="161"/>
      <c r="DO207" s="161"/>
      <c r="DP207" s="161"/>
      <c r="DQ207" s="161"/>
      <c r="DR207" s="161"/>
      <c r="DS207" s="161"/>
      <c r="DT207" s="161"/>
      <c r="DU207" s="161"/>
      <c r="DV207" s="161"/>
      <c r="DW207" s="161"/>
      <c r="DX207" s="161"/>
      <c r="DY207" s="161"/>
      <c r="DZ207" s="161"/>
      <c r="EA207" s="161"/>
      <c r="EB207" s="161"/>
      <c r="EC207" s="161"/>
      <c r="ED207" s="161"/>
      <c r="EE207" s="161"/>
      <c r="EF207" s="161"/>
      <c r="EG207" s="161"/>
      <c r="EH207" s="161"/>
      <c r="EI207" s="161"/>
      <c r="EJ207" s="161"/>
      <c r="EK207" s="161"/>
      <c r="EL207" s="161"/>
      <c r="EM207" s="161"/>
      <c r="EN207" s="161"/>
      <c r="EO207" s="161"/>
      <c r="EP207" s="161"/>
      <c r="EQ207" s="161"/>
      <c r="ER207" s="161"/>
      <c r="ES207" s="161"/>
      <c r="ET207" s="161"/>
      <c r="EU207" s="161"/>
      <c r="EV207" s="161"/>
      <c r="EW207" s="161"/>
      <c r="EX207" s="161"/>
      <c r="EY207" s="161"/>
      <c r="EZ207" s="161"/>
      <c r="FA207" s="161"/>
      <c r="FB207" s="161"/>
      <c r="FC207" s="161"/>
      <c r="FD207" s="161"/>
      <c r="FE207" s="161"/>
      <c r="FF207" s="161"/>
      <c r="FG207" s="161"/>
      <c r="FH207" s="161"/>
      <c r="FI207" s="161"/>
      <c r="FJ207" s="161"/>
      <c r="FK207" s="161"/>
      <c r="FL207" s="161"/>
      <c r="FM207" s="161"/>
      <c r="FN207" s="161"/>
      <c r="FO207" s="161"/>
      <c r="FP207" s="161"/>
      <c r="FQ207" s="161"/>
      <c r="FR207" s="161"/>
      <c r="FS207" s="161"/>
      <c r="FT207" s="161"/>
      <c r="FU207" s="161"/>
      <c r="FV207" s="161"/>
      <c r="FW207" s="161"/>
      <c r="FX207" s="161"/>
      <c r="FY207" s="161"/>
      <c r="FZ207" s="161"/>
      <c r="GA207" s="161"/>
      <c r="GB207" s="161"/>
      <c r="GC207" s="161"/>
      <c r="GD207" s="161"/>
      <c r="GE207" s="161"/>
      <c r="GF207" s="161"/>
    </row>
    <row r="208" spans="7:188" x14ac:dyDescent="0.25"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  <c r="BD208" s="103"/>
      <c r="BE208" s="103"/>
      <c r="BF208" s="103"/>
      <c r="BG208" s="103"/>
      <c r="BH208" s="103"/>
      <c r="BI208" s="103"/>
      <c r="BJ208" s="103"/>
      <c r="BK208" s="103"/>
      <c r="BL208" s="103"/>
      <c r="BM208" s="103"/>
      <c r="BN208" s="103"/>
      <c r="BO208" s="103"/>
      <c r="BP208" s="103"/>
      <c r="BQ208" s="103"/>
      <c r="BR208" s="103"/>
      <c r="BS208" s="103"/>
      <c r="BT208" s="103"/>
      <c r="BU208" s="103"/>
      <c r="BV208" s="103"/>
      <c r="BW208" s="103"/>
      <c r="BX208" s="103"/>
      <c r="BY208" s="103"/>
      <c r="BZ208" s="103"/>
      <c r="CA208" s="103"/>
      <c r="CB208" s="103"/>
      <c r="CC208" s="103"/>
      <c r="CD208" s="103"/>
      <c r="CE208" s="103"/>
      <c r="CF208" s="103"/>
      <c r="CG208" s="103"/>
      <c r="CH208" s="103"/>
      <c r="CI208" s="103"/>
      <c r="CJ208" s="103"/>
      <c r="CK208" s="103"/>
      <c r="CL208" s="103"/>
      <c r="CM208" s="103"/>
      <c r="CN208" s="103"/>
      <c r="CO208" s="103"/>
      <c r="CP208" s="103"/>
      <c r="CQ208" s="103"/>
      <c r="CR208" s="103"/>
      <c r="CS208" s="103"/>
      <c r="CT208" s="103"/>
      <c r="CU208" s="103"/>
      <c r="CV208" s="103"/>
      <c r="CW208" s="103"/>
      <c r="CX208" s="103"/>
      <c r="CY208" s="103"/>
      <c r="CZ208" s="103"/>
      <c r="DA208" s="103"/>
      <c r="DB208" s="103"/>
      <c r="DC208" s="103"/>
      <c r="DD208" s="103"/>
      <c r="DE208" s="103"/>
      <c r="DF208" s="103"/>
      <c r="DG208" s="103"/>
      <c r="DH208" s="103"/>
      <c r="DI208" s="103"/>
      <c r="DJ208" s="103"/>
      <c r="DK208" s="103"/>
      <c r="DL208" s="103"/>
      <c r="DM208" s="103"/>
      <c r="DN208" s="103"/>
      <c r="DO208" s="103"/>
      <c r="DP208" s="103"/>
      <c r="DQ208" s="103"/>
      <c r="DR208" s="103"/>
      <c r="DS208" s="103"/>
      <c r="DT208" s="103"/>
      <c r="DU208" s="103"/>
      <c r="DV208" s="103"/>
      <c r="DW208" s="103"/>
      <c r="DX208" s="103"/>
      <c r="DY208" s="103"/>
      <c r="DZ208" s="103"/>
      <c r="EA208" s="103"/>
      <c r="EB208" s="103"/>
      <c r="EC208" s="103"/>
      <c r="ED208" s="103"/>
      <c r="EE208" s="103"/>
      <c r="EF208" s="103"/>
      <c r="EG208" s="103"/>
      <c r="EH208" s="103"/>
      <c r="EI208" s="103"/>
      <c r="EJ208" s="103"/>
      <c r="EK208" s="103"/>
      <c r="EL208" s="103"/>
      <c r="EM208" s="103"/>
      <c r="EN208" s="103"/>
      <c r="EO208" s="103"/>
      <c r="EP208" s="103"/>
      <c r="EQ208" s="103"/>
      <c r="ER208" s="103"/>
      <c r="ES208" s="103"/>
      <c r="ET208" s="103"/>
      <c r="EU208" s="103"/>
      <c r="EV208" s="103"/>
      <c r="EW208" s="103"/>
      <c r="EX208" s="103"/>
      <c r="EY208" s="103"/>
      <c r="EZ208" s="103"/>
      <c r="FA208" s="103"/>
      <c r="FB208" s="103"/>
      <c r="FC208" s="103"/>
      <c r="FD208" s="103"/>
      <c r="FE208" s="103"/>
      <c r="FF208" s="103"/>
      <c r="FG208" s="103"/>
      <c r="FH208" s="103"/>
      <c r="FI208" s="103"/>
      <c r="FJ208" s="103"/>
      <c r="FK208" s="103"/>
      <c r="FL208" s="103"/>
      <c r="FM208" s="103"/>
      <c r="FN208" s="103"/>
      <c r="FO208" s="103"/>
      <c r="FP208" s="103"/>
      <c r="FQ208" s="103"/>
      <c r="FR208" s="103"/>
      <c r="FS208" s="103"/>
      <c r="FT208" s="103"/>
      <c r="FU208" s="103"/>
      <c r="FV208" s="103"/>
      <c r="FW208" s="103"/>
      <c r="FX208" s="103"/>
      <c r="FY208" s="103"/>
      <c r="FZ208" s="103"/>
      <c r="GA208" s="103"/>
      <c r="GB208" s="103"/>
      <c r="GC208" s="103"/>
      <c r="GD208" s="103"/>
      <c r="GE208" s="103"/>
      <c r="GF208" s="103"/>
    </row>
  </sheetData>
  <mergeCells count="6">
    <mergeCell ref="A2:F3"/>
    <mergeCell ref="B4:B6"/>
    <mergeCell ref="D4:D6"/>
    <mergeCell ref="E4:E6"/>
    <mergeCell ref="C4:C6"/>
    <mergeCell ref="F4:F6"/>
  </mergeCells>
  <pageMargins left="0.39370078740157483" right="0" top="0.35433070866141736" bottom="0.19685039370078741" header="0" footer="0"/>
  <pageSetup paperSize="9" scale="9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FB259"/>
  <sheetViews>
    <sheetView zoomScale="80" zoomScaleNormal="80" zoomScaleSheetLayoutView="80" workbookViewId="0">
      <pane xSplit="1" ySplit="7" topLeftCell="B132" activePane="bottomRight" state="frozen"/>
      <selection sqref="A1:XFD1048576"/>
      <selection pane="topRight" sqref="A1:XFD1048576"/>
      <selection pane="bottomLeft" sqref="A1:XFD1048576"/>
      <selection pane="bottomRight" activeCell="A260" sqref="A260:XFD307"/>
    </sheetView>
  </sheetViews>
  <sheetFormatPr defaultColWidth="11.42578125" defaultRowHeight="15" x14ac:dyDescent="0.25"/>
  <cols>
    <col min="1" max="1" width="44.7109375" style="160" customWidth="1"/>
    <col min="2" max="2" width="10.28515625" style="160" customWidth="1"/>
    <col min="3" max="3" width="13.28515625" style="160" customWidth="1"/>
    <col min="4" max="4" width="10.85546875" style="160" customWidth="1"/>
    <col min="5" max="5" width="17.140625" style="160" customWidth="1"/>
    <col min="6" max="6" width="10.85546875" style="160" customWidth="1"/>
    <col min="7" max="10" width="11.42578125" style="160" customWidth="1"/>
    <col min="11" max="11" width="14.28515625" style="160" bestFit="1" customWidth="1"/>
    <col min="12" max="16384" width="11.42578125" style="160"/>
  </cols>
  <sheetData>
    <row r="1" spans="1:6" s="157" customFormat="1" ht="15" customHeight="1" x14ac:dyDescent="0.25">
      <c r="E1" s="190"/>
    </row>
    <row r="2" spans="1:6" s="157" customFormat="1" ht="31.5" customHeight="1" x14ac:dyDescent="0.25">
      <c r="A2" s="903" t="s">
        <v>339</v>
      </c>
      <c r="B2" s="904"/>
      <c r="C2" s="904"/>
      <c r="D2" s="904"/>
      <c r="E2" s="904"/>
      <c r="F2" s="904"/>
    </row>
    <row r="3" spans="1:6" ht="15.75" thickBot="1" x14ac:dyDescent="0.3">
      <c r="A3" s="905"/>
      <c r="B3" s="905"/>
      <c r="C3" s="905"/>
      <c r="D3" s="905"/>
      <c r="E3" s="905"/>
      <c r="F3" s="905"/>
    </row>
    <row r="4" spans="1:6" ht="33" customHeight="1" x14ac:dyDescent="0.3">
      <c r="A4" s="8" t="s">
        <v>187</v>
      </c>
      <c r="B4" s="880" t="s">
        <v>1</v>
      </c>
      <c r="C4" s="900" t="s">
        <v>293</v>
      </c>
      <c r="D4" s="886" t="s">
        <v>0</v>
      </c>
      <c r="E4" s="880" t="s">
        <v>2</v>
      </c>
      <c r="F4" s="883" t="s">
        <v>226</v>
      </c>
    </row>
    <row r="5" spans="1:6" ht="18.75" customHeight="1" x14ac:dyDescent="0.3">
      <c r="A5" s="9"/>
      <c r="B5" s="881"/>
      <c r="C5" s="901"/>
      <c r="D5" s="887"/>
      <c r="E5" s="881"/>
      <c r="F5" s="884"/>
    </row>
    <row r="6" spans="1:6" ht="51.75" customHeight="1" thickBot="1" x14ac:dyDescent="0.3">
      <c r="A6" s="10" t="s">
        <v>3</v>
      </c>
      <c r="B6" s="882"/>
      <c r="C6" s="902"/>
      <c r="D6" s="888"/>
      <c r="E6" s="882"/>
      <c r="F6" s="885"/>
    </row>
    <row r="7" spans="1:6" ht="15.75" thickBot="1" x14ac:dyDescent="0.3">
      <c r="A7" s="12">
        <v>1</v>
      </c>
      <c r="B7" s="13">
        <v>2</v>
      </c>
      <c r="C7" s="13">
        <v>3</v>
      </c>
      <c r="D7" s="13">
        <v>4</v>
      </c>
      <c r="E7" s="12">
        <v>5</v>
      </c>
      <c r="F7" s="13">
        <v>6</v>
      </c>
    </row>
    <row r="8" spans="1:6" ht="36" customHeight="1" x14ac:dyDescent="0.25">
      <c r="A8" s="738" t="s">
        <v>190</v>
      </c>
      <c r="B8" s="299"/>
      <c r="C8" s="299"/>
      <c r="D8" s="191"/>
      <c r="E8" s="191"/>
      <c r="F8" s="191"/>
    </row>
    <row r="9" spans="1:6" x14ac:dyDescent="0.25">
      <c r="A9" s="192" t="s">
        <v>4</v>
      </c>
      <c r="B9" s="193"/>
      <c r="C9" s="193"/>
      <c r="D9" s="58"/>
      <c r="E9" s="58"/>
      <c r="F9" s="58"/>
    </row>
    <row r="10" spans="1:6" x14ac:dyDescent="0.25">
      <c r="A10" s="85" t="s">
        <v>21</v>
      </c>
      <c r="B10" s="164">
        <v>340</v>
      </c>
      <c r="C10" s="58">
        <v>11</v>
      </c>
      <c r="D10" s="194">
        <v>9.5</v>
      </c>
      <c r="E10" s="121">
        <f t="shared" ref="E10:E19" si="0">ROUND(F10/B10,0)</f>
        <v>0</v>
      </c>
      <c r="F10" s="3">
        <f t="shared" ref="F10:F19" si="1">ROUND(C10*D10,0)</f>
        <v>105</v>
      </c>
    </row>
    <row r="11" spans="1:6" x14ac:dyDescent="0.25">
      <c r="A11" s="85" t="s">
        <v>57</v>
      </c>
      <c r="B11" s="164">
        <v>340</v>
      </c>
      <c r="C11" s="58">
        <v>3</v>
      </c>
      <c r="D11" s="194">
        <v>10</v>
      </c>
      <c r="E11" s="121">
        <f t="shared" si="0"/>
        <v>0</v>
      </c>
      <c r="F11" s="3">
        <f t="shared" si="1"/>
        <v>30</v>
      </c>
    </row>
    <row r="12" spans="1:6" x14ac:dyDescent="0.25">
      <c r="A12" s="85" t="s">
        <v>22</v>
      </c>
      <c r="B12" s="164">
        <v>340</v>
      </c>
      <c r="C12" s="58"/>
      <c r="D12" s="194">
        <v>9.5</v>
      </c>
      <c r="E12" s="121">
        <f t="shared" si="0"/>
        <v>0</v>
      </c>
      <c r="F12" s="3">
        <f t="shared" si="1"/>
        <v>0</v>
      </c>
    </row>
    <row r="13" spans="1:6" x14ac:dyDescent="0.25">
      <c r="A13" s="85" t="s">
        <v>11</v>
      </c>
      <c r="B13" s="164">
        <v>340</v>
      </c>
      <c r="C13" s="58">
        <v>11</v>
      </c>
      <c r="D13" s="194">
        <v>9</v>
      </c>
      <c r="E13" s="121">
        <f t="shared" si="0"/>
        <v>0</v>
      </c>
      <c r="F13" s="3">
        <f t="shared" si="1"/>
        <v>99</v>
      </c>
    </row>
    <row r="14" spans="1:6" x14ac:dyDescent="0.25">
      <c r="A14" s="85" t="s">
        <v>58</v>
      </c>
      <c r="B14" s="164">
        <v>320</v>
      </c>
      <c r="C14" s="58">
        <v>4.3636363636363633</v>
      </c>
      <c r="D14" s="194">
        <v>11.5</v>
      </c>
      <c r="E14" s="121">
        <f t="shared" si="0"/>
        <v>0</v>
      </c>
      <c r="F14" s="3">
        <f t="shared" si="1"/>
        <v>50</v>
      </c>
    </row>
    <row r="15" spans="1:6" x14ac:dyDescent="0.25">
      <c r="A15" s="85" t="s">
        <v>26</v>
      </c>
      <c r="B15" s="164">
        <v>300</v>
      </c>
      <c r="C15" s="58">
        <v>2.1818181818181817</v>
      </c>
      <c r="D15" s="194">
        <v>9</v>
      </c>
      <c r="E15" s="121">
        <f t="shared" si="0"/>
        <v>0</v>
      </c>
      <c r="F15" s="3">
        <f t="shared" si="1"/>
        <v>20</v>
      </c>
    </row>
    <row r="16" spans="1:6" x14ac:dyDescent="0.25">
      <c r="A16" s="85" t="s">
        <v>28</v>
      </c>
      <c r="B16" s="164">
        <v>340</v>
      </c>
      <c r="C16" s="58"/>
      <c r="D16" s="194">
        <v>6</v>
      </c>
      <c r="E16" s="121">
        <f t="shared" si="0"/>
        <v>0</v>
      </c>
      <c r="F16" s="3">
        <f t="shared" si="1"/>
        <v>0</v>
      </c>
    </row>
    <row r="17" spans="1:11" x14ac:dyDescent="0.25">
      <c r="A17" s="85" t="s">
        <v>24</v>
      </c>
      <c r="B17" s="84">
        <v>330</v>
      </c>
      <c r="C17" s="58"/>
      <c r="D17" s="86">
        <v>7.7</v>
      </c>
      <c r="E17" s="121">
        <f t="shared" si="0"/>
        <v>0</v>
      </c>
      <c r="F17" s="3">
        <f t="shared" si="1"/>
        <v>0</v>
      </c>
    </row>
    <row r="18" spans="1:11" x14ac:dyDescent="0.25">
      <c r="A18" s="85" t="s">
        <v>23</v>
      </c>
      <c r="B18" s="164">
        <v>340</v>
      </c>
      <c r="C18" s="58">
        <v>1</v>
      </c>
      <c r="D18" s="194">
        <v>6.1</v>
      </c>
      <c r="E18" s="121">
        <f t="shared" si="0"/>
        <v>0</v>
      </c>
      <c r="F18" s="3">
        <f t="shared" si="1"/>
        <v>6</v>
      </c>
    </row>
    <row r="19" spans="1:11" x14ac:dyDescent="0.25">
      <c r="A19" s="48" t="s">
        <v>199</v>
      </c>
      <c r="B19" s="164">
        <v>340</v>
      </c>
      <c r="C19" s="58"/>
      <c r="D19" s="128">
        <v>10</v>
      </c>
      <c r="E19" s="121">
        <f t="shared" si="0"/>
        <v>0</v>
      </c>
      <c r="F19" s="3">
        <f t="shared" si="1"/>
        <v>0</v>
      </c>
    </row>
    <row r="20" spans="1:11" s="173" customFormat="1" ht="14.25" x14ac:dyDescent="0.2">
      <c r="A20" s="195" t="s">
        <v>5</v>
      </c>
      <c r="B20" s="196"/>
      <c r="C20" s="60">
        <f>SUM(C10:C19)</f>
        <v>32.545454545454547</v>
      </c>
      <c r="D20" s="197">
        <f>F20/C20</f>
        <v>9.5251396648044686</v>
      </c>
      <c r="E20" s="198">
        <f>SUM(E10:E19)</f>
        <v>0</v>
      </c>
      <c r="F20" s="60">
        <f>SUM(F10:F19)</f>
        <v>310</v>
      </c>
    </row>
    <row r="21" spans="1:11" s="24" customFormat="1" hidden="1" x14ac:dyDescent="0.25">
      <c r="A21" s="4" t="s">
        <v>219</v>
      </c>
      <c r="B21" s="5"/>
      <c r="C21" s="17"/>
      <c r="D21" s="18"/>
      <c r="E21" s="3"/>
      <c r="F21" s="17"/>
    </row>
    <row r="22" spans="1:11" s="24" customFormat="1" ht="14.25" hidden="1" x14ac:dyDescent="0.2">
      <c r="A22" s="19" t="s">
        <v>220</v>
      </c>
      <c r="B22" s="20"/>
      <c r="C22" s="23">
        <f t="shared" ref="C22" si="2">C20+C21</f>
        <v>32.545454545454547</v>
      </c>
      <c r="D22" s="21" t="e">
        <f>#REF!/#REF!</f>
        <v>#REF!</v>
      </c>
      <c r="E22" s="23">
        <f t="shared" ref="E22:F22" si="3">E20+E21</f>
        <v>0</v>
      </c>
      <c r="F22" s="23">
        <f t="shared" si="3"/>
        <v>310</v>
      </c>
    </row>
    <row r="23" spans="1:11" s="59" customFormat="1" ht="16.5" customHeight="1" x14ac:dyDescent="0.25">
      <c r="A23" s="25" t="s">
        <v>227</v>
      </c>
      <c r="B23" s="25"/>
      <c r="C23" s="89"/>
      <c r="D23" s="89"/>
      <c r="E23" s="89"/>
      <c r="F23" s="69"/>
    </row>
    <row r="24" spans="1:11" s="59" customFormat="1" ht="15.75" customHeight="1" x14ac:dyDescent="0.25">
      <c r="A24" s="27" t="s">
        <v>123</v>
      </c>
      <c r="B24" s="60"/>
      <c r="C24" s="58">
        <f>SUM(C26,C27,C28,C29)+C25/2.7</f>
        <v>23</v>
      </c>
      <c r="D24" s="64"/>
      <c r="E24" s="64"/>
      <c r="F24" s="69"/>
      <c r="H24" s="146"/>
      <c r="I24" s="133"/>
      <c r="J24" s="146"/>
      <c r="K24" s="199"/>
    </row>
    <row r="25" spans="1:11" s="59" customFormat="1" ht="15.75" customHeight="1" x14ac:dyDescent="0.25">
      <c r="A25" s="27" t="s">
        <v>327</v>
      </c>
      <c r="B25" s="32"/>
      <c r="C25" s="3"/>
      <c r="D25" s="32"/>
      <c r="E25" s="32"/>
      <c r="F25" s="32"/>
      <c r="H25" s="146"/>
      <c r="I25" s="133"/>
      <c r="J25" s="146"/>
      <c r="K25" s="199"/>
    </row>
    <row r="26" spans="1:11" s="59" customFormat="1" ht="15.75" customHeight="1" x14ac:dyDescent="0.25">
      <c r="A26" s="61" t="s">
        <v>228</v>
      </c>
      <c r="B26" s="60"/>
      <c r="C26" s="58"/>
      <c r="D26" s="64"/>
      <c r="E26" s="64"/>
      <c r="F26" s="69"/>
      <c r="H26" s="146"/>
      <c r="I26" s="133"/>
      <c r="J26" s="146"/>
      <c r="K26" s="199"/>
    </row>
    <row r="27" spans="1:11" s="59" customFormat="1" ht="30" customHeight="1" x14ac:dyDescent="0.25">
      <c r="A27" s="61" t="s">
        <v>229</v>
      </c>
      <c r="B27" s="60"/>
      <c r="C27" s="58"/>
      <c r="D27" s="64"/>
      <c r="E27" s="64"/>
      <c r="F27" s="69"/>
      <c r="H27" s="146"/>
      <c r="I27" s="133"/>
      <c r="J27" s="146"/>
      <c r="K27" s="199"/>
    </row>
    <row r="28" spans="1:11" s="59" customFormat="1" ht="15.75" customHeight="1" x14ac:dyDescent="0.25">
      <c r="A28" s="61" t="s">
        <v>230</v>
      </c>
      <c r="B28" s="60"/>
      <c r="C28" s="58"/>
      <c r="D28" s="64"/>
      <c r="E28" s="64"/>
      <c r="F28" s="69"/>
      <c r="H28" s="146"/>
      <c r="I28" s="133"/>
      <c r="J28" s="146"/>
      <c r="K28" s="199"/>
    </row>
    <row r="29" spans="1:11" s="59" customFormat="1" ht="15.75" customHeight="1" x14ac:dyDescent="0.25">
      <c r="A29" s="27" t="s">
        <v>231</v>
      </c>
      <c r="B29" s="60"/>
      <c r="C29" s="58">
        <v>23</v>
      </c>
      <c r="D29" s="64"/>
      <c r="E29" s="64"/>
      <c r="F29" s="69"/>
      <c r="H29" s="146"/>
      <c r="I29" s="133"/>
      <c r="J29" s="146"/>
      <c r="K29" s="199"/>
    </row>
    <row r="30" spans="1:11" s="59" customFormat="1" ht="30" customHeight="1" x14ac:dyDescent="0.25">
      <c r="A30" s="27" t="s">
        <v>326</v>
      </c>
      <c r="B30" s="60"/>
      <c r="C30" s="17"/>
      <c r="D30" s="58"/>
      <c r="E30" s="58"/>
      <c r="F30" s="58"/>
      <c r="G30" s="90"/>
      <c r="H30" s="146"/>
      <c r="I30" s="133"/>
      <c r="J30" s="146"/>
      <c r="K30" s="199"/>
    </row>
    <row r="31" spans="1:11" s="173" customFormat="1" x14ac:dyDescent="0.25">
      <c r="A31" s="28" t="s">
        <v>121</v>
      </c>
      <c r="B31" s="196"/>
      <c r="C31" s="58">
        <f>C32+C33</f>
        <v>44</v>
      </c>
      <c r="D31" s="197"/>
      <c r="E31" s="198"/>
      <c r="F31" s="60"/>
      <c r="H31" s="146"/>
      <c r="I31" s="133"/>
      <c r="J31" s="146"/>
      <c r="K31" s="199"/>
    </row>
    <row r="32" spans="1:11" s="173" customFormat="1" x14ac:dyDescent="0.25">
      <c r="A32" s="28" t="s">
        <v>297</v>
      </c>
      <c r="B32" s="196"/>
      <c r="C32" s="58">
        <v>44</v>
      </c>
      <c r="D32" s="200"/>
      <c r="E32" s="201"/>
      <c r="F32" s="202"/>
      <c r="G32" s="132"/>
      <c r="H32" s="146"/>
      <c r="I32" s="133"/>
      <c r="J32" s="146"/>
      <c r="K32" s="199"/>
    </row>
    <row r="33" spans="1:11" s="173" customFormat="1" x14ac:dyDescent="0.25">
      <c r="A33" s="28" t="s">
        <v>299</v>
      </c>
      <c r="B33" s="196"/>
      <c r="C33" s="17">
        <f>C34/8.5</f>
        <v>0</v>
      </c>
      <c r="D33" s="200"/>
      <c r="E33" s="201"/>
      <c r="F33" s="202"/>
      <c r="G33" s="79"/>
      <c r="H33" s="146"/>
      <c r="I33" s="133"/>
      <c r="J33" s="146"/>
      <c r="K33" s="199"/>
    </row>
    <row r="34" spans="1:11" x14ac:dyDescent="0.25">
      <c r="A34" s="56" t="s">
        <v>298</v>
      </c>
      <c r="B34" s="60"/>
      <c r="C34" s="58"/>
      <c r="D34" s="177"/>
      <c r="E34" s="177"/>
      <c r="F34" s="177"/>
      <c r="G34" s="133"/>
      <c r="H34" s="146"/>
      <c r="I34" s="133"/>
      <c r="J34" s="146"/>
      <c r="K34" s="199"/>
    </row>
    <row r="35" spans="1:11" x14ac:dyDescent="0.25">
      <c r="A35" s="62" t="s">
        <v>232</v>
      </c>
      <c r="B35" s="63"/>
      <c r="C35" s="22">
        <f>C24+ROUND(C32*3.2,0)+C34/3.9</f>
        <v>164</v>
      </c>
      <c r="D35" s="177"/>
      <c r="E35" s="177"/>
      <c r="F35" s="177"/>
      <c r="H35" s="146"/>
      <c r="I35" s="133"/>
      <c r="J35" s="146"/>
      <c r="K35" s="199"/>
    </row>
    <row r="36" spans="1:11" x14ac:dyDescent="0.25">
      <c r="A36" s="25" t="s">
        <v>163</v>
      </c>
      <c r="B36" s="26"/>
      <c r="C36" s="60"/>
      <c r="D36" s="177"/>
      <c r="E36" s="177"/>
      <c r="F36" s="177"/>
      <c r="H36" s="146"/>
      <c r="I36" s="133"/>
      <c r="J36" s="146"/>
      <c r="K36" s="199"/>
    </row>
    <row r="37" spans="1:11" x14ac:dyDescent="0.25">
      <c r="A37" s="27" t="s">
        <v>123</v>
      </c>
      <c r="B37" s="26"/>
      <c r="C37" s="3">
        <f>SUM(C38,C39,C46,C52,C53,C54,C55)</f>
        <v>0</v>
      </c>
      <c r="D37" s="177"/>
      <c r="E37" s="177"/>
      <c r="F37" s="177"/>
      <c r="H37" s="146"/>
      <c r="I37" s="133"/>
      <c r="J37" s="146"/>
      <c r="K37" s="199"/>
    </row>
    <row r="38" spans="1:11" x14ac:dyDescent="0.25">
      <c r="A38" s="27" t="s">
        <v>228</v>
      </c>
      <c r="B38" s="26"/>
      <c r="C38" s="3"/>
      <c r="D38" s="177"/>
      <c r="E38" s="177"/>
      <c r="F38" s="177"/>
      <c r="H38" s="146"/>
      <c r="I38" s="133"/>
      <c r="J38" s="146"/>
      <c r="K38" s="199"/>
    </row>
    <row r="39" spans="1:11" ht="30" x14ac:dyDescent="0.25">
      <c r="A39" s="61" t="s">
        <v>233</v>
      </c>
      <c r="B39" s="26"/>
      <c r="C39" s="3">
        <f>C40+C41+C42+C44</f>
        <v>0</v>
      </c>
      <c r="D39" s="177"/>
      <c r="E39" s="177"/>
      <c r="F39" s="177"/>
      <c r="H39" s="146"/>
      <c r="I39" s="133"/>
      <c r="J39" s="146"/>
      <c r="K39" s="199"/>
    </row>
    <row r="40" spans="1:11" ht="30" x14ac:dyDescent="0.25">
      <c r="A40" s="65" t="s">
        <v>234</v>
      </c>
      <c r="B40" s="26"/>
      <c r="C40" s="406"/>
      <c r="D40" s="177"/>
      <c r="E40" s="177"/>
      <c r="F40" s="177"/>
      <c r="H40" s="146"/>
      <c r="I40" s="133"/>
      <c r="J40" s="146"/>
      <c r="K40" s="199"/>
    </row>
    <row r="41" spans="1:11" ht="30" x14ac:dyDescent="0.25">
      <c r="A41" s="65" t="s">
        <v>235</v>
      </c>
      <c r="B41" s="26"/>
      <c r="C41" s="406"/>
      <c r="D41" s="177"/>
      <c r="E41" s="177"/>
      <c r="F41" s="177"/>
      <c r="H41" s="146"/>
      <c r="I41" s="133"/>
      <c r="J41" s="146"/>
      <c r="K41" s="199"/>
    </row>
    <row r="42" spans="1:11" ht="45" x14ac:dyDescent="0.25">
      <c r="A42" s="65" t="s">
        <v>236</v>
      </c>
      <c r="B42" s="26"/>
      <c r="C42" s="406"/>
      <c r="D42" s="177"/>
      <c r="E42" s="177"/>
      <c r="F42" s="177"/>
      <c r="H42" s="146"/>
      <c r="I42" s="133"/>
      <c r="J42" s="146"/>
      <c r="K42" s="199"/>
    </row>
    <row r="43" spans="1:11" x14ac:dyDescent="0.25">
      <c r="A43" s="65" t="s">
        <v>237</v>
      </c>
      <c r="B43" s="26"/>
      <c r="C43" s="406"/>
      <c r="D43" s="177"/>
      <c r="E43" s="177"/>
      <c r="F43" s="177"/>
      <c r="H43" s="146"/>
      <c r="I43" s="133"/>
      <c r="J43" s="146"/>
      <c r="K43" s="199"/>
    </row>
    <row r="44" spans="1:11" ht="30" x14ac:dyDescent="0.25">
      <c r="A44" s="65" t="s">
        <v>238</v>
      </c>
      <c r="B44" s="26"/>
      <c r="C44" s="406"/>
      <c r="D44" s="177"/>
      <c r="E44" s="177"/>
      <c r="F44" s="177"/>
      <c r="H44" s="146"/>
      <c r="I44" s="133"/>
      <c r="J44" s="146"/>
      <c r="K44" s="199"/>
    </row>
    <row r="45" spans="1:11" x14ac:dyDescent="0.25">
      <c r="A45" s="65" t="s">
        <v>237</v>
      </c>
      <c r="B45" s="26"/>
      <c r="C45" s="406"/>
      <c r="D45" s="177"/>
      <c r="E45" s="177"/>
      <c r="F45" s="177"/>
      <c r="H45" s="146"/>
      <c r="I45" s="133"/>
      <c r="J45" s="146"/>
      <c r="K45" s="199"/>
    </row>
    <row r="46" spans="1:11" ht="45" x14ac:dyDescent="0.25">
      <c r="A46" s="61" t="s">
        <v>239</v>
      </c>
      <c r="B46" s="26"/>
      <c r="C46" s="406">
        <f>C47+C48+C50+C52</f>
        <v>0</v>
      </c>
      <c r="D46" s="177"/>
      <c r="E46" s="177"/>
      <c r="F46" s="177"/>
      <c r="H46" s="146"/>
      <c r="I46" s="133"/>
      <c r="J46" s="146"/>
      <c r="K46" s="199"/>
    </row>
    <row r="47" spans="1:11" ht="30" x14ac:dyDescent="0.25">
      <c r="A47" s="65" t="s">
        <v>240</v>
      </c>
      <c r="B47" s="26"/>
      <c r="C47" s="3"/>
      <c r="D47" s="177"/>
      <c r="E47" s="177"/>
      <c r="F47" s="177"/>
      <c r="G47" s="203"/>
      <c r="H47" s="146"/>
      <c r="I47" s="133"/>
      <c r="J47" s="146"/>
      <c r="K47" s="199"/>
    </row>
    <row r="48" spans="1:11" ht="60" x14ac:dyDescent="0.25">
      <c r="A48" s="65" t="s">
        <v>241</v>
      </c>
      <c r="B48" s="26"/>
      <c r="C48" s="406"/>
      <c r="D48" s="177"/>
      <c r="E48" s="177"/>
      <c r="F48" s="177"/>
      <c r="G48" s="204"/>
      <c r="H48" s="146"/>
      <c r="I48" s="133"/>
      <c r="J48" s="146"/>
      <c r="K48" s="199"/>
    </row>
    <row r="49" spans="1:11" x14ac:dyDescent="0.25">
      <c r="A49" s="65" t="s">
        <v>237</v>
      </c>
      <c r="B49" s="26"/>
      <c r="C49" s="406"/>
      <c r="D49" s="177"/>
      <c r="E49" s="177"/>
      <c r="F49" s="177"/>
      <c r="G49" s="204"/>
      <c r="H49" s="146"/>
      <c r="I49" s="133"/>
      <c r="J49" s="146"/>
      <c r="K49" s="199"/>
    </row>
    <row r="50" spans="1:11" ht="45" x14ac:dyDescent="0.25">
      <c r="A50" s="65" t="s">
        <v>242</v>
      </c>
      <c r="B50" s="26"/>
      <c r="C50" s="406"/>
      <c r="D50" s="177"/>
      <c r="E50" s="177"/>
      <c r="F50" s="177"/>
      <c r="G50" s="204"/>
      <c r="H50" s="146"/>
      <c r="I50" s="133"/>
      <c r="J50" s="146"/>
      <c r="K50" s="199"/>
    </row>
    <row r="51" spans="1:11" x14ac:dyDescent="0.25">
      <c r="A51" s="65" t="s">
        <v>237</v>
      </c>
      <c r="B51" s="26"/>
      <c r="C51" s="406"/>
      <c r="D51" s="177"/>
      <c r="E51" s="177"/>
      <c r="F51" s="177"/>
      <c r="G51" s="204"/>
      <c r="H51" s="146"/>
      <c r="I51" s="133"/>
      <c r="J51" s="146"/>
      <c r="K51" s="199"/>
    </row>
    <row r="52" spans="1:11" ht="45" x14ac:dyDescent="0.25">
      <c r="A52" s="61" t="s">
        <v>243</v>
      </c>
      <c r="B52" s="26"/>
      <c r="C52" s="406"/>
      <c r="D52" s="177"/>
      <c r="E52" s="177"/>
      <c r="F52" s="177"/>
      <c r="H52" s="146"/>
      <c r="I52" s="133"/>
      <c r="J52" s="146"/>
      <c r="K52" s="199"/>
    </row>
    <row r="53" spans="1:11" x14ac:dyDescent="0.25">
      <c r="A53" s="27"/>
      <c r="B53" s="26"/>
      <c r="C53" s="406"/>
      <c r="D53" s="177"/>
      <c r="E53" s="177"/>
      <c r="F53" s="177"/>
      <c r="H53" s="146"/>
      <c r="I53" s="133"/>
      <c r="J53" s="146"/>
      <c r="K53" s="199"/>
    </row>
    <row r="54" spans="1:11" ht="30" x14ac:dyDescent="0.25">
      <c r="A54" s="61" t="s">
        <v>244</v>
      </c>
      <c r="B54" s="26"/>
      <c r="C54" s="406"/>
      <c r="D54" s="177"/>
      <c r="E54" s="177"/>
      <c r="F54" s="177"/>
      <c r="H54" s="146"/>
      <c r="I54" s="133"/>
      <c r="J54" s="146"/>
      <c r="K54" s="199"/>
    </row>
    <row r="55" spans="1:11" x14ac:dyDescent="0.25">
      <c r="A55" s="27" t="s">
        <v>245</v>
      </c>
      <c r="B55" s="26"/>
      <c r="C55" s="406"/>
      <c r="D55" s="177"/>
      <c r="E55" s="177"/>
      <c r="F55" s="177"/>
      <c r="H55" s="146"/>
      <c r="I55" s="133"/>
      <c r="J55" s="146"/>
      <c r="K55" s="199"/>
    </row>
    <row r="56" spans="1:11" x14ac:dyDescent="0.25">
      <c r="A56" s="28" t="s">
        <v>121</v>
      </c>
      <c r="B56" s="60"/>
      <c r="C56" s="406"/>
      <c r="D56" s="177"/>
      <c r="E56" s="177"/>
      <c r="F56" s="177"/>
      <c r="H56" s="146"/>
      <c r="I56" s="133"/>
      <c r="J56" s="146"/>
      <c r="K56" s="199"/>
    </row>
    <row r="57" spans="1:11" x14ac:dyDescent="0.25">
      <c r="A57" s="56" t="s">
        <v>160</v>
      </c>
      <c r="B57" s="60"/>
      <c r="C57" s="3"/>
      <c r="D57" s="177"/>
      <c r="E57" s="177"/>
      <c r="F57" s="177"/>
      <c r="H57" s="146"/>
      <c r="I57" s="133"/>
      <c r="J57" s="146"/>
      <c r="K57" s="199"/>
    </row>
    <row r="58" spans="1:11" s="173" customFormat="1" ht="30" x14ac:dyDescent="0.25">
      <c r="A58" s="28" t="s">
        <v>122</v>
      </c>
      <c r="B58" s="196"/>
      <c r="C58" s="3">
        <v>15</v>
      </c>
      <c r="D58" s="197"/>
      <c r="E58" s="198"/>
      <c r="F58" s="60"/>
      <c r="G58" s="205"/>
      <c r="H58" s="146"/>
      <c r="I58" s="133"/>
      <c r="J58" s="146"/>
      <c r="K58" s="199"/>
    </row>
    <row r="59" spans="1:11" s="59" customFormat="1" ht="15.75" customHeight="1" x14ac:dyDescent="0.25">
      <c r="A59" s="178" t="s">
        <v>246</v>
      </c>
      <c r="B59" s="26"/>
      <c r="C59" s="3">
        <v>2</v>
      </c>
      <c r="D59" s="64"/>
      <c r="E59" s="64"/>
      <c r="F59" s="69"/>
      <c r="G59" s="119"/>
      <c r="H59" s="146"/>
      <c r="I59" s="133"/>
      <c r="J59" s="146"/>
      <c r="K59" s="199"/>
    </row>
    <row r="60" spans="1:11" s="59" customFormat="1" ht="58.5" customHeight="1" x14ac:dyDescent="0.25">
      <c r="A60" s="66" t="s">
        <v>341</v>
      </c>
      <c r="B60" s="26"/>
      <c r="C60" s="3"/>
      <c r="D60" s="64"/>
      <c r="E60" s="64"/>
      <c r="F60" s="69"/>
      <c r="G60" s="119"/>
      <c r="H60" s="146"/>
      <c r="I60" s="133"/>
      <c r="J60" s="146"/>
      <c r="K60" s="199"/>
    </row>
    <row r="61" spans="1:11" s="59" customFormat="1" x14ac:dyDescent="0.25">
      <c r="A61" s="67" t="s">
        <v>162</v>
      </c>
      <c r="B61" s="26"/>
      <c r="C61" s="22">
        <f>C37+ROUND(C56*3.2,0)+C58+C60</f>
        <v>15</v>
      </c>
      <c r="D61" s="64"/>
      <c r="E61" s="64"/>
      <c r="F61" s="69"/>
      <c r="G61" s="119"/>
      <c r="H61" s="146"/>
      <c r="I61" s="133"/>
      <c r="J61" s="146"/>
      <c r="K61" s="199"/>
    </row>
    <row r="62" spans="1:11" s="59" customFormat="1" ht="29.25" x14ac:dyDescent="0.25">
      <c r="A62" s="68" t="s">
        <v>161</v>
      </c>
      <c r="B62" s="26"/>
      <c r="C62" s="22">
        <f>SUM(C35,C61)</f>
        <v>179</v>
      </c>
      <c r="D62" s="64"/>
      <c r="E62" s="64"/>
      <c r="F62" s="69"/>
      <c r="H62" s="146"/>
      <c r="I62" s="133"/>
      <c r="J62" s="146"/>
      <c r="K62" s="199"/>
    </row>
    <row r="63" spans="1:11" s="59" customFormat="1" ht="18" hidden="1" customHeight="1" x14ac:dyDescent="0.25">
      <c r="A63" s="287" t="s">
        <v>124</v>
      </c>
      <c r="B63" s="26"/>
      <c r="C63" s="22">
        <f>SUM(C64:C65)</f>
        <v>0</v>
      </c>
      <c r="D63" s="64"/>
      <c r="E63" s="64"/>
      <c r="F63" s="69"/>
      <c r="H63" s="146"/>
      <c r="I63" s="133"/>
      <c r="J63" s="146"/>
      <c r="K63" s="199"/>
    </row>
    <row r="64" spans="1:11" s="59" customFormat="1" ht="60" hidden="1" x14ac:dyDescent="0.25">
      <c r="A64" s="95" t="s">
        <v>330</v>
      </c>
      <c r="B64" s="26"/>
      <c r="C64" s="3"/>
      <c r="D64" s="64"/>
      <c r="E64" s="64"/>
      <c r="F64" s="69"/>
      <c r="H64" s="146"/>
      <c r="I64" s="133"/>
      <c r="J64" s="146"/>
      <c r="K64" s="199"/>
    </row>
    <row r="65" spans="1:11" s="59" customFormat="1" ht="60" hidden="1" x14ac:dyDescent="0.25">
      <c r="A65" s="95" t="s">
        <v>329</v>
      </c>
      <c r="B65" s="26"/>
      <c r="C65" s="3"/>
      <c r="D65" s="64"/>
      <c r="E65" s="64"/>
      <c r="F65" s="69"/>
      <c r="H65" s="146"/>
      <c r="I65" s="133"/>
      <c r="J65" s="146"/>
      <c r="K65" s="199"/>
    </row>
    <row r="66" spans="1:11" s="173" customFormat="1" ht="18.75" customHeight="1" x14ac:dyDescent="0.25">
      <c r="A66" s="179" t="s">
        <v>7</v>
      </c>
      <c r="B66" s="206"/>
      <c r="C66" s="58"/>
      <c r="D66" s="121"/>
      <c r="E66" s="121"/>
      <c r="F66" s="58"/>
    </row>
    <row r="67" spans="1:11" s="173" customFormat="1" ht="15.75" customHeight="1" x14ac:dyDescent="0.25">
      <c r="A67" s="55" t="s">
        <v>145</v>
      </c>
      <c r="B67" s="206"/>
      <c r="C67" s="58"/>
      <c r="D67" s="121"/>
      <c r="E67" s="121"/>
      <c r="F67" s="58"/>
    </row>
    <row r="68" spans="1:11" s="173" customFormat="1" ht="15" customHeight="1" x14ac:dyDescent="0.25">
      <c r="A68" s="72" t="s">
        <v>26</v>
      </c>
      <c r="B68" s="94">
        <v>300</v>
      </c>
      <c r="C68" s="64"/>
      <c r="D68" s="207">
        <v>10</v>
      </c>
      <c r="E68" s="121">
        <f t="shared" ref="E68:E73" si="4">ROUND(F68/B68,0)</f>
        <v>0</v>
      </c>
      <c r="F68" s="3">
        <f t="shared" ref="F68:F73" si="5">ROUND(C68*D68,0)</f>
        <v>0</v>
      </c>
    </row>
    <row r="69" spans="1:11" s="173" customFormat="1" ht="15" customHeight="1" x14ac:dyDescent="0.25">
      <c r="A69" s="72" t="s">
        <v>11</v>
      </c>
      <c r="B69" s="94">
        <v>300</v>
      </c>
      <c r="C69" s="64"/>
      <c r="D69" s="207">
        <v>9</v>
      </c>
      <c r="E69" s="121">
        <f t="shared" si="4"/>
        <v>0</v>
      </c>
      <c r="F69" s="3">
        <f t="shared" si="5"/>
        <v>0</v>
      </c>
    </row>
    <row r="70" spans="1:11" s="173" customFormat="1" ht="15" customHeight="1" x14ac:dyDescent="0.25">
      <c r="A70" s="72" t="s">
        <v>21</v>
      </c>
      <c r="B70" s="94">
        <v>300</v>
      </c>
      <c r="C70" s="64"/>
      <c r="D70" s="207">
        <v>9</v>
      </c>
      <c r="E70" s="121">
        <f t="shared" si="4"/>
        <v>0</v>
      </c>
      <c r="F70" s="3">
        <f t="shared" si="5"/>
        <v>0</v>
      </c>
    </row>
    <row r="71" spans="1:11" s="173" customFormat="1" ht="15" customHeight="1" x14ac:dyDescent="0.25">
      <c r="A71" s="72" t="s">
        <v>57</v>
      </c>
      <c r="B71" s="94">
        <v>300</v>
      </c>
      <c r="C71" s="64">
        <v>1</v>
      </c>
      <c r="D71" s="207">
        <v>11.5</v>
      </c>
      <c r="E71" s="121">
        <f t="shared" si="4"/>
        <v>0</v>
      </c>
      <c r="F71" s="3">
        <f t="shared" si="5"/>
        <v>12</v>
      </c>
    </row>
    <row r="72" spans="1:11" s="173" customFormat="1" ht="15" customHeight="1" x14ac:dyDescent="0.25">
      <c r="A72" s="72" t="s">
        <v>23</v>
      </c>
      <c r="B72" s="94">
        <v>300</v>
      </c>
      <c r="C72" s="64"/>
      <c r="D72" s="207">
        <v>5</v>
      </c>
      <c r="E72" s="121">
        <f t="shared" si="4"/>
        <v>0</v>
      </c>
      <c r="F72" s="3">
        <f t="shared" si="5"/>
        <v>0</v>
      </c>
    </row>
    <row r="73" spans="1:11" s="173" customFormat="1" ht="15" customHeight="1" x14ac:dyDescent="0.25">
      <c r="A73" s="72" t="s">
        <v>24</v>
      </c>
      <c r="B73" s="94">
        <v>300</v>
      </c>
      <c r="C73" s="64"/>
      <c r="D73" s="207">
        <v>7.7</v>
      </c>
      <c r="E73" s="121">
        <f t="shared" si="4"/>
        <v>0</v>
      </c>
      <c r="F73" s="3">
        <f t="shared" si="5"/>
        <v>0</v>
      </c>
    </row>
    <row r="74" spans="1:11" s="173" customFormat="1" ht="17.25" customHeight="1" x14ac:dyDescent="0.25">
      <c r="A74" s="45" t="s">
        <v>9</v>
      </c>
      <c r="B74" s="208"/>
      <c r="C74" s="111">
        <f>SUM(C68:C73)</f>
        <v>1</v>
      </c>
      <c r="D74" s="197">
        <f>F74/C74</f>
        <v>12</v>
      </c>
      <c r="E74" s="111">
        <f>SUM(E68:E73)</f>
        <v>0</v>
      </c>
      <c r="F74" s="111">
        <f>SUM(F68:F73)</f>
        <v>12</v>
      </c>
    </row>
    <row r="75" spans="1:11" s="173" customFormat="1" ht="17.25" customHeight="1" x14ac:dyDescent="0.25">
      <c r="A75" s="55" t="s">
        <v>77</v>
      </c>
      <c r="B75" s="208"/>
      <c r="C75" s="111"/>
      <c r="D75" s="197"/>
      <c r="E75" s="111"/>
      <c r="F75" s="111"/>
    </row>
    <row r="76" spans="1:11" s="173" customFormat="1" x14ac:dyDescent="0.25">
      <c r="A76" s="35" t="s">
        <v>37</v>
      </c>
      <c r="B76" s="206">
        <v>240</v>
      </c>
      <c r="C76" s="739"/>
      <c r="D76" s="209">
        <v>8</v>
      </c>
      <c r="E76" s="121">
        <f>ROUND(F76/B76,0)</f>
        <v>0</v>
      </c>
      <c r="F76" s="3">
        <f>ROUND(C76*D76,0)</f>
        <v>0</v>
      </c>
    </row>
    <row r="77" spans="1:11" s="173" customFormat="1" x14ac:dyDescent="0.25">
      <c r="A77" s="35" t="s">
        <v>57</v>
      </c>
      <c r="B77" s="206">
        <v>240</v>
      </c>
      <c r="C77" s="739"/>
      <c r="D77" s="209">
        <v>8</v>
      </c>
      <c r="E77" s="121">
        <f t="shared" ref="E77" si="6">ROUND(F77/B77,0)</f>
        <v>0</v>
      </c>
      <c r="F77" s="3">
        <f t="shared" ref="F77" si="7">ROUND(C77*D77,0)</f>
        <v>0</v>
      </c>
    </row>
    <row r="78" spans="1:11" s="173" customFormat="1" x14ac:dyDescent="0.25">
      <c r="A78" s="117" t="s">
        <v>147</v>
      </c>
      <c r="B78" s="94"/>
      <c r="C78" s="210">
        <f>SUM(C76:C77)</f>
        <v>0</v>
      </c>
      <c r="D78" s="211">
        <f>D76</f>
        <v>8</v>
      </c>
      <c r="E78" s="210">
        <f>SUM(E76:E77)</f>
        <v>0</v>
      </c>
      <c r="F78" s="210">
        <f>SUM(F76:F77)</f>
        <v>0</v>
      </c>
    </row>
    <row r="79" spans="1:11" ht="20.25" customHeight="1" x14ac:dyDescent="0.25">
      <c r="A79" s="38" t="s">
        <v>118</v>
      </c>
      <c r="B79" s="70"/>
      <c r="C79" s="60">
        <f>C74+C78</f>
        <v>1</v>
      </c>
      <c r="D79" s="197">
        <f>F79/C79</f>
        <v>12</v>
      </c>
      <c r="E79" s="60">
        <f>E74+E78</f>
        <v>0</v>
      </c>
      <c r="F79" s="60">
        <f>F74+F78</f>
        <v>12</v>
      </c>
    </row>
    <row r="80" spans="1:11" ht="18" customHeight="1" x14ac:dyDescent="0.25">
      <c r="A80" s="195" t="s">
        <v>184</v>
      </c>
      <c r="B80" s="196"/>
      <c r="C80" s="60">
        <f>C81+C83</f>
        <v>0</v>
      </c>
      <c r="D80" s="121"/>
      <c r="E80" s="121"/>
      <c r="F80" s="58"/>
    </row>
    <row r="81" spans="1:158" s="115" customFormat="1" x14ac:dyDescent="0.25">
      <c r="A81" s="153" t="s">
        <v>179</v>
      </c>
      <c r="B81" s="152"/>
      <c r="C81" s="740">
        <f>C82</f>
        <v>0</v>
      </c>
      <c r="D81" s="152"/>
      <c r="E81" s="152"/>
      <c r="F81" s="152"/>
    </row>
    <row r="82" spans="1:158" s="115" customFormat="1" x14ac:dyDescent="0.25">
      <c r="A82" s="154" t="s">
        <v>180</v>
      </c>
      <c r="B82" s="152"/>
      <c r="C82" s="741"/>
      <c r="D82" s="152"/>
      <c r="E82" s="152"/>
      <c r="F82" s="152"/>
    </row>
    <row r="83" spans="1:158" s="115" customFormat="1" x14ac:dyDescent="0.25">
      <c r="A83" s="153" t="s">
        <v>181</v>
      </c>
      <c r="B83" s="152"/>
      <c r="C83" s="740">
        <f>C84+C85</f>
        <v>0</v>
      </c>
      <c r="D83" s="152"/>
      <c r="E83" s="152"/>
      <c r="F83" s="152"/>
    </row>
    <row r="84" spans="1:158" s="115" customFormat="1" ht="30" x14ac:dyDescent="0.25">
      <c r="A84" s="154" t="s">
        <v>182</v>
      </c>
      <c r="B84" s="152"/>
      <c r="C84" s="741"/>
      <c r="D84" s="152"/>
      <c r="E84" s="152"/>
      <c r="F84" s="152"/>
    </row>
    <row r="85" spans="1:158" s="115" customFormat="1" ht="15.75" thickBot="1" x14ac:dyDescent="0.3">
      <c r="A85" s="155" t="s">
        <v>183</v>
      </c>
      <c r="B85" s="156"/>
      <c r="C85" s="156"/>
      <c r="D85" s="156"/>
      <c r="E85" s="156"/>
      <c r="F85" s="156"/>
    </row>
    <row r="86" spans="1:158" s="214" customFormat="1" ht="15.75" thickBot="1" x14ac:dyDescent="0.3">
      <c r="A86" s="212" t="s">
        <v>10</v>
      </c>
      <c r="B86" s="213"/>
      <c r="C86" s="213"/>
      <c r="D86" s="213"/>
      <c r="E86" s="213"/>
      <c r="F86" s="213"/>
      <c r="G86" s="173"/>
      <c r="H86" s="173"/>
      <c r="I86" s="173"/>
      <c r="J86" s="173"/>
      <c r="K86" s="173"/>
      <c r="L86" s="173"/>
      <c r="M86" s="173"/>
      <c r="N86" s="173"/>
      <c r="O86" s="173"/>
      <c r="P86" s="173"/>
      <c r="Q86" s="173"/>
      <c r="R86" s="173"/>
      <c r="S86" s="173"/>
      <c r="T86" s="173"/>
      <c r="U86" s="173"/>
      <c r="V86" s="173"/>
      <c r="W86" s="173"/>
      <c r="X86" s="173"/>
      <c r="Y86" s="173"/>
      <c r="Z86" s="173"/>
      <c r="AA86" s="173"/>
      <c r="AB86" s="173"/>
      <c r="AC86" s="173"/>
      <c r="AD86" s="173"/>
      <c r="AE86" s="173"/>
      <c r="AF86" s="173"/>
      <c r="AG86" s="173"/>
      <c r="AH86" s="173"/>
      <c r="AI86" s="173"/>
      <c r="AJ86" s="173"/>
      <c r="AK86" s="173"/>
      <c r="AL86" s="173"/>
      <c r="AM86" s="173"/>
      <c r="AN86" s="173"/>
      <c r="AO86" s="173"/>
      <c r="AP86" s="173"/>
      <c r="AQ86" s="173"/>
      <c r="AR86" s="173"/>
      <c r="AS86" s="173"/>
      <c r="AT86" s="173"/>
      <c r="AU86" s="173"/>
      <c r="AV86" s="173"/>
      <c r="AW86" s="173"/>
      <c r="AX86" s="173"/>
      <c r="AY86" s="173"/>
      <c r="AZ86" s="173"/>
      <c r="BA86" s="173"/>
      <c r="BB86" s="173"/>
      <c r="BC86" s="173"/>
      <c r="BD86" s="173"/>
      <c r="BE86" s="173"/>
      <c r="BF86" s="173"/>
      <c r="BG86" s="173"/>
      <c r="BH86" s="173"/>
      <c r="BI86" s="173"/>
      <c r="BJ86" s="173"/>
      <c r="BK86" s="173"/>
      <c r="BL86" s="173"/>
      <c r="BM86" s="173"/>
      <c r="BN86" s="173"/>
      <c r="BO86" s="173"/>
      <c r="BP86" s="173"/>
      <c r="BQ86" s="173"/>
      <c r="BR86" s="173"/>
      <c r="BS86" s="173"/>
      <c r="BT86" s="173"/>
      <c r="BU86" s="173"/>
      <c r="BV86" s="173"/>
      <c r="BW86" s="173"/>
      <c r="BX86" s="173"/>
      <c r="BY86" s="173"/>
      <c r="BZ86" s="173"/>
      <c r="CA86" s="173"/>
      <c r="CB86" s="173"/>
      <c r="CC86" s="173"/>
      <c r="CD86" s="173"/>
      <c r="CE86" s="173"/>
      <c r="CF86" s="173"/>
      <c r="CG86" s="173"/>
      <c r="CH86" s="173"/>
      <c r="CI86" s="173"/>
      <c r="CJ86" s="173"/>
      <c r="CK86" s="173"/>
      <c r="CL86" s="173"/>
      <c r="CM86" s="173"/>
      <c r="CN86" s="173"/>
      <c r="CO86" s="173"/>
      <c r="CP86" s="173"/>
      <c r="CQ86" s="173"/>
      <c r="CR86" s="173"/>
      <c r="CS86" s="173"/>
      <c r="CT86" s="173"/>
      <c r="CU86" s="173"/>
      <c r="CV86" s="173"/>
      <c r="CW86" s="173"/>
      <c r="CX86" s="173"/>
      <c r="CY86" s="173"/>
      <c r="CZ86" s="173"/>
      <c r="DA86" s="173"/>
      <c r="DB86" s="173"/>
      <c r="DC86" s="173"/>
      <c r="DD86" s="173"/>
      <c r="DE86" s="173"/>
      <c r="DF86" s="173"/>
      <c r="DG86" s="173"/>
      <c r="DH86" s="173"/>
      <c r="DI86" s="173"/>
      <c r="DJ86" s="173"/>
      <c r="DK86" s="173"/>
      <c r="DL86" s="173"/>
      <c r="DM86" s="173"/>
      <c r="DN86" s="173"/>
      <c r="DO86" s="173"/>
      <c r="DP86" s="173"/>
      <c r="DQ86" s="173"/>
      <c r="DR86" s="173"/>
      <c r="DS86" s="173"/>
      <c r="DT86" s="173"/>
      <c r="DU86" s="173"/>
      <c r="DV86" s="173"/>
      <c r="DW86" s="173"/>
      <c r="DX86" s="173"/>
      <c r="DY86" s="173"/>
      <c r="DZ86" s="173"/>
      <c r="EA86" s="173"/>
      <c r="EB86" s="173"/>
      <c r="EC86" s="173"/>
      <c r="ED86" s="173"/>
      <c r="EE86" s="173"/>
      <c r="EF86" s="173"/>
      <c r="EG86" s="173"/>
      <c r="EH86" s="173"/>
      <c r="EI86" s="173"/>
      <c r="EJ86" s="173"/>
      <c r="EK86" s="173"/>
      <c r="EL86" s="173"/>
      <c r="EM86" s="173"/>
      <c r="EN86" s="173"/>
      <c r="EO86" s="173"/>
      <c r="EP86" s="173"/>
      <c r="EQ86" s="173"/>
      <c r="ER86" s="173"/>
      <c r="ES86" s="173"/>
      <c r="ET86" s="173"/>
      <c r="EU86" s="173"/>
      <c r="EV86" s="173"/>
      <c r="EW86" s="173"/>
      <c r="EX86" s="173"/>
      <c r="EY86" s="173"/>
      <c r="EZ86" s="173"/>
      <c r="FA86" s="173"/>
      <c r="FB86" s="173"/>
    </row>
    <row r="87" spans="1:158" ht="43.5" customHeight="1" x14ac:dyDescent="0.25">
      <c r="A87" s="742" t="s">
        <v>95</v>
      </c>
      <c r="B87" s="76"/>
      <c r="C87" s="91"/>
      <c r="D87" s="187"/>
      <c r="E87" s="187"/>
      <c r="F87" s="91"/>
      <c r="G87" s="173"/>
      <c r="H87" s="173"/>
      <c r="I87" s="173"/>
      <c r="J87" s="173"/>
      <c r="K87" s="173"/>
      <c r="L87" s="173"/>
      <c r="M87" s="173"/>
      <c r="N87" s="173"/>
      <c r="O87" s="173"/>
      <c r="P87" s="173"/>
      <c r="Q87" s="173"/>
      <c r="R87" s="173"/>
      <c r="S87" s="173"/>
      <c r="T87" s="173"/>
      <c r="U87" s="173"/>
      <c r="V87" s="173"/>
      <c r="W87" s="173"/>
      <c r="X87" s="173"/>
      <c r="Y87" s="173"/>
      <c r="Z87" s="173"/>
      <c r="AA87" s="173"/>
      <c r="AB87" s="173"/>
      <c r="AC87" s="173"/>
      <c r="AD87" s="173"/>
      <c r="AE87" s="173"/>
      <c r="AF87" s="173"/>
      <c r="AG87" s="173"/>
      <c r="AH87" s="173"/>
      <c r="AI87" s="173"/>
      <c r="AJ87" s="173"/>
      <c r="AK87" s="173"/>
      <c r="AL87" s="173"/>
      <c r="AM87" s="173"/>
      <c r="AN87" s="173"/>
      <c r="AO87" s="173"/>
      <c r="AP87" s="173"/>
      <c r="AQ87" s="173"/>
      <c r="AR87" s="173"/>
      <c r="AS87" s="173"/>
      <c r="AT87" s="173"/>
      <c r="AU87" s="173"/>
      <c r="AV87" s="173"/>
      <c r="AW87" s="173"/>
      <c r="AX87" s="173"/>
      <c r="AY87" s="173"/>
      <c r="AZ87" s="173"/>
      <c r="BA87" s="173"/>
      <c r="BB87" s="173"/>
      <c r="BC87" s="173"/>
      <c r="BD87" s="173"/>
      <c r="BE87" s="173"/>
      <c r="BF87" s="173"/>
      <c r="BG87" s="173"/>
      <c r="BH87" s="173"/>
      <c r="BI87" s="173"/>
      <c r="BJ87" s="173"/>
      <c r="BK87" s="173"/>
      <c r="BL87" s="173"/>
      <c r="BM87" s="173"/>
      <c r="BN87" s="173"/>
      <c r="BO87" s="173"/>
      <c r="BP87" s="173"/>
      <c r="BQ87" s="173"/>
      <c r="BR87" s="173"/>
      <c r="BS87" s="173"/>
      <c r="BT87" s="173"/>
      <c r="BU87" s="173"/>
      <c r="BV87" s="173"/>
      <c r="BW87" s="173"/>
      <c r="BX87" s="173"/>
      <c r="BY87" s="173"/>
      <c r="BZ87" s="173"/>
      <c r="CA87" s="173"/>
      <c r="CB87" s="173"/>
      <c r="CC87" s="173"/>
      <c r="CD87" s="173"/>
      <c r="CE87" s="173"/>
      <c r="CF87" s="173"/>
      <c r="CG87" s="173"/>
      <c r="CH87" s="173"/>
      <c r="CI87" s="173"/>
      <c r="CJ87" s="173"/>
      <c r="CK87" s="173"/>
      <c r="CL87" s="173"/>
      <c r="CM87" s="173"/>
      <c r="CN87" s="173"/>
      <c r="CO87" s="173"/>
      <c r="CP87" s="173"/>
      <c r="CQ87" s="173"/>
      <c r="CR87" s="173"/>
      <c r="CS87" s="173"/>
      <c r="CT87" s="173"/>
      <c r="CU87" s="173"/>
      <c r="CV87" s="173"/>
      <c r="CW87" s="173"/>
      <c r="CX87" s="173"/>
      <c r="CY87" s="173"/>
      <c r="CZ87" s="173"/>
      <c r="DA87" s="173"/>
      <c r="DB87" s="173"/>
      <c r="DC87" s="173"/>
      <c r="DD87" s="173"/>
      <c r="DE87" s="173"/>
      <c r="DF87" s="173"/>
      <c r="DG87" s="173"/>
      <c r="DH87" s="173"/>
      <c r="DI87" s="173"/>
      <c r="DJ87" s="173"/>
      <c r="DK87" s="173"/>
      <c r="DL87" s="173"/>
      <c r="DM87" s="173"/>
      <c r="DN87" s="173"/>
      <c r="DO87" s="173"/>
      <c r="DP87" s="173"/>
      <c r="DQ87" s="173"/>
      <c r="DR87" s="173"/>
      <c r="DS87" s="173"/>
      <c r="DT87" s="173"/>
      <c r="DU87" s="173"/>
      <c r="DV87" s="173"/>
      <c r="DW87" s="173"/>
      <c r="DX87" s="173"/>
      <c r="DY87" s="173"/>
      <c r="DZ87" s="173"/>
      <c r="EA87" s="173"/>
      <c r="EB87" s="173"/>
      <c r="EC87" s="173"/>
      <c r="ED87" s="173"/>
      <c r="EE87" s="173"/>
      <c r="EF87" s="173"/>
      <c r="EG87" s="173"/>
      <c r="EH87" s="173"/>
      <c r="EI87" s="173"/>
      <c r="EJ87" s="173"/>
      <c r="EK87" s="173"/>
      <c r="EL87" s="173"/>
      <c r="EM87" s="173"/>
      <c r="EN87" s="173"/>
      <c r="EO87" s="173"/>
      <c r="EP87" s="173"/>
      <c r="EQ87" s="173"/>
      <c r="ER87" s="173"/>
      <c r="ES87" s="173"/>
      <c r="ET87" s="173"/>
      <c r="EU87" s="173"/>
      <c r="EV87" s="173"/>
      <c r="EW87" s="173"/>
      <c r="EX87" s="173"/>
      <c r="EY87" s="173"/>
      <c r="EZ87" s="173"/>
      <c r="FA87" s="173"/>
      <c r="FB87" s="173"/>
    </row>
    <row r="88" spans="1:158" x14ac:dyDescent="0.25">
      <c r="A88" s="192" t="s">
        <v>4</v>
      </c>
      <c r="B88" s="164"/>
      <c r="C88" s="58"/>
      <c r="D88" s="121"/>
      <c r="E88" s="121"/>
      <c r="F88" s="58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  <c r="S88" s="173"/>
      <c r="T88" s="173"/>
      <c r="U88" s="173"/>
      <c r="V88" s="173"/>
      <c r="W88" s="173"/>
      <c r="X88" s="173"/>
      <c r="Y88" s="173"/>
      <c r="Z88" s="173"/>
      <c r="AA88" s="173"/>
      <c r="AB88" s="173"/>
      <c r="AC88" s="173"/>
      <c r="AD88" s="173"/>
      <c r="AE88" s="173"/>
      <c r="AF88" s="173"/>
      <c r="AG88" s="173"/>
      <c r="AH88" s="173"/>
      <c r="AI88" s="173"/>
      <c r="AJ88" s="173"/>
      <c r="AK88" s="173"/>
      <c r="AL88" s="173"/>
      <c r="AM88" s="173"/>
      <c r="AN88" s="173"/>
      <c r="AO88" s="173"/>
      <c r="AP88" s="173"/>
      <c r="AQ88" s="173"/>
      <c r="AR88" s="173"/>
      <c r="AS88" s="173"/>
      <c r="AT88" s="173"/>
      <c r="AU88" s="173"/>
      <c r="AV88" s="173"/>
      <c r="AW88" s="173"/>
      <c r="AX88" s="173"/>
      <c r="AY88" s="173"/>
      <c r="AZ88" s="173"/>
      <c r="BA88" s="173"/>
      <c r="BB88" s="173"/>
      <c r="BC88" s="173"/>
      <c r="BD88" s="173"/>
      <c r="BE88" s="173"/>
      <c r="BF88" s="173"/>
      <c r="BG88" s="173"/>
      <c r="BH88" s="173"/>
      <c r="BI88" s="173"/>
      <c r="BJ88" s="173"/>
      <c r="BK88" s="173"/>
      <c r="BL88" s="173"/>
      <c r="BM88" s="173"/>
      <c r="BN88" s="173"/>
      <c r="BO88" s="173"/>
      <c r="BP88" s="173"/>
      <c r="BQ88" s="173"/>
      <c r="BR88" s="173"/>
      <c r="BS88" s="173"/>
      <c r="BT88" s="173"/>
      <c r="BU88" s="173"/>
      <c r="BV88" s="173"/>
      <c r="BW88" s="173"/>
      <c r="BX88" s="173"/>
      <c r="BY88" s="173"/>
      <c r="BZ88" s="173"/>
      <c r="CA88" s="173"/>
      <c r="CB88" s="173"/>
      <c r="CC88" s="173"/>
      <c r="CD88" s="173"/>
      <c r="CE88" s="173"/>
      <c r="CF88" s="173"/>
      <c r="CG88" s="173"/>
      <c r="CH88" s="173"/>
      <c r="CI88" s="173"/>
      <c r="CJ88" s="173"/>
      <c r="CK88" s="173"/>
      <c r="CL88" s="173"/>
      <c r="CM88" s="173"/>
      <c r="CN88" s="173"/>
      <c r="CO88" s="173"/>
      <c r="CP88" s="173"/>
      <c r="CQ88" s="173"/>
      <c r="CR88" s="173"/>
      <c r="CS88" s="173"/>
      <c r="CT88" s="173"/>
      <c r="CU88" s="173"/>
      <c r="CV88" s="173"/>
      <c r="CW88" s="173"/>
      <c r="CX88" s="173"/>
      <c r="CY88" s="173"/>
      <c r="CZ88" s="173"/>
      <c r="DA88" s="173"/>
      <c r="DB88" s="173"/>
      <c r="DC88" s="173"/>
      <c r="DD88" s="173"/>
      <c r="DE88" s="173"/>
      <c r="DF88" s="173"/>
      <c r="DG88" s="173"/>
      <c r="DH88" s="173"/>
      <c r="DI88" s="173"/>
      <c r="DJ88" s="173"/>
      <c r="DK88" s="173"/>
      <c r="DL88" s="173"/>
      <c r="DM88" s="173"/>
      <c r="DN88" s="173"/>
      <c r="DO88" s="173"/>
      <c r="DP88" s="173"/>
      <c r="DQ88" s="173"/>
      <c r="DR88" s="173"/>
      <c r="DS88" s="173"/>
      <c r="DT88" s="173"/>
      <c r="DU88" s="173"/>
      <c r="DV88" s="173"/>
      <c r="DW88" s="173"/>
      <c r="DX88" s="173"/>
      <c r="DY88" s="173"/>
      <c r="DZ88" s="173"/>
      <c r="EA88" s="173"/>
      <c r="EB88" s="173"/>
      <c r="EC88" s="173"/>
      <c r="ED88" s="173"/>
      <c r="EE88" s="173"/>
      <c r="EF88" s="173"/>
      <c r="EG88" s="173"/>
      <c r="EH88" s="173"/>
      <c r="EI88" s="173"/>
      <c r="EJ88" s="173"/>
      <c r="EK88" s="173"/>
      <c r="EL88" s="173"/>
      <c r="EM88" s="173"/>
      <c r="EN88" s="173"/>
      <c r="EO88" s="173"/>
      <c r="EP88" s="173"/>
      <c r="EQ88" s="173"/>
      <c r="ER88" s="173"/>
      <c r="ES88" s="173"/>
      <c r="ET88" s="173"/>
      <c r="EU88" s="173"/>
      <c r="EV88" s="173"/>
      <c r="EW88" s="173"/>
      <c r="EX88" s="173"/>
      <c r="EY88" s="173"/>
      <c r="EZ88" s="173"/>
      <c r="FA88" s="173"/>
      <c r="FB88" s="173"/>
    </row>
    <row r="89" spans="1:158" ht="15.75" customHeight="1" x14ac:dyDescent="0.25">
      <c r="A89" s="4" t="s">
        <v>57</v>
      </c>
      <c r="B89" s="164">
        <v>340</v>
      </c>
      <c r="C89" s="58">
        <v>3.2727272727272725</v>
      </c>
      <c r="D89" s="194">
        <v>11.5</v>
      </c>
      <c r="E89" s="121">
        <f>ROUND(F89/B89,0)</f>
        <v>0</v>
      </c>
      <c r="F89" s="3">
        <f>ROUND(C89*D89,0)</f>
        <v>38</v>
      </c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  <c r="S89" s="173"/>
      <c r="T89" s="173"/>
      <c r="U89" s="173"/>
      <c r="V89" s="173"/>
      <c r="W89" s="173"/>
      <c r="X89" s="173"/>
      <c r="Y89" s="173"/>
      <c r="Z89" s="173"/>
      <c r="AA89" s="173"/>
      <c r="AB89" s="173"/>
      <c r="AC89" s="173"/>
      <c r="AD89" s="173"/>
      <c r="AE89" s="173"/>
      <c r="AF89" s="173"/>
      <c r="AG89" s="173"/>
      <c r="AH89" s="173"/>
      <c r="AI89" s="173"/>
      <c r="AJ89" s="173"/>
      <c r="AK89" s="173"/>
      <c r="AL89" s="173"/>
      <c r="AM89" s="173"/>
      <c r="AN89" s="173"/>
      <c r="AO89" s="173"/>
      <c r="AP89" s="173"/>
      <c r="AQ89" s="173"/>
      <c r="AR89" s="173"/>
      <c r="AS89" s="173"/>
      <c r="AT89" s="173"/>
      <c r="AU89" s="173"/>
      <c r="AV89" s="173"/>
      <c r="AW89" s="173"/>
      <c r="AX89" s="173"/>
      <c r="AY89" s="173"/>
      <c r="AZ89" s="173"/>
      <c r="BA89" s="173"/>
      <c r="BB89" s="173"/>
      <c r="BC89" s="173"/>
      <c r="BD89" s="173"/>
      <c r="BE89" s="173"/>
      <c r="BF89" s="173"/>
      <c r="BG89" s="173"/>
      <c r="BH89" s="173"/>
      <c r="BI89" s="173"/>
      <c r="BJ89" s="173"/>
      <c r="BK89" s="173"/>
      <c r="BL89" s="173"/>
      <c r="BM89" s="173"/>
      <c r="BN89" s="173"/>
      <c r="BO89" s="173"/>
      <c r="BP89" s="173"/>
      <c r="BQ89" s="173"/>
      <c r="BR89" s="173"/>
      <c r="BS89" s="173"/>
      <c r="BT89" s="173"/>
      <c r="BU89" s="173"/>
      <c r="BV89" s="173"/>
      <c r="BW89" s="173"/>
      <c r="BX89" s="173"/>
      <c r="BY89" s="173"/>
      <c r="BZ89" s="173"/>
      <c r="CA89" s="173"/>
      <c r="CB89" s="173"/>
      <c r="CC89" s="173"/>
      <c r="CD89" s="173"/>
      <c r="CE89" s="173"/>
      <c r="CF89" s="173"/>
      <c r="CG89" s="173"/>
      <c r="CH89" s="173"/>
      <c r="CI89" s="173"/>
      <c r="CJ89" s="173"/>
      <c r="CK89" s="173"/>
      <c r="CL89" s="173"/>
      <c r="CM89" s="173"/>
      <c r="CN89" s="173"/>
      <c r="CO89" s="173"/>
      <c r="CP89" s="173"/>
      <c r="CQ89" s="173"/>
      <c r="CR89" s="173"/>
      <c r="CS89" s="173"/>
      <c r="CT89" s="173"/>
      <c r="CU89" s="173"/>
      <c r="CV89" s="173"/>
      <c r="CW89" s="173"/>
      <c r="CX89" s="173"/>
      <c r="CY89" s="173"/>
      <c r="CZ89" s="173"/>
      <c r="DA89" s="173"/>
      <c r="DB89" s="173"/>
      <c r="DC89" s="173"/>
      <c r="DD89" s="173"/>
      <c r="DE89" s="173"/>
      <c r="DF89" s="173"/>
      <c r="DG89" s="173"/>
      <c r="DH89" s="173"/>
      <c r="DI89" s="173"/>
      <c r="DJ89" s="173"/>
      <c r="DK89" s="173"/>
      <c r="DL89" s="173"/>
      <c r="DM89" s="173"/>
      <c r="DN89" s="173"/>
      <c r="DO89" s="173"/>
      <c r="DP89" s="173"/>
      <c r="DQ89" s="173"/>
      <c r="DR89" s="173"/>
      <c r="DS89" s="173"/>
      <c r="DT89" s="173"/>
      <c r="DU89" s="173"/>
      <c r="DV89" s="173"/>
      <c r="DW89" s="173"/>
      <c r="DX89" s="173"/>
      <c r="DY89" s="173"/>
      <c r="DZ89" s="173"/>
      <c r="EA89" s="173"/>
      <c r="EB89" s="173"/>
      <c r="EC89" s="173"/>
      <c r="ED89" s="173"/>
      <c r="EE89" s="173"/>
      <c r="EF89" s="173"/>
      <c r="EG89" s="173"/>
      <c r="EH89" s="173"/>
      <c r="EI89" s="173"/>
      <c r="EJ89" s="173"/>
      <c r="EK89" s="173"/>
      <c r="EL89" s="173"/>
      <c r="EM89" s="173"/>
      <c r="EN89" s="173"/>
      <c r="EO89" s="173"/>
      <c r="EP89" s="173"/>
      <c r="EQ89" s="173"/>
      <c r="ER89" s="173"/>
      <c r="ES89" s="173"/>
      <c r="ET89" s="173"/>
      <c r="EU89" s="173"/>
      <c r="EV89" s="173"/>
      <c r="EW89" s="173"/>
      <c r="EX89" s="173"/>
      <c r="EY89" s="173"/>
      <c r="EZ89" s="173"/>
      <c r="FA89" s="173"/>
      <c r="FB89" s="173"/>
    </row>
    <row r="90" spans="1:158" ht="15" customHeight="1" x14ac:dyDescent="0.25">
      <c r="A90" s="4" t="s">
        <v>11</v>
      </c>
      <c r="B90" s="164">
        <v>340</v>
      </c>
      <c r="C90" s="58">
        <v>2.1818181818181817</v>
      </c>
      <c r="D90" s="194">
        <v>9</v>
      </c>
      <c r="E90" s="121">
        <f>ROUND(F90/B90,0)</f>
        <v>0</v>
      </c>
      <c r="F90" s="3">
        <f>ROUND(C90*D90,0)</f>
        <v>20</v>
      </c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S90" s="173"/>
      <c r="T90" s="173"/>
      <c r="U90" s="173"/>
      <c r="V90" s="173"/>
      <c r="W90" s="173"/>
      <c r="X90" s="173"/>
      <c r="Y90" s="173"/>
      <c r="Z90" s="173"/>
      <c r="AA90" s="173"/>
      <c r="AB90" s="173"/>
      <c r="AC90" s="173"/>
      <c r="AD90" s="173"/>
      <c r="AE90" s="173"/>
      <c r="AF90" s="173"/>
      <c r="AG90" s="173"/>
      <c r="AH90" s="173"/>
      <c r="AI90" s="173"/>
      <c r="AJ90" s="173"/>
      <c r="AK90" s="173"/>
      <c r="AL90" s="173"/>
      <c r="AM90" s="173"/>
      <c r="AN90" s="173"/>
      <c r="AO90" s="173"/>
      <c r="AP90" s="173"/>
      <c r="AQ90" s="173"/>
      <c r="AR90" s="173"/>
      <c r="AS90" s="173"/>
      <c r="AT90" s="173"/>
      <c r="AU90" s="173"/>
      <c r="AV90" s="173"/>
      <c r="AW90" s="173"/>
      <c r="AX90" s="173"/>
      <c r="AY90" s="173"/>
      <c r="AZ90" s="173"/>
      <c r="BA90" s="173"/>
      <c r="BB90" s="173"/>
      <c r="BC90" s="173"/>
      <c r="BD90" s="173"/>
      <c r="BE90" s="173"/>
      <c r="BF90" s="173"/>
      <c r="BG90" s="173"/>
      <c r="BH90" s="173"/>
      <c r="BI90" s="173"/>
      <c r="BJ90" s="173"/>
      <c r="BK90" s="173"/>
      <c r="BL90" s="173"/>
      <c r="BM90" s="173"/>
      <c r="BN90" s="173"/>
      <c r="BO90" s="173"/>
      <c r="BP90" s="173"/>
      <c r="BQ90" s="173"/>
      <c r="BR90" s="173"/>
      <c r="BS90" s="173"/>
      <c r="BT90" s="173"/>
      <c r="BU90" s="173"/>
      <c r="BV90" s="173"/>
      <c r="BW90" s="173"/>
      <c r="BX90" s="173"/>
      <c r="BY90" s="173"/>
      <c r="BZ90" s="173"/>
      <c r="CA90" s="173"/>
      <c r="CB90" s="173"/>
      <c r="CC90" s="173"/>
      <c r="CD90" s="173"/>
      <c r="CE90" s="173"/>
      <c r="CF90" s="173"/>
      <c r="CG90" s="173"/>
      <c r="CH90" s="173"/>
      <c r="CI90" s="173"/>
      <c r="CJ90" s="173"/>
      <c r="CK90" s="173"/>
      <c r="CL90" s="173"/>
      <c r="CM90" s="173"/>
      <c r="CN90" s="173"/>
      <c r="CO90" s="173"/>
      <c r="CP90" s="173"/>
      <c r="CQ90" s="173"/>
      <c r="CR90" s="173"/>
      <c r="CS90" s="173"/>
      <c r="CT90" s="173"/>
      <c r="CU90" s="173"/>
      <c r="CV90" s="173"/>
      <c r="CW90" s="173"/>
      <c r="CX90" s="173"/>
      <c r="CY90" s="173"/>
      <c r="CZ90" s="173"/>
      <c r="DA90" s="173"/>
      <c r="DB90" s="173"/>
      <c r="DC90" s="173"/>
      <c r="DD90" s="173"/>
      <c r="DE90" s="173"/>
      <c r="DF90" s="173"/>
      <c r="DG90" s="173"/>
      <c r="DH90" s="173"/>
      <c r="DI90" s="173"/>
      <c r="DJ90" s="173"/>
      <c r="DK90" s="173"/>
      <c r="DL90" s="173"/>
      <c r="DM90" s="173"/>
      <c r="DN90" s="173"/>
      <c r="DO90" s="173"/>
      <c r="DP90" s="173"/>
      <c r="DQ90" s="173"/>
      <c r="DR90" s="173"/>
      <c r="DS90" s="173"/>
      <c r="DT90" s="173"/>
      <c r="DU90" s="173"/>
      <c r="DV90" s="173"/>
      <c r="DW90" s="173"/>
      <c r="DX90" s="173"/>
      <c r="DY90" s="173"/>
      <c r="DZ90" s="173"/>
      <c r="EA90" s="173"/>
      <c r="EB90" s="173"/>
      <c r="EC90" s="173"/>
      <c r="ED90" s="173"/>
      <c r="EE90" s="173"/>
      <c r="EF90" s="173"/>
      <c r="EG90" s="173"/>
      <c r="EH90" s="173"/>
      <c r="EI90" s="173"/>
      <c r="EJ90" s="173"/>
      <c r="EK90" s="173"/>
      <c r="EL90" s="173"/>
      <c r="EM90" s="173"/>
      <c r="EN90" s="173"/>
      <c r="EO90" s="173"/>
      <c r="EP90" s="173"/>
      <c r="EQ90" s="173"/>
      <c r="ER90" s="173"/>
      <c r="ES90" s="173"/>
      <c r="ET90" s="173"/>
      <c r="EU90" s="173"/>
      <c r="EV90" s="173"/>
      <c r="EW90" s="173"/>
      <c r="EX90" s="173"/>
      <c r="EY90" s="173"/>
      <c r="EZ90" s="173"/>
      <c r="FA90" s="173"/>
      <c r="FB90" s="173"/>
    </row>
    <row r="91" spans="1:158" ht="15" customHeight="1" x14ac:dyDescent="0.25">
      <c r="A91" s="4" t="s">
        <v>21</v>
      </c>
      <c r="B91" s="164">
        <v>340</v>
      </c>
      <c r="C91" s="58">
        <v>6.545454545454545</v>
      </c>
      <c r="D91" s="194">
        <v>11</v>
      </c>
      <c r="E91" s="121">
        <f>ROUND(F91/B91,0)</f>
        <v>0</v>
      </c>
      <c r="F91" s="3">
        <f>ROUND(C91*D91,0)</f>
        <v>72</v>
      </c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173"/>
      <c r="AJ91" s="173"/>
      <c r="AK91" s="173"/>
      <c r="AL91" s="173"/>
      <c r="AM91" s="173"/>
      <c r="AN91" s="173"/>
      <c r="AO91" s="173"/>
      <c r="AP91" s="173"/>
      <c r="AQ91" s="173"/>
      <c r="AR91" s="173"/>
      <c r="AS91" s="173"/>
      <c r="AT91" s="173"/>
      <c r="AU91" s="173"/>
      <c r="AV91" s="173"/>
      <c r="AW91" s="173"/>
      <c r="AX91" s="173"/>
      <c r="AY91" s="173"/>
      <c r="AZ91" s="173"/>
      <c r="BA91" s="173"/>
      <c r="BB91" s="173"/>
      <c r="BC91" s="173"/>
      <c r="BD91" s="173"/>
      <c r="BE91" s="173"/>
      <c r="BF91" s="173"/>
      <c r="BG91" s="173"/>
      <c r="BH91" s="173"/>
      <c r="BI91" s="173"/>
      <c r="BJ91" s="173"/>
      <c r="BK91" s="173"/>
      <c r="BL91" s="173"/>
      <c r="BM91" s="173"/>
      <c r="BN91" s="173"/>
      <c r="BO91" s="173"/>
      <c r="BP91" s="173"/>
      <c r="BQ91" s="173"/>
      <c r="BR91" s="173"/>
      <c r="BS91" s="173"/>
      <c r="BT91" s="173"/>
      <c r="BU91" s="173"/>
      <c r="BV91" s="173"/>
      <c r="BW91" s="173"/>
      <c r="BX91" s="173"/>
      <c r="BY91" s="173"/>
      <c r="BZ91" s="173"/>
      <c r="CA91" s="173"/>
      <c r="CB91" s="173"/>
      <c r="CC91" s="173"/>
      <c r="CD91" s="173"/>
      <c r="CE91" s="173"/>
      <c r="CF91" s="173"/>
      <c r="CG91" s="173"/>
      <c r="CH91" s="173"/>
      <c r="CI91" s="173"/>
      <c r="CJ91" s="173"/>
      <c r="CK91" s="173"/>
      <c r="CL91" s="173"/>
      <c r="CM91" s="173"/>
      <c r="CN91" s="173"/>
      <c r="CO91" s="173"/>
      <c r="CP91" s="173"/>
      <c r="CQ91" s="173"/>
      <c r="CR91" s="173"/>
      <c r="CS91" s="173"/>
      <c r="CT91" s="173"/>
      <c r="CU91" s="173"/>
      <c r="CV91" s="173"/>
      <c r="CW91" s="173"/>
      <c r="CX91" s="173"/>
      <c r="CY91" s="173"/>
      <c r="CZ91" s="173"/>
      <c r="DA91" s="173"/>
      <c r="DB91" s="173"/>
      <c r="DC91" s="173"/>
      <c r="DD91" s="173"/>
      <c r="DE91" s="173"/>
      <c r="DF91" s="173"/>
      <c r="DG91" s="173"/>
      <c r="DH91" s="173"/>
      <c r="DI91" s="173"/>
      <c r="DJ91" s="173"/>
      <c r="DK91" s="173"/>
      <c r="DL91" s="173"/>
      <c r="DM91" s="173"/>
      <c r="DN91" s="173"/>
      <c r="DO91" s="173"/>
      <c r="DP91" s="173"/>
      <c r="DQ91" s="173"/>
      <c r="DR91" s="173"/>
      <c r="DS91" s="173"/>
      <c r="DT91" s="173"/>
      <c r="DU91" s="173"/>
      <c r="DV91" s="173"/>
      <c r="DW91" s="173"/>
      <c r="DX91" s="173"/>
      <c r="DY91" s="173"/>
      <c r="DZ91" s="173"/>
      <c r="EA91" s="173"/>
      <c r="EB91" s="173"/>
      <c r="EC91" s="173"/>
      <c r="ED91" s="173"/>
      <c r="EE91" s="173"/>
      <c r="EF91" s="173"/>
      <c r="EG91" s="173"/>
      <c r="EH91" s="173"/>
      <c r="EI91" s="173"/>
      <c r="EJ91" s="173"/>
      <c r="EK91" s="173"/>
      <c r="EL91" s="173"/>
      <c r="EM91" s="173"/>
      <c r="EN91" s="173"/>
      <c r="EO91" s="173"/>
      <c r="EP91" s="173"/>
      <c r="EQ91" s="173"/>
      <c r="ER91" s="173"/>
      <c r="ES91" s="173"/>
      <c r="ET91" s="173"/>
      <c r="EU91" s="173"/>
      <c r="EV91" s="173"/>
      <c r="EW91" s="173"/>
      <c r="EX91" s="173"/>
      <c r="EY91" s="173"/>
      <c r="EZ91" s="173"/>
      <c r="FA91" s="173"/>
      <c r="FB91" s="173"/>
    </row>
    <row r="92" spans="1:158" s="6" customFormat="1" x14ac:dyDescent="0.25">
      <c r="A92" s="4" t="s">
        <v>27</v>
      </c>
      <c r="B92" s="74">
        <v>340</v>
      </c>
      <c r="C92" s="58">
        <v>0</v>
      </c>
      <c r="D92" s="215">
        <v>7.5</v>
      </c>
      <c r="E92" s="121">
        <f>ROUND(F92/B92,0)</f>
        <v>0</v>
      </c>
      <c r="F92" s="3">
        <f>ROUND(C92*D92,0)</f>
        <v>0</v>
      </c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173"/>
      <c r="AJ92" s="173"/>
      <c r="AK92" s="173"/>
      <c r="AL92" s="173"/>
      <c r="AM92" s="173"/>
      <c r="AN92" s="173"/>
      <c r="AO92" s="173"/>
      <c r="AP92" s="173"/>
      <c r="AQ92" s="173"/>
      <c r="AR92" s="173"/>
      <c r="AS92" s="173"/>
      <c r="AT92" s="173"/>
      <c r="AU92" s="173"/>
      <c r="AV92" s="173"/>
      <c r="AW92" s="173"/>
      <c r="AX92" s="173"/>
      <c r="AY92" s="173"/>
      <c r="AZ92" s="173"/>
      <c r="BA92" s="173"/>
      <c r="BB92" s="173"/>
      <c r="BC92" s="173"/>
      <c r="BD92" s="173"/>
      <c r="BE92" s="173"/>
      <c r="BF92" s="173"/>
      <c r="BG92" s="173"/>
      <c r="BH92" s="173"/>
      <c r="BI92" s="173"/>
      <c r="BJ92" s="173"/>
      <c r="BK92" s="173"/>
      <c r="BL92" s="173"/>
      <c r="BM92" s="173"/>
      <c r="BN92" s="173"/>
      <c r="BO92" s="173"/>
      <c r="BP92" s="173"/>
      <c r="BQ92" s="173"/>
      <c r="BR92" s="173"/>
      <c r="BS92" s="173"/>
      <c r="BT92" s="173"/>
      <c r="BU92" s="173"/>
      <c r="BV92" s="173"/>
      <c r="BW92" s="173"/>
      <c r="BX92" s="173"/>
      <c r="BY92" s="173"/>
      <c r="BZ92" s="173"/>
      <c r="CA92" s="173"/>
      <c r="CB92" s="173"/>
      <c r="CC92" s="173"/>
      <c r="CD92" s="173"/>
      <c r="CE92" s="173"/>
      <c r="CF92" s="173"/>
      <c r="CG92" s="173"/>
      <c r="CH92" s="173"/>
      <c r="CI92" s="173"/>
      <c r="CJ92" s="173"/>
      <c r="CK92" s="173"/>
      <c r="CL92" s="173"/>
      <c r="CM92" s="173"/>
      <c r="CN92" s="173"/>
      <c r="CO92" s="173"/>
      <c r="CP92" s="173"/>
      <c r="CQ92" s="173"/>
      <c r="CR92" s="173"/>
      <c r="CS92" s="173"/>
      <c r="CT92" s="173"/>
      <c r="CU92" s="173"/>
      <c r="CV92" s="173"/>
      <c r="CW92" s="173"/>
      <c r="CX92" s="173"/>
      <c r="CY92" s="173"/>
      <c r="CZ92" s="173"/>
      <c r="DA92" s="173"/>
      <c r="DB92" s="173"/>
      <c r="DC92" s="173"/>
      <c r="DD92" s="173"/>
      <c r="DE92" s="173"/>
      <c r="DF92" s="173"/>
      <c r="DG92" s="173"/>
      <c r="DH92" s="173"/>
      <c r="DI92" s="173"/>
      <c r="DJ92" s="173"/>
      <c r="DK92" s="173"/>
      <c r="DL92" s="173"/>
      <c r="DM92" s="173"/>
      <c r="DN92" s="173"/>
      <c r="DO92" s="173"/>
      <c r="DP92" s="173"/>
      <c r="DQ92" s="173"/>
      <c r="DR92" s="173"/>
      <c r="DS92" s="173"/>
      <c r="DT92" s="173"/>
      <c r="DU92" s="173"/>
      <c r="DV92" s="173"/>
      <c r="DW92" s="173"/>
      <c r="DX92" s="173"/>
      <c r="DY92" s="173"/>
      <c r="DZ92" s="173"/>
      <c r="EA92" s="173"/>
      <c r="EB92" s="173"/>
      <c r="EC92" s="173"/>
      <c r="ED92" s="173"/>
      <c r="EE92" s="173"/>
      <c r="EF92" s="173"/>
      <c r="EG92" s="173"/>
      <c r="EH92" s="173"/>
      <c r="EI92" s="173"/>
      <c r="EJ92" s="173"/>
      <c r="EK92" s="173"/>
      <c r="EL92" s="173"/>
      <c r="EM92" s="173"/>
      <c r="EN92" s="173"/>
      <c r="EO92" s="173"/>
      <c r="EP92" s="173"/>
      <c r="EQ92" s="173"/>
      <c r="ER92" s="173"/>
      <c r="ES92" s="173"/>
      <c r="ET92" s="173"/>
      <c r="EU92" s="173"/>
      <c r="EV92" s="173"/>
      <c r="EW92" s="173"/>
      <c r="EX92" s="173"/>
      <c r="EY92" s="173"/>
      <c r="EZ92" s="173"/>
      <c r="FA92" s="173"/>
      <c r="FB92" s="173"/>
    </row>
    <row r="93" spans="1:158" s="6" customFormat="1" x14ac:dyDescent="0.25">
      <c r="A93" s="4" t="s">
        <v>23</v>
      </c>
      <c r="B93" s="74">
        <v>270</v>
      </c>
      <c r="C93" s="58">
        <v>5.4545454545454541</v>
      </c>
      <c r="D93" s="215">
        <v>7</v>
      </c>
      <c r="E93" s="121">
        <f t="shared" ref="E93:E94" si="8">ROUND(F93/B93,0)</f>
        <v>0</v>
      </c>
      <c r="F93" s="3">
        <f t="shared" ref="F93:F94" si="9">ROUND(C93*D93,0)</f>
        <v>38</v>
      </c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  <c r="S93" s="173"/>
      <c r="T93" s="173"/>
      <c r="U93" s="173"/>
      <c r="V93" s="173"/>
      <c r="W93" s="173"/>
      <c r="X93" s="173"/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173"/>
      <c r="AJ93" s="173"/>
      <c r="AK93" s="173"/>
      <c r="AL93" s="173"/>
      <c r="AM93" s="173"/>
      <c r="AN93" s="173"/>
      <c r="AO93" s="173"/>
      <c r="AP93" s="173"/>
      <c r="AQ93" s="173"/>
      <c r="AR93" s="173"/>
      <c r="AS93" s="173"/>
      <c r="AT93" s="173"/>
      <c r="AU93" s="173"/>
      <c r="AV93" s="173"/>
      <c r="AW93" s="173"/>
      <c r="AX93" s="173"/>
      <c r="AY93" s="173"/>
      <c r="AZ93" s="173"/>
      <c r="BA93" s="173"/>
      <c r="BB93" s="173"/>
      <c r="BC93" s="173"/>
      <c r="BD93" s="173"/>
      <c r="BE93" s="173"/>
      <c r="BF93" s="173"/>
      <c r="BG93" s="173"/>
      <c r="BH93" s="173"/>
      <c r="BI93" s="173"/>
      <c r="BJ93" s="173"/>
      <c r="BK93" s="173"/>
      <c r="BL93" s="173"/>
      <c r="BM93" s="173"/>
      <c r="BN93" s="173"/>
      <c r="BO93" s="173"/>
      <c r="BP93" s="173"/>
      <c r="BQ93" s="173"/>
      <c r="BR93" s="173"/>
      <c r="BS93" s="173"/>
      <c r="BT93" s="173"/>
      <c r="BU93" s="173"/>
      <c r="BV93" s="173"/>
      <c r="BW93" s="173"/>
      <c r="BX93" s="173"/>
      <c r="BY93" s="173"/>
      <c r="BZ93" s="173"/>
      <c r="CA93" s="173"/>
      <c r="CB93" s="173"/>
      <c r="CC93" s="173"/>
      <c r="CD93" s="173"/>
      <c r="CE93" s="173"/>
      <c r="CF93" s="173"/>
      <c r="CG93" s="173"/>
      <c r="CH93" s="173"/>
      <c r="CI93" s="173"/>
      <c r="CJ93" s="173"/>
      <c r="CK93" s="173"/>
      <c r="CL93" s="173"/>
      <c r="CM93" s="173"/>
      <c r="CN93" s="173"/>
      <c r="CO93" s="173"/>
      <c r="CP93" s="173"/>
      <c r="CQ93" s="173"/>
      <c r="CR93" s="173"/>
      <c r="CS93" s="173"/>
      <c r="CT93" s="173"/>
      <c r="CU93" s="173"/>
      <c r="CV93" s="173"/>
      <c r="CW93" s="173"/>
      <c r="CX93" s="173"/>
      <c r="CY93" s="173"/>
      <c r="CZ93" s="173"/>
      <c r="DA93" s="173"/>
      <c r="DB93" s="173"/>
      <c r="DC93" s="173"/>
      <c r="DD93" s="173"/>
      <c r="DE93" s="173"/>
      <c r="DF93" s="173"/>
      <c r="DG93" s="173"/>
      <c r="DH93" s="173"/>
      <c r="DI93" s="173"/>
      <c r="DJ93" s="173"/>
      <c r="DK93" s="173"/>
      <c r="DL93" s="173"/>
      <c r="DM93" s="173"/>
      <c r="DN93" s="173"/>
      <c r="DO93" s="173"/>
      <c r="DP93" s="173"/>
      <c r="DQ93" s="173"/>
      <c r="DR93" s="173"/>
      <c r="DS93" s="173"/>
      <c r="DT93" s="173"/>
      <c r="DU93" s="173"/>
      <c r="DV93" s="173"/>
      <c r="DW93" s="173"/>
      <c r="DX93" s="173"/>
      <c r="DY93" s="173"/>
      <c r="DZ93" s="173"/>
      <c r="EA93" s="173"/>
      <c r="EB93" s="173"/>
      <c r="EC93" s="173"/>
      <c r="ED93" s="173"/>
      <c r="EE93" s="173"/>
      <c r="EF93" s="173"/>
      <c r="EG93" s="173"/>
      <c r="EH93" s="173"/>
      <c r="EI93" s="173"/>
      <c r="EJ93" s="173"/>
      <c r="EK93" s="173"/>
      <c r="EL93" s="173"/>
      <c r="EM93" s="173"/>
      <c r="EN93" s="173"/>
      <c r="EO93" s="173"/>
      <c r="EP93" s="173"/>
      <c r="EQ93" s="173"/>
      <c r="ER93" s="173"/>
      <c r="ES93" s="173"/>
      <c r="ET93" s="173"/>
      <c r="EU93" s="173"/>
      <c r="EV93" s="173"/>
      <c r="EW93" s="173"/>
      <c r="EX93" s="173"/>
      <c r="EY93" s="173"/>
      <c r="EZ93" s="173"/>
      <c r="FA93" s="173"/>
      <c r="FB93" s="173"/>
    </row>
    <row r="94" spans="1:158" s="6" customFormat="1" x14ac:dyDescent="0.25">
      <c r="A94" s="4" t="s">
        <v>143</v>
      </c>
      <c r="B94" s="74">
        <v>270</v>
      </c>
      <c r="C94" s="2"/>
      <c r="D94" s="71">
        <v>12.5</v>
      </c>
      <c r="E94" s="121">
        <f t="shared" si="8"/>
        <v>0</v>
      </c>
      <c r="F94" s="3">
        <f t="shared" si="9"/>
        <v>0</v>
      </c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173"/>
      <c r="AJ94" s="173"/>
      <c r="AK94" s="173"/>
      <c r="AL94" s="173"/>
      <c r="AM94" s="173"/>
      <c r="AN94" s="173"/>
      <c r="AO94" s="173"/>
      <c r="AP94" s="173"/>
      <c r="AQ94" s="173"/>
      <c r="AR94" s="173"/>
      <c r="AS94" s="173"/>
      <c r="AT94" s="173"/>
      <c r="AU94" s="173"/>
      <c r="AV94" s="173"/>
      <c r="AW94" s="173"/>
      <c r="AX94" s="173"/>
      <c r="AY94" s="173"/>
      <c r="AZ94" s="173"/>
      <c r="BA94" s="173"/>
      <c r="BB94" s="173"/>
      <c r="BC94" s="173"/>
      <c r="BD94" s="173"/>
      <c r="BE94" s="173"/>
      <c r="BF94" s="173"/>
      <c r="BG94" s="173"/>
      <c r="BH94" s="173"/>
      <c r="BI94" s="173"/>
      <c r="BJ94" s="173"/>
      <c r="BK94" s="173"/>
      <c r="BL94" s="173"/>
      <c r="BM94" s="173"/>
      <c r="BN94" s="173"/>
      <c r="BO94" s="173"/>
      <c r="BP94" s="173"/>
      <c r="BQ94" s="173"/>
      <c r="BR94" s="173"/>
      <c r="BS94" s="173"/>
      <c r="BT94" s="173"/>
      <c r="BU94" s="173"/>
      <c r="BV94" s="173"/>
      <c r="BW94" s="173"/>
      <c r="BX94" s="173"/>
      <c r="BY94" s="173"/>
      <c r="BZ94" s="173"/>
      <c r="CA94" s="173"/>
      <c r="CB94" s="173"/>
      <c r="CC94" s="173"/>
      <c r="CD94" s="173"/>
      <c r="CE94" s="173"/>
      <c r="CF94" s="173"/>
      <c r="CG94" s="173"/>
      <c r="CH94" s="173"/>
      <c r="CI94" s="173"/>
      <c r="CJ94" s="173"/>
      <c r="CK94" s="173"/>
      <c r="CL94" s="173"/>
      <c r="CM94" s="173"/>
      <c r="CN94" s="173"/>
      <c r="CO94" s="173"/>
      <c r="CP94" s="173"/>
      <c r="CQ94" s="173"/>
      <c r="CR94" s="173"/>
      <c r="CS94" s="173"/>
      <c r="CT94" s="173"/>
      <c r="CU94" s="173"/>
      <c r="CV94" s="173"/>
      <c r="CW94" s="173"/>
      <c r="CX94" s="173"/>
      <c r="CY94" s="173"/>
      <c r="CZ94" s="173"/>
      <c r="DA94" s="173"/>
      <c r="DB94" s="173"/>
      <c r="DC94" s="173"/>
      <c r="DD94" s="173"/>
      <c r="DE94" s="173"/>
      <c r="DF94" s="173"/>
      <c r="DG94" s="173"/>
      <c r="DH94" s="173"/>
      <c r="DI94" s="173"/>
      <c r="DJ94" s="173"/>
      <c r="DK94" s="173"/>
      <c r="DL94" s="173"/>
      <c r="DM94" s="173"/>
      <c r="DN94" s="173"/>
      <c r="DO94" s="173"/>
      <c r="DP94" s="173"/>
      <c r="DQ94" s="173"/>
      <c r="DR94" s="173"/>
      <c r="DS94" s="173"/>
      <c r="DT94" s="173"/>
      <c r="DU94" s="173"/>
      <c r="DV94" s="173"/>
      <c r="DW94" s="173"/>
      <c r="DX94" s="173"/>
      <c r="DY94" s="173"/>
      <c r="DZ94" s="173"/>
      <c r="EA94" s="173"/>
      <c r="EB94" s="173"/>
      <c r="EC94" s="173"/>
      <c r="ED94" s="173"/>
      <c r="EE94" s="173"/>
      <c r="EF94" s="173"/>
      <c r="EG94" s="173"/>
      <c r="EH94" s="173"/>
      <c r="EI94" s="173"/>
      <c r="EJ94" s="173"/>
      <c r="EK94" s="173"/>
      <c r="EL94" s="173"/>
      <c r="EM94" s="173"/>
      <c r="EN94" s="173"/>
      <c r="EO94" s="173"/>
      <c r="EP94" s="173"/>
      <c r="EQ94" s="173"/>
      <c r="ER94" s="173"/>
      <c r="ES94" s="173"/>
      <c r="ET94" s="173"/>
      <c r="EU94" s="173"/>
      <c r="EV94" s="173"/>
      <c r="EW94" s="173"/>
      <c r="EX94" s="173"/>
      <c r="EY94" s="173"/>
      <c r="EZ94" s="173"/>
      <c r="FA94" s="173"/>
      <c r="FB94" s="173"/>
    </row>
    <row r="95" spans="1:158" s="173" customFormat="1" ht="14.25" x14ac:dyDescent="0.2">
      <c r="A95" s="195" t="s">
        <v>5</v>
      </c>
      <c r="B95" s="196"/>
      <c r="C95" s="60">
        <f>SUM(C89:C94)</f>
        <v>17.454545454545453</v>
      </c>
      <c r="D95" s="197">
        <f>F95/C95</f>
        <v>9.625</v>
      </c>
      <c r="E95" s="131">
        <f>SUM(E89:E94)</f>
        <v>0</v>
      </c>
      <c r="F95" s="60">
        <f>SUM(F89:F94)</f>
        <v>168</v>
      </c>
    </row>
    <row r="96" spans="1:158" s="59" customFormat="1" ht="21" customHeight="1" x14ac:dyDescent="0.25">
      <c r="A96" s="25" t="s">
        <v>227</v>
      </c>
      <c r="B96" s="25"/>
      <c r="C96" s="89"/>
      <c r="D96" s="89"/>
      <c r="E96" s="89"/>
      <c r="F96" s="69"/>
    </row>
    <row r="97" spans="1:8" s="59" customFormat="1" ht="15.75" customHeight="1" x14ac:dyDescent="0.25">
      <c r="A97" s="27" t="s">
        <v>123</v>
      </c>
      <c r="B97" s="60"/>
      <c r="C97" s="58">
        <f>SUM(C99,C100,C101,C102)+C98/2.7</f>
        <v>17</v>
      </c>
      <c r="D97" s="64"/>
      <c r="E97" s="64"/>
      <c r="F97" s="69"/>
    </row>
    <row r="98" spans="1:8" s="59" customFormat="1" ht="15.75" customHeight="1" x14ac:dyDescent="0.25">
      <c r="A98" s="27" t="s">
        <v>327</v>
      </c>
      <c r="B98" s="32"/>
      <c r="C98" s="3"/>
      <c r="D98" s="32"/>
      <c r="E98" s="32"/>
      <c r="F98" s="32"/>
    </row>
    <row r="99" spans="1:8" s="59" customFormat="1" ht="15.75" customHeight="1" x14ac:dyDescent="0.25">
      <c r="A99" s="61" t="s">
        <v>228</v>
      </c>
      <c r="B99" s="60"/>
      <c r="C99" s="58"/>
      <c r="D99" s="64"/>
      <c r="E99" s="64"/>
      <c r="F99" s="69"/>
    </row>
    <row r="100" spans="1:8" s="59" customFormat="1" ht="15.75" customHeight="1" x14ac:dyDescent="0.25">
      <c r="A100" s="61" t="s">
        <v>229</v>
      </c>
      <c r="B100" s="60"/>
      <c r="C100" s="58"/>
      <c r="D100" s="64"/>
      <c r="E100" s="64"/>
      <c r="F100" s="69"/>
    </row>
    <row r="101" spans="1:8" s="59" customFormat="1" ht="15.75" customHeight="1" x14ac:dyDescent="0.25">
      <c r="A101" s="61" t="s">
        <v>230</v>
      </c>
      <c r="B101" s="60"/>
      <c r="C101" s="58"/>
      <c r="D101" s="64"/>
      <c r="E101" s="64"/>
      <c r="F101" s="69"/>
    </row>
    <row r="102" spans="1:8" s="59" customFormat="1" ht="15.75" customHeight="1" x14ac:dyDescent="0.25">
      <c r="A102" s="27" t="s">
        <v>231</v>
      </c>
      <c r="B102" s="60"/>
      <c r="C102" s="58">
        <v>17</v>
      </c>
      <c r="D102" s="64"/>
      <c r="E102" s="64"/>
      <c r="F102" s="69"/>
    </row>
    <row r="103" spans="1:8" s="59" customFormat="1" ht="42" customHeight="1" x14ac:dyDescent="0.25">
      <c r="A103" s="27" t="s">
        <v>326</v>
      </c>
      <c r="B103" s="60"/>
      <c r="C103" s="17"/>
      <c r="D103" s="58"/>
      <c r="E103" s="58"/>
      <c r="F103" s="58"/>
      <c r="G103" s="90"/>
    </row>
    <row r="104" spans="1:8" s="173" customFormat="1" x14ac:dyDescent="0.25">
      <c r="A104" s="28" t="s">
        <v>121</v>
      </c>
      <c r="B104" s="60"/>
      <c r="C104" s="3">
        <f>C105+C106</f>
        <v>10</v>
      </c>
      <c r="D104" s="58"/>
      <c r="E104" s="58"/>
      <c r="F104" s="58"/>
    </row>
    <row r="105" spans="1:8" s="173" customFormat="1" x14ac:dyDescent="0.25">
      <c r="A105" s="28" t="s">
        <v>297</v>
      </c>
      <c r="B105" s="60"/>
      <c r="C105" s="58">
        <v>10</v>
      </c>
      <c r="D105" s="181"/>
      <c r="E105" s="181"/>
      <c r="F105" s="181"/>
      <c r="G105" s="132"/>
      <c r="H105" s="132"/>
    </row>
    <row r="106" spans="1:8" s="173" customFormat="1" x14ac:dyDescent="0.25">
      <c r="A106" s="28" t="s">
        <v>299</v>
      </c>
      <c r="B106" s="60"/>
      <c r="C106" s="17">
        <f>C107/8.5</f>
        <v>0</v>
      </c>
      <c r="D106" s="181"/>
      <c r="E106" s="181"/>
      <c r="F106" s="181"/>
      <c r="G106" s="79"/>
      <c r="H106" s="79"/>
    </row>
    <row r="107" spans="1:8" x14ac:dyDescent="0.25">
      <c r="A107" s="56" t="s">
        <v>298</v>
      </c>
      <c r="B107" s="60"/>
      <c r="C107" s="58"/>
      <c r="D107" s="177"/>
      <c r="E107" s="177"/>
      <c r="F107" s="177"/>
      <c r="G107" s="133"/>
      <c r="H107" s="133"/>
    </row>
    <row r="108" spans="1:8" x14ac:dyDescent="0.25">
      <c r="A108" s="62" t="s">
        <v>232</v>
      </c>
      <c r="B108" s="63"/>
      <c r="C108" s="22">
        <f>C97+ROUND(C105*3.2,0)+C107/3.9</f>
        <v>49</v>
      </c>
      <c r="D108" s="177"/>
      <c r="E108" s="177"/>
      <c r="F108" s="177"/>
    </row>
    <row r="109" spans="1:8" x14ac:dyDescent="0.25">
      <c r="A109" s="25" t="s">
        <v>163</v>
      </c>
      <c r="B109" s="26"/>
      <c r="C109" s="60"/>
      <c r="D109" s="177"/>
      <c r="E109" s="177"/>
      <c r="F109" s="177"/>
    </row>
    <row r="110" spans="1:8" x14ac:dyDescent="0.25">
      <c r="A110" s="27" t="s">
        <v>123</v>
      </c>
      <c r="B110" s="26"/>
      <c r="C110" s="3">
        <f>SUM(C111,C112,C119,C125,C126,C127,C128)</f>
        <v>0</v>
      </c>
      <c r="D110" s="177"/>
      <c r="E110" s="177"/>
      <c r="F110" s="177"/>
    </row>
    <row r="111" spans="1:8" x14ac:dyDescent="0.25">
      <c r="A111" s="27" t="s">
        <v>228</v>
      </c>
      <c r="B111" s="26"/>
      <c r="C111" s="3"/>
      <c r="D111" s="177"/>
      <c r="E111" s="177"/>
      <c r="F111" s="177"/>
    </row>
    <row r="112" spans="1:8" ht="30" x14ac:dyDescent="0.25">
      <c r="A112" s="61" t="s">
        <v>233</v>
      </c>
      <c r="B112" s="26"/>
      <c r="C112" s="3">
        <f>C113+C114+C115+C117</f>
        <v>0</v>
      </c>
      <c r="D112" s="177"/>
      <c r="E112" s="177"/>
      <c r="F112" s="177"/>
    </row>
    <row r="113" spans="1:6" ht="30" x14ac:dyDescent="0.25">
      <c r="A113" s="65" t="s">
        <v>234</v>
      </c>
      <c r="B113" s="26"/>
      <c r="C113" s="406"/>
      <c r="D113" s="177"/>
      <c r="E113" s="177"/>
      <c r="F113" s="177"/>
    </row>
    <row r="114" spans="1:6" ht="30" x14ac:dyDescent="0.25">
      <c r="A114" s="65" t="s">
        <v>235</v>
      </c>
      <c r="B114" s="26"/>
      <c r="C114" s="406"/>
      <c r="D114" s="177"/>
      <c r="E114" s="177"/>
      <c r="F114" s="177"/>
    </row>
    <row r="115" spans="1:6" ht="45" x14ac:dyDescent="0.25">
      <c r="A115" s="65" t="s">
        <v>236</v>
      </c>
      <c r="B115" s="26"/>
      <c r="C115" s="406"/>
      <c r="D115" s="177"/>
      <c r="E115" s="177"/>
      <c r="F115" s="177"/>
    </row>
    <row r="116" spans="1:6" x14ac:dyDescent="0.25">
      <c r="A116" s="65" t="s">
        <v>237</v>
      </c>
      <c r="B116" s="26"/>
      <c r="C116" s="406"/>
      <c r="D116" s="177"/>
      <c r="E116" s="177"/>
      <c r="F116" s="177"/>
    </row>
    <row r="117" spans="1:6" ht="30" x14ac:dyDescent="0.25">
      <c r="A117" s="65" t="s">
        <v>238</v>
      </c>
      <c r="B117" s="26"/>
      <c r="C117" s="406"/>
      <c r="D117" s="177"/>
      <c r="E117" s="177"/>
      <c r="F117" s="177"/>
    </row>
    <row r="118" spans="1:6" x14ac:dyDescent="0.25">
      <c r="A118" s="65" t="s">
        <v>237</v>
      </c>
      <c r="B118" s="26"/>
      <c r="C118" s="406"/>
      <c r="D118" s="177"/>
      <c r="E118" s="177"/>
      <c r="F118" s="177"/>
    </row>
    <row r="119" spans="1:6" ht="45" x14ac:dyDescent="0.25">
      <c r="A119" s="61" t="s">
        <v>239</v>
      </c>
      <c r="B119" s="26"/>
      <c r="C119" s="406">
        <f>C120+C121+C123+C125</f>
        <v>0</v>
      </c>
      <c r="D119" s="177"/>
      <c r="E119" s="177"/>
      <c r="F119" s="177"/>
    </row>
    <row r="120" spans="1:6" ht="30" x14ac:dyDescent="0.25">
      <c r="A120" s="65" t="s">
        <v>240</v>
      </c>
      <c r="B120" s="26"/>
      <c r="C120" s="3"/>
      <c r="D120" s="177"/>
      <c r="E120" s="177"/>
      <c r="F120" s="177"/>
    </row>
    <row r="121" spans="1:6" ht="60" x14ac:dyDescent="0.25">
      <c r="A121" s="65" t="s">
        <v>241</v>
      </c>
      <c r="B121" s="26"/>
      <c r="C121" s="406"/>
      <c r="D121" s="177"/>
      <c r="E121" s="177"/>
      <c r="F121" s="177"/>
    </row>
    <row r="122" spans="1:6" x14ac:dyDescent="0.25">
      <c r="A122" s="65" t="s">
        <v>237</v>
      </c>
      <c r="B122" s="26"/>
      <c r="C122" s="406"/>
      <c r="D122" s="177"/>
      <c r="E122" s="177"/>
      <c r="F122" s="177"/>
    </row>
    <row r="123" spans="1:6" ht="45" x14ac:dyDescent="0.25">
      <c r="A123" s="65" t="s">
        <v>242</v>
      </c>
      <c r="B123" s="26"/>
      <c r="C123" s="406"/>
      <c r="D123" s="177"/>
      <c r="E123" s="177"/>
      <c r="F123" s="177"/>
    </row>
    <row r="124" spans="1:6" x14ac:dyDescent="0.25">
      <c r="A124" s="65" t="s">
        <v>237</v>
      </c>
      <c r="B124" s="26"/>
      <c r="C124" s="406"/>
      <c r="D124" s="177"/>
      <c r="E124" s="177"/>
      <c r="F124" s="177"/>
    </row>
    <row r="125" spans="1:6" ht="45" x14ac:dyDescent="0.25">
      <c r="A125" s="61" t="s">
        <v>243</v>
      </c>
      <c r="B125" s="26"/>
      <c r="C125" s="406"/>
      <c r="D125" s="177"/>
      <c r="E125" s="177"/>
      <c r="F125" s="177"/>
    </row>
    <row r="126" spans="1:6" x14ac:dyDescent="0.25">
      <c r="A126" s="27"/>
      <c r="B126" s="26"/>
      <c r="C126" s="406"/>
      <c r="D126" s="177"/>
      <c r="E126" s="177"/>
      <c r="F126" s="177"/>
    </row>
    <row r="127" spans="1:6" ht="30" x14ac:dyDescent="0.25">
      <c r="A127" s="61" t="s">
        <v>244</v>
      </c>
      <c r="B127" s="26"/>
      <c r="C127" s="406"/>
      <c r="D127" s="177"/>
      <c r="E127" s="177"/>
      <c r="F127" s="177"/>
    </row>
    <row r="128" spans="1:6" x14ac:dyDescent="0.25">
      <c r="A128" s="27" t="s">
        <v>245</v>
      </c>
      <c r="B128" s="26"/>
      <c r="C128" s="406"/>
      <c r="D128" s="177"/>
      <c r="E128" s="177"/>
      <c r="F128" s="177"/>
    </row>
    <row r="129" spans="1:158" x14ac:dyDescent="0.25">
      <c r="A129" s="28" t="s">
        <v>121</v>
      </c>
      <c r="B129" s="60"/>
      <c r="C129" s="406"/>
      <c r="D129" s="177"/>
      <c r="E129" s="177"/>
      <c r="F129" s="177"/>
    </row>
    <row r="130" spans="1:158" x14ac:dyDescent="0.25">
      <c r="A130" s="56" t="s">
        <v>160</v>
      </c>
      <c r="B130" s="60"/>
      <c r="C130" s="3"/>
      <c r="D130" s="177"/>
      <c r="E130" s="177"/>
      <c r="F130" s="177"/>
    </row>
    <row r="131" spans="1:158" s="173" customFormat="1" ht="30.75" customHeight="1" x14ac:dyDescent="0.25">
      <c r="A131" s="28" t="s">
        <v>122</v>
      </c>
      <c r="B131" s="26"/>
      <c r="C131" s="3">
        <v>1</v>
      </c>
      <c r="D131" s="58"/>
      <c r="E131" s="58"/>
      <c r="F131" s="58"/>
    </row>
    <row r="132" spans="1:158" s="59" customFormat="1" ht="15.75" customHeight="1" x14ac:dyDescent="0.25">
      <c r="A132" s="178" t="s">
        <v>246</v>
      </c>
      <c r="B132" s="26"/>
      <c r="C132" s="3"/>
      <c r="D132" s="64"/>
      <c r="E132" s="64"/>
      <c r="F132" s="69"/>
      <c r="G132" s="119"/>
    </row>
    <row r="133" spans="1:158" s="59" customFormat="1" ht="44.25" customHeight="1" x14ac:dyDescent="0.25">
      <c r="A133" s="66" t="s">
        <v>341</v>
      </c>
      <c r="B133" s="26"/>
      <c r="C133" s="3"/>
      <c r="D133" s="64"/>
      <c r="E133" s="64"/>
      <c r="F133" s="69"/>
      <c r="G133" s="119"/>
    </row>
    <row r="134" spans="1:158" s="59" customFormat="1" x14ac:dyDescent="0.25">
      <c r="A134" s="67" t="s">
        <v>162</v>
      </c>
      <c r="B134" s="26"/>
      <c r="C134" s="22">
        <f>C110+ROUND(C129*3.2,0)+C131+C133</f>
        <v>1</v>
      </c>
      <c r="D134" s="64"/>
      <c r="E134" s="64"/>
      <c r="F134" s="69"/>
      <c r="G134" s="119"/>
    </row>
    <row r="135" spans="1:158" s="59" customFormat="1" ht="29.25" x14ac:dyDescent="0.25">
      <c r="A135" s="68" t="s">
        <v>161</v>
      </c>
      <c r="B135" s="26"/>
      <c r="C135" s="22">
        <f>SUM(C108,C134)</f>
        <v>50</v>
      </c>
      <c r="D135" s="64"/>
      <c r="E135" s="64"/>
      <c r="F135" s="69"/>
    </row>
    <row r="136" spans="1:158" s="59" customFormat="1" ht="15" hidden="1" customHeight="1" x14ac:dyDescent="0.25">
      <c r="A136" s="29" t="s">
        <v>124</v>
      </c>
      <c r="B136" s="26"/>
      <c r="C136" s="539">
        <f>C137</f>
        <v>0</v>
      </c>
      <c r="D136" s="64"/>
      <c r="E136" s="64"/>
      <c r="F136" s="69"/>
    </row>
    <row r="137" spans="1:158" s="59" customFormat="1" ht="15" hidden="1" customHeight="1" x14ac:dyDescent="0.25">
      <c r="A137" s="30" t="s">
        <v>19</v>
      </c>
      <c r="B137" s="26"/>
      <c r="C137" s="3"/>
      <c r="D137" s="64"/>
      <c r="E137" s="64"/>
      <c r="F137" s="69"/>
    </row>
    <row r="138" spans="1:158" s="161" customFormat="1" x14ac:dyDescent="0.25">
      <c r="A138" s="55" t="s">
        <v>7</v>
      </c>
      <c r="B138" s="216"/>
      <c r="C138" s="58"/>
      <c r="D138" s="121"/>
      <c r="E138" s="121"/>
      <c r="F138" s="58"/>
      <c r="G138" s="173"/>
      <c r="H138" s="173"/>
      <c r="I138" s="173"/>
      <c r="J138" s="173"/>
      <c r="K138" s="173"/>
      <c r="L138" s="173"/>
      <c r="M138" s="173"/>
      <c r="N138" s="173"/>
      <c r="O138" s="173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73"/>
      <c r="AT138" s="173"/>
      <c r="AU138" s="173"/>
      <c r="AV138" s="173"/>
      <c r="AW138" s="173"/>
      <c r="AX138" s="173"/>
      <c r="AY138" s="173"/>
      <c r="AZ138" s="173"/>
      <c r="BA138" s="173"/>
      <c r="BB138" s="173"/>
      <c r="BC138" s="173"/>
      <c r="BD138" s="173"/>
      <c r="BE138" s="173"/>
      <c r="BF138" s="173"/>
      <c r="BG138" s="173"/>
      <c r="BH138" s="173"/>
      <c r="BI138" s="173"/>
      <c r="BJ138" s="173"/>
      <c r="BK138" s="173"/>
      <c r="BL138" s="173"/>
      <c r="BM138" s="173"/>
      <c r="BN138" s="173"/>
      <c r="BO138" s="173"/>
      <c r="BP138" s="173"/>
      <c r="BQ138" s="173"/>
      <c r="BR138" s="173"/>
      <c r="BS138" s="173"/>
      <c r="BT138" s="173"/>
      <c r="BU138" s="173"/>
      <c r="BV138" s="173"/>
      <c r="BW138" s="173"/>
      <c r="BX138" s="173"/>
      <c r="BY138" s="173"/>
      <c r="BZ138" s="173"/>
      <c r="CA138" s="173"/>
      <c r="CB138" s="173"/>
      <c r="CC138" s="173"/>
      <c r="CD138" s="173"/>
      <c r="CE138" s="173"/>
      <c r="CF138" s="173"/>
      <c r="CG138" s="173"/>
      <c r="CH138" s="173"/>
      <c r="CI138" s="173"/>
      <c r="CJ138" s="173"/>
      <c r="CK138" s="173"/>
      <c r="CL138" s="173"/>
      <c r="CM138" s="173"/>
      <c r="CN138" s="173"/>
      <c r="CO138" s="173"/>
      <c r="CP138" s="173"/>
      <c r="CQ138" s="173"/>
      <c r="CR138" s="173"/>
      <c r="CS138" s="173"/>
      <c r="CT138" s="173"/>
      <c r="CU138" s="173"/>
      <c r="CV138" s="173"/>
      <c r="CW138" s="173"/>
      <c r="CX138" s="173"/>
      <c r="CY138" s="173"/>
      <c r="CZ138" s="173"/>
      <c r="DA138" s="173"/>
      <c r="DB138" s="173"/>
      <c r="DC138" s="173"/>
      <c r="DD138" s="173"/>
      <c r="DE138" s="173"/>
      <c r="DF138" s="173"/>
      <c r="DG138" s="173"/>
      <c r="DH138" s="173"/>
      <c r="DI138" s="173"/>
      <c r="DJ138" s="173"/>
      <c r="DK138" s="173"/>
      <c r="DL138" s="173"/>
      <c r="DM138" s="173"/>
      <c r="DN138" s="173"/>
      <c r="DO138" s="173"/>
      <c r="DP138" s="173"/>
      <c r="DQ138" s="173"/>
      <c r="DR138" s="173"/>
      <c r="DS138" s="173"/>
      <c r="DT138" s="173"/>
      <c r="DU138" s="173"/>
      <c r="DV138" s="173"/>
      <c r="DW138" s="173"/>
      <c r="DX138" s="173"/>
      <c r="DY138" s="173"/>
      <c r="DZ138" s="173"/>
      <c r="EA138" s="173"/>
      <c r="EB138" s="173"/>
      <c r="EC138" s="173"/>
      <c r="ED138" s="173"/>
      <c r="EE138" s="173"/>
      <c r="EF138" s="173"/>
      <c r="EG138" s="173"/>
      <c r="EH138" s="173"/>
      <c r="EI138" s="173"/>
      <c r="EJ138" s="173"/>
      <c r="EK138" s="173"/>
      <c r="EL138" s="173"/>
      <c r="EM138" s="173"/>
      <c r="EN138" s="173"/>
      <c r="EO138" s="173"/>
      <c r="EP138" s="173"/>
      <c r="EQ138" s="173"/>
      <c r="ER138" s="173"/>
      <c r="ES138" s="173"/>
      <c r="ET138" s="173"/>
      <c r="EU138" s="173"/>
      <c r="EV138" s="173"/>
      <c r="EW138" s="173"/>
      <c r="EX138" s="173"/>
      <c r="EY138" s="173"/>
      <c r="EZ138" s="173"/>
      <c r="FA138" s="173"/>
      <c r="FB138" s="173"/>
    </row>
    <row r="139" spans="1:158" s="161" customFormat="1" x14ac:dyDescent="0.25">
      <c r="A139" s="55" t="s">
        <v>145</v>
      </c>
      <c r="B139" s="216"/>
      <c r="C139" s="58"/>
      <c r="D139" s="121"/>
      <c r="E139" s="121"/>
      <c r="F139" s="58"/>
      <c r="G139" s="173"/>
      <c r="H139" s="173"/>
      <c r="I139" s="173"/>
      <c r="J139" s="173"/>
      <c r="K139" s="173"/>
      <c r="L139" s="173"/>
      <c r="M139" s="173"/>
      <c r="N139" s="173"/>
      <c r="O139" s="173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73"/>
      <c r="AT139" s="173"/>
      <c r="AU139" s="173"/>
      <c r="AV139" s="173"/>
      <c r="AW139" s="173"/>
      <c r="AX139" s="173"/>
      <c r="AY139" s="173"/>
      <c r="AZ139" s="173"/>
      <c r="BA139" s="173"/>
      <c r="BB139" s="173"/>
      <c r="BC139" s="173"/>
      <c r="BD139" s="173"/>
      <c r="BE139" s="173"/>
      <c r="BF139" s="173"/>
      <c r="BG139" s="173"/>
      <c r="BH139" s="173"/>
      <c r="BI139" s="173"/>
      <c r="BJ139" s="173"/>
      <c r="BK139" s="173"/>
      <c r="BL139" s="173"/>
      <c r="BM139" s="173"/>
      <c r="BN139" s="173"/>
      <c r="BO139" s="173"/>
      <c r="BP139" s="173"/>
      <c r="BQ139" s="173"/>
      <c r="BR139" s="173"/>
      <c r="BS139" s="173"/>
      <c r="BT139" s="173"/>
      <c r="BU139" s="173"/>
      <c r="BV139" s="173"/>
      <c r="BW139" s="173"/>
      <c r="BX139" s="173"/>
      <c r="BY139" s="173"/>
      <c r="BZ139" s="173"/>
      <c r="CA139" s="173"/>
      <c r="CB139" s="173"/>
      <c r="CC139" s="173"/>
      <c r="CD139" s="173"/>
      <c r="CE139" s="173"/>
      <c r="CF139" s="173"/>
      <c r="CG139" s="173"/>
      <c r="CH139" s="173"/>
      <c r="CI139" s="173"/>
      <c r="CJ139" s="173"/>
      <c r="CK139" s="173"/>
      <c r="CL139" s="173"/>
      <c r="CM139" s="173"/>
      <c r="CN139" s="173"/>
      <c r="CO139" s="173"/>
      <c r="CP139" s="173"/>
      <c r="CQ139" s="173"/>
      <c r="CR139" s="173"/>
      <c r="CS139" s="173"/>
      <c r="CT139" s="173"/>
      <c r="CU139" s="173"/>
      <c r="CV139" s="173"/>
      <c r="CW139" s="173"/>
      <c r="CX139" s="173"/>
      <c r="CY139" s="173"/>
      <c r="CZ139" s="173"/>
      <c r="DA139" s="173"/>
      <c r="DB139" s="173"/>
      <c r="DC139" s="173"/>
      <c r="DD139" s="173"/>
      <c r="DE139" s="173"/>
      <c r="DF139" s="173"/>
      <c r="DG139" s="173"/>
      <c r="DH139" s="173"/>
      <c r="DI139" s="173"/>
      <c r="DJ139" s="173"/>
      <c r="DK139" s="173"/>
      <c r="DL139" s="173"/>
      <c r="DM139" s="173"/>
      <c r="DN139" s="173"/>
      <c r="DO139" s="173"/>
      <c r="DP139" s="173"/>
      <c r="DQ139" s="173"/>
      <c r="DR139" s="173"/>
      <c r="DS139" s="173"/>
      <c r="DT139" s="173"/>
      <c r="DU139" s="173"/>
      <c r="DV139" s="173"/>
      <c r="DW139" s="173"/>
      <c r="DX139" s="173"/>
      <c r="DY139" s="173"/>
      <c r="DZ139" s="173"/>
      <c r="EA139" s="173"/>
      <c r="EB139" s="173"/>
      <c r="EC139" s="173"/>
      <c r="ED139" s="173"/>
      <c r="EE139" s="173"/>
      <c r="EF139" s="173"/>
      <c r="EG139" s="173"/>
      <c r="EH139" s="173"/>
      <c r="EI139" s="173"/>
      <c r="EJ139" s="173"/>
      <c r="EK139" s="173"/>
      <c r="EL139" s="173"/>
      <c r="EM139" s="173"/>
      <c r="EN139" s="173"/>
      <c r="EO139" s="173"/>
      <c r="EP139" s="173"/>
      <c r="EQ139" s="173"/>
      <c r="ER139" s="173"/>
      <c r="ES139" s="173"/>
      <c r="ET139" s="173"/>
      <c r="EU139" s="173"/>
      <c r="EV139" s="173"/>
      <c r="EW139" s="173"/>
      <c r="EX139" s="173"/>
      <c r="EY139" s="173"/>
      <c r="EZ139" s="173"/>
      <c r="FA139" s="173"/>
      <c r="FB139" s="173"/>
    </row>
    <row r="140" spans="1:158" s="161" customFormat="1" x14ac:dyDescent="0.25">
      <c r="A140" s="34" t="s">
        <v>11</v>
      </c>
      <c r="B140" s="94">
        <v>300</v>
      </c>
      <c r="C140" s="64"/>
      <c r="D140" s="207">
        <v>9</v>
      </c>
      <c r="E140" s="121">
        <f>ROUND(F140/B140,0)</f>
        <v>0</v>
      </c>
      <c r="F140" s="3">
        <f>ROUND(C140*D140,0)</f>
        <v>0</v>
      </c>
      <c r="G140" s="173"/>
      <c r="H140" s="173"/>
      <c r="I140" s="173"/>
      <c r="J140" s="173"/>
      <c r="K140" s="173"/>
      <c r="L140" s="173"/>
      <c r="M140" s="173"/>
      <c r="N140" s="173"/>
      <c r="O140" s="173"/>
      <c r="P140" s="173"/>
      <c r="Q140" s="173"/>
      <c r="R140" s="173"/>
      <c r="S140" s="173"/>
      <c r="T140" s="173"/>
      <c r="U140" s="173"/>
      <c r="V140" s="173"/>
      <c r="W140" s="173"/>
      <c r="X140" s="173"/>
      <c r="Y140" s="173"/>
      <c r="Z140" s="173"/>
      <c r="AA140" s="173"/>
      <c r="AB140" s="173"/>
      <c r="AC140" s="173"/>
      <c r="AD140" s="173"/>
      <c r="AE140" s="173"/>
      <c r="AF140" s="173"/>
      <c r="AG140" s="173"/>
      <c r="AH140" s="173"/>
      <c r="AI140" s="173"/>
      <c r="AJ140" s="173"/>
      <c r="AK140" s="173"/>
      <c r="AL140" s="173"/>
      <c r="AM140" s="173"/>
      <c r="AN140" s="173"/>
      <c r="AO140" s="173"/>
      <c r="AP140" s="173"/>
      <c r="AQ140" s="173"/>
      <c r="AR140" s="173"/>
      <c r="AS140" s="173"/>
      <c r="AT140" s="173"/>
      <c r="AU140" s="173"/>
      <c r="AV140" s="173"/>
      <c r="AW140" s="173"/>
      <c r="AX140" s="173"/>
      <c r="AY140" s="173"/>
      <c r="AZ140" s="173"/>
      <c r="BA140" s="173"/>
      <c r="BB140" s="173"/>
      <c r="BC140" s="173"/>
      <c r="BD140" s="173"/>
      <c r="BE140" s="173"/>
      <c r="BF140" s="173"/>
      <c r="BG140" s="173"/>
      <c r="BH140" s="173"/>
      <c r="BI140" s="173"/>
      <c r="BJ140" s="173"/>
      <c r="BK140" s="173"/>
      <c r="BL140" s="173"/>
      <c r="BM140" s="173"/>
      <c r="BN140" s="173"/>
      <c r="BO140" s="173"/>
      <c r="BP140" s="173"/>
      <c r="BQ140" s="173"/>
      <c r="BR140" s="173"/>
      <c r="BS140" s="173"/>
      <c r="BT140" s="173"/>
      <c r="BU140" s="173"/>
      <c r="BV140" s="173"/>
      <c r="BW140" s="173"/>
      <c r="BX140" s="173"/>
      <c r="BY140" s="173"/>
      <c r="BZ140" s="173"/>
      <c r="CA140" s="173"/>
      <c r="CB140" s="173"/>
      <c r="CC140" s="173"/>
      <c r="CD140" s="173"/>
      <c r="CE140" s="173"/>
      <c r="CF140" s="173"/>
      <c r="CG140" s="173"/>
      <c r="CH140" s="173"/>
      <c r="CI140" s="173"/>
      <c r="CJ140" s="173"/>
      <c r="CK140" s="173"/>
      <c r="CL140" s="173"/>
      <c r="CM140" s="173"/>
      <c r="CN140" s="173"/>
      <c r="CO140" s="173"/>
      <c r="CP140" s="173"/>
      <c r="CQ140" s="173"/>
      <c r="CR140" s="173"/>
      <c r="CS140" s="173"/>
      <c r="CT140" s="173"/>
      <c r="CU140" s="173"/>
      <c r="CV140" s="173"/>
      <c r="CW140" s="173"/>
      <c r="CX140" s="173"/>
      <c r="CY140" s="173"/>
      <c r="CZ140" s="173"/>
      <c r="DA140" s="173"/>
      <c r="DB140" s="173"/>
      <c r="DC140" s="173"/>
      <c r="DD140" s="173"/>
      <c r="DE140" s="173"/>
      <c r="DF140" s="173"/>
      <c r="DG140" s="173"/>
      <c r="DH140" s="173"/>
      <c r="DI140" s="173"/>
      <c r="DJ140" s="173"/>
      <c r="DK140" s="173"/>
      <c r="DL140" s="173"/>
      <c r="DM140" s="173"/>
      <c r="DN140" s="173"/>
      <c r="DO140" s="173"/>
      <c r="DP140" s="173"/>
      <c r="DQ140" s="173"/>
      <c r="DR140" s="173"/>
      <c r="DS140" s="173"/>
      <c r="DT140" s="173"/>
      <c r="DU140" s="173"/>
      <c r="DV140" s="173"/>
      <c r="DW140" s="173"/>
      <c r="DX140" s="173"/>
      <c r="DY140" s="173"/>
      <c r="DZ140" s="173"/>
      <c r="EA140" s="173"/>
      <c r="EB140" s="173"/>
      <c r="EC140" s="173"/>
      <c r="ED140" s="173"/>
      <c r="EE140" s="173"/>
      <c r="EF140" s="173"/>
      <c r="EG140" s="173"/>
      <c r="EH140" s="173"/>
      <c r="EI140" s="173"/>
      <c r="EJ140" s="173"/>
      <c r="EK140" s="173"/>
      <c r="EL140" s="173"/>
      <c r="EM140" s="173"/>
      <c r="EN140" s="173"/>
      <c r="EO140" s="173"/>
      <c r="EP140" s="173"/>
      <c r="EQ140" s="173"/>
      <c r="ER140" s="173"/>
      <c r="ES140" s="173"/>
      <c r="ET140" s="173"/>
      <c r="EU140" s="173"/>
      <c r="EV140" s="173"/>
      <c r="EW140" s="173"/>
      <c r="EX140" s="173"/>
      <c r="EY140" s="173"/>
      <c r="EZ140" s="173"/>
      <c r="FA140" s="173"/>
      <c r="FB140" s="173"/>
    </row>
    <row r="141" spans="1:158" s="161" customFormat="1" x14ac:dyDescent="0.25">
      <c r="A141" s="35" t="s">
        <v>143</v>
      </c>
      <c r="B141" s="94">
        <v>300</v>
      </c>
      <c r="C141" s="739"/>
      <c r="D141" s="209">
        <v>10</v>
      </c>
      <c r="E141" s="121">
        <f t="shared" ref="E141" si="10">ROUND(F141/B141,0)</f>
        <v>0</v>
      </c>
      <c r="F141" s="3">
        <f t="shared" ref="F141" si="11">ROUND(C141*D141,0)</f>
        <v>0</v>
      </c>
      <c r="G141" s="173"/>
      <c r="H141" s="173"/>
      <c r="I141" s="173"/>
      <c r="J141" s="173"/>
      <c r="K141" s="173"/>
      <c r="L141" s="173"/>
      <c r="M141" s="173"/>
      <c r="N141" s="173"/>
      <c r="O141" s="173"/>
      <c r="P141" s="173"/>
      <c r="Q141" s="173"/>
      <c r="R141" s="173"/>
      <c r="S141" s="173"/>
      <c r="T141" s="173"/>
      <c r="U141" s="173"/>
      <c r="V141" s="173"/>
      <c r="W141" s="173"/>
      <c r="X141" s="173"/>
      <c r="Y141" s="173"/>
      <c r="Z141" s="173"/>
      <c r="AA141" s="173"/>
      <c r="AB141" s="173"/>
      <c r="AC141" s="173"/>
      <c r="AD141" s="173"/>
      <c r="AE141" s="173"/>
      <c r="AF141" s="173"/>
      <c r="AG141" s="173"/>
      <c r="AH141" s="173"/>
      <c r="AI141" s="173"/>
      <c r="AJ141" s="173"/>
      <c r="AK141" s="173"/>
      <c r="AL141" s="173"/>
      <c r="AM141" s="173"/>
      <c r="AN141" s="173"/>
      <c r="AO141" s="173"/>
      <c r="AP141" s="173"/>
      <c r="AQ141" s="173"/>
      <c r="AR141" s="173"/>
      <c r="AS141" s="173"/>
      <c r="AT141" s="173"/>
      <c r="AU141" s="173"/>
      <c r="AV141" s="173"/>
      <c r="AW141" s="173"/>
      <c r="AX141" s="173"/>
      <c r="AY141" s="173"/>
      <c r="AZ141" s="173"/>
      <c r="BA141" s="173"/>
      <c r="BB141" s="173"/>
      <c r="BC141" s="173"/>
      <c r="BD141" s="173"/>
      <c r="BE141" s="173"/>
      <c r="BF141" s="173"/>
      <c r="BG141" s="173"/>
      <c r="BH141" s="173"/>
      <c r="BI141" s="173"/>
      <c r="BJ141" s="173"/>
      <c r="BK141" s="173"/>
      <c r="BL141" s="173"/>
      <c r="BM141" s="173"/>
      <c r="BN141" s="173"/>
      <c r="BO141" s="173"/>
      <c r="BP141" s="173"/>
      <c r="BQ141" s="173"/>
      <c r="BR141" s="173"/>
      <c r="BS141" s="173"/>
      <c r="BT141" s="173"/>
      <c r="BU141" s="173"/>
      <c r="BV141" s="173"/>
      <c r="BW141" s="173"/>
      <c r="BX141" s="173"/>
      <c r="BY141" s="173"/>
      <c r="BZ141" s="173"/>
      <c r="CA141" s="173"/>
      <c r="CB141" s="173"/>
      <c r="CC141" s="173"/>
      <c r="CD141" s="173"/>
      <c r="CE141" s="173"/>
      <c r="CF141" s="173"/>
      <c r="CG141" s="173"/>
      <c r="CH141" s="173"/>
      <c r="CI141" s="173"/>
      <c r="CJ141" s="173"/>
      <c r="CK141" s="173"/>
      <c r="CL141" s="173"/>
      <c r="CM141" s="173"/>
      <c r="CN141" s="173"/>
      <c r="CO141" s="173"/>
      <c r="CP141" s="173"/>
      <c r="CQ141" s="173"/>
      <c r="CR141" s="173"/>
      <c r="CS141" s="173"/>
      <c r="CT141" s="173"/>
      <c r="CU141" s="173"/>
      <c r="CV141" s="173"/>
      <c r="CW141" s="173"/>
      <c r="CX141" s="173"/>
      <c r="CY141" s="173"/>
      <c r="CZ141" s="173"/>
      <c r="DA141" s="173"/>
      <c r="DB141" s="173"/>
      <c r="DC141" s="173"/>
      <c r="DD141" s="173"/>
      <c r="DE141" s="173"/>
      <c r="DF141" s="173"/>
      <c r="DG141" s="173"/>
      <c r="DH141" s="173"/>
      <c r="DI141" s="173"/>
      <c r="DJ141" s="173"/>
      <c r="DK141" s="173"/>
      <c r="DL141" s="173"/>
      <c r="DM141" s="173"/>
      <c r="DN141" s="173"/>
      <c r="DO141" s="173"/>
      <c r="DP141" s="173"/>
      <c r="DQ141" s="173"/>
      <c r="DR141" s="173"/>
      <c r="DS141" s="173"/>
      <c r="DT141" s="173"/>
      <c r="DU141" s="173"/>
      <c r="DV141" s="173"/>
      <c r="DW141" s="173"/>
      <c r="DX141" s="173"/>
      <c r="DY141" s="173"/>
      <c r="DZ141" s="173"/>
      <c r="EA141" s="173"/>
      <c r="EB141" s="173"/>
      <c r="EC141" s="173"/>
      <c r="ED141" s="173"/>
      <c r="EE141" s="173"/>
      <c r="EF141" s="173"/>
      <c r="EG141" s="173"/>
      <c r="EH141" s="173"/>
      <c r="EI141" s="173"/>
      <c r="EJ141" s="173"/>
      <c r="EK141" s="173"/>
      <c r="EL141" s="173"/>
      <c r="EM141" s="173"/>
      <c r="EN141" s="173"/>
      <c r="EO141" s="173"/>
      <c r="EP141" s="173"/>
      <c r="EQ141" s="173"/>
      <c r="ER141" s="173"/>
      <c r="ES141" s="173"/>
      <c r="ET141" s="173"/>
      <c r="EU141" s="173"/>
      <c r="EV141" s="173"/>
      <c r="EW141" s="173"/>
      <c r="EX141" s="173"/>
      <c r="EY141" s="173"/>
      <c r="EZ141" s="173"/>
      <c r="FA141" s="173"/>
      <c r="FB141" s="173"/>
    </row>
    <row r="142" spans="1:158" s="161" customFormat="1" x14ac:dyDescent="0.25">
      <c r="A142" s="45" t="s">
        <v>9</v>
      </c>
      <c r="B142" s="99"/>
      <c r="C142" s="111">
        <f>C140+C141</f>
        <v>0</v>
      </c>
      <c r="D142" s="209">
        <v>10</v>
      </c>
      <c r="E142" s="111">
        <f t="shared" ref="E142:F142" si="12">E140+E141</f>
        <v>0</v>
      </c>
      <c r="F142" s="111">
        <f t="shared" si="12"/>
        <v>0</v>
      </c>
      <c r="G142" s="173"/>
      <c r="H142" s="173"/>
      <c r="I142" s="173"/>
      <c r="J142" s="173"/>
      <c r="K142" s="173"/>
      <c r="L142" s="173"/>
      <c r="M142" s="173"/>
      <c r="N142" s="173"/>
      <c r="O142" s="173"/>
      <c r="P142" s="173"/>
      <c r="Q142" s="173"/>
      <c r="R142" s="173"/>
      <c r="S142" s="173"/>
      <c r="T142" s="173"/>
      <c r="U142" s="173"/>
      <c r="V142" s="173"/>
      <c r="W142" s="173"/>
      <c r="X142" s="173"/>
      <c r="Y142" s="173"/>
      <c r="Z142" s="173"/>
      <c r="AA142" s="173"/>
      <c r="AB142" s="173"/>
      <c r="AC142" s="173"/>
      <c r="AD142" s="173"/>
      <c r="AE142" s="173"/>
      <c r="AF142" s="173"/>
      <c r="AG142" s="173"/>
      <c r="AH142" s="173"/>
      <c r="AI142" s="173"/>
      <c r="AJ142" s="173"/>
      <c r="AK142" s="173"/>
      <c r="AL142" s="173"/>
      <c r="AM142" s="173"/>
      <c r="AN142" s="173"/>
      <c r="AO142" s="173"/>
      <c r="AP142" s="173"/>
      <c r="AQ142" s="173"/>
      <c r="AR142" s="173"/>
      <c r="AS142" s="173"/>
      <c r="AT142" s="173"/>
      <c r="AU142" s="173"/>
      <c r="AV142" s="173"/>
      <c r="AW142" s="173"/>
      <c r="AX142" s="173"/>
      <c r="AY142" s="173"/>
      <c r="AZ142" s="173"/>
      <c r="BA142" s="173"/>
      <c r="BB142" s="173"/>
      <c r="BC142" s="173"/>
      <c r="BD142" s="173"/>
      <c r="BE142" s="173"/>
      <c r="BF142" s="173"/>
      <c r="BG142" s="173"/>
      <c r="BH142" s="173"/>
      <c r="BI142" s="173"/>
      <c r="BJ142" s="173"/>
      <c r="BK142" s="173"/>
      <c r="BL142" s="173"/>
      <c r="BM142" s="173"/>
      <c r="BN142" s="173"/>
      <c r="BO142" s="173"/>
      <c r="BP142" s="173"/>
      <c r="BQ142" s="173"/>
      <c r="BR142" s="173"/>
      <c r="BS142" s="173"/>
      <c r="BT142" s="173"/>
      <c r="BU142" s="173"/>
      <c r="BV142" s="173"/>
      <c r="BW142" s="173"/>
      <c r="BX142" s="173"/>
      <c r="BY142" s="173"/>
      <c r="BZ142" s="173"/>
      <c r="CA142" s="173"/>
      <c r="CB142" s="173"/>
      <c r="CC142" s="173"/>
      <c r="CD142" s="173"/>
      <c r="CE142" s="173"/>
      <c r="CF142" s="173"/>
      <c r="CG142" s="173"/>
      <c r="CH142" s="173"/>
      <c r="CI142" s="173"/>
      <c r="CJ142" s="173"/>
      <c r="CK142" s="173"/>
      <c r="CL142" s="173"/>
      <c r="CM142" s="173"/>
      <c r="CN142" s="173"/>
      <c r="CO142" s="173"/>
      <c r="CP142" s="173"/>
      <c r="CQ142" s="173"/>
      <c r="CR142" s="173"/>
      <c r="CS142" s="173"/>
      <c r="CT142" s="173"/>
      <c r="CU142" s="173"/>
      <c r="CV142" s="173"/>
      <c r="CW142" s="173"/>
      <c r="CX142" s="173"/>
      <c r="CY142" s="173"/>
      <c r="CZ142" s="173"/>
      <c r="DA142" s="173"/>
      <c r="DB142" s="173"/>
      <c r="DC142" s="173"/>
      <c r="DD142" s="173"/>
      <c r="DE142" s="173"/>
      <c r="DF142" s="173"/>
      <c r="DG142" s="173"/>
      <c r="DH142" s="173"/>
      <c r="DI142" s="173"/>
      <c r="DJ142" s="173"/>
      <c r="DK142" s="173"/>
      <c r="DL142" s="173"/>
      <c r="DM142" s="173"/>
      <c r="DN142" s="173"/>
      <c r="DO142" s="173"/>
      <c r="DP142" s="173"/>
      <c r="DQ142" s="173"/>
      <c r="DR142" s="173"/>
      <c r="DS142" s="173"/>
      <c r="DT142" s="173"/>
      <c r="DU142" s="173"/>
      <c r="DV142" s="173"/>
      <c r="DW142" s="173"/>
      <c r="DX142" s="173"/>
      <c r="DY142" s="173"/>
      <c r="DZ142" s="173"/>
      <c r="EA142" s="173"/>
      <c r="EB142" s="173"/>
      <c r="EC142" s="173"/>
      <c r="ED142" s="173"/>
      <c r="EE142" s="173"/>
      <c r="EF142" s="173"/>
      <c r="EG142" s="173"/>
      <c r="EH142" s="173"/>
      <c r="EI142" s="173"/>
      <c r="EJ142" s="173"/>
      <c r="EK142" s="173"/>
      <c r="EL142" s="173"/>
      <c r="EM142" s="173"/>
      <c r="EN142" s="173"/>
      <c r="EO142" s="173"/>
      <c r="EP142" s="173"/>
      <c r="EQ142" s="173"/>
      <c r="ER142" s="173"/>
      <c r="ES142" s="173"/>
      <c r="ET142" s="173"/>
      <c r="EU142" s="173"/>
      <c r="EV142" s="173"/>
      <c r="EW142" s="173"/>
      <c r="EX142" s="173"/>
      <c r="EY142" s="173"/>
      <c r="EZ142" s="173"/>
      <c r="FA142" s="173"/>
      <c r="FB142" s="173"/>
    </row>
    <row r="143" spans="1:158" s="161" customFormat="1" x14ac:dyDescent="0.25">
      <c r="A143" s="55" t="s">
        <v>77</v>
      </c>
      <c r="B143" s="99"/>
      <c r="C143" s="111"/>
      <c r="D143" s="211"/>
      <c r="E143" s="123"/>
      <c r="F143" s="111"/>
      <c r="G143" s="173"/>
      <c r="H143" s="173"/>
      <c r="I143" s="173"/>
      <c r="J143" s="173"/>
      <c r="K143" s="173"/>
      <c r="L143" s="173"/>
      <c r="M143" s="173"/>
      <c r="N143" s="173"/>
      <c r="O143" s="173"/>
      <c r="P143" s="173"/>
      <c r="Q143" s="173"/>
      <c r="R143" s="173"/>
      <c r="S143" s="173"/>
      <c r="T143" s="173"/>
      <c r="U143" s="173"/>
      <c r="V143" s="173"/>
      <c r="W143" s="173"/>
      <c r="X143" s="173"/>
      <c r="Y143" s="173"/>
      <c r="Z143" s="173"/>
      <c r="AA143" s="173"/>
      <c r="AB143" s="173"/>
      <c r="AC143" s="173"/>
      <c r="AD143" s="173"/>
      <c r="AE143" s="173"/>
      <c r="AF143" s="173"/>
      <c r="AG143" s="173"/>
      <c r="AH143" s="173"/>
      <c r="AI143" s="173"/>
      <c r="AJ143" s="173"/>
      <c r="AK143" s="173"/>
      <c r="AL143" s="173"/>
      <c r="AM143" s="173"/>
      <c r="AN143" s="173"/>
      <c r="AO143" s="173"/>
      <c r="AP143" s="173"/>
      <c r="AQ143" s="173"/>
      <c r="AR143" s="173"/>
      <c r="AS143" s="173"/>
      <c r="AT143" s="173"/>
      <c r="AU143" s="173"/>
      <c r="AV143" s="173"/>
      <c r="AW143" s="173"/>
      <c r="AX143" s="173"/>
      <c r="AY143" s="173"/>
      <c r="AZ143" s="173"/>
      <c r="BA143" s="173"/>
      <c r="BB143" s="173"/>
      <c r="BC143" s="173"/>
      <c r="BD143" s="173"/>
      <c r="BE143" s="173"/>
      <c r="BF143" s="173"/>
      <c r="BG143" s="173"/>
      <c r="BH143" s="173"/>
      <c r="BI143" s="173"/>
      <c r="BJ143" s="173"/>
      <c r="BK143" s="173"/>
      <c r="BL143" s="173"/>
      <c r="BM143" s="173"/>
      <c r="BN143" s="173"/>
      <c r="BO143" s="173"/>
      <c r="BP143" s="173"/>
      <c r="BQ143" s="173"/>
      <c r="BR143" s="173"/>
      <c r="BS143" s="173"/>
      <c r="BT143" s="173"/>
      <c r="BU143" s="173"/>
      <c r="BV143" s="173"/>
      <c r="BW143" s="173"/>
      <c r="BX143" s="173"/>
      <c r="BY143" s="173"/>
      <c r="BZ143" s="173"/>
      <c r="CA143" s="173"/>
      <c r="CB143" s="173"/>
      <c r="CC143" s="173"/>
      <c r="CD143" s="173"/>
      <c r="CE143" s="173"/>
      <c r="CF143" s="173"/>
      <c r="CG143" s="173"/>
      <c r="CH143" s="173"/>
      <c r="CI143" s="173"/>
      <c r="CJ143" s="173"/>
      <c r="CK143" s="173"/>
      <c r="CL143" s="173"/>
      <c r="CM143" s="173"/>
      <c r="CN143" s="173"/>
      <c r="CO143" s="173"/>
      <c r="CP143" s="173"/>
      <c r="CQ143" s="173"/>
      <c r="CR143" s="173"/>
      <c r="CS143" s="173"/>
      <c r="CT143" s="173"/>
      <c r="CU143" s="173"/>
      <c r="CV143" s="173"/>
      <c r="CW143" s="173"/>
      <c r="CX143" s="173"/>
      <c r="CY143" s="173"/>
      <c r="CZ143" s="173"/>
      <c r="DA143" s="173"/>
      <c r="DB143" s="173"/>
      <c r="DC143" s="173"/>
      <c r="DD143" s="173"/>
      <c r="DE143" s="173"/>
      <c r="DF143" s="173"/>
      <c r="DG143" s="173"/>
      <c r="DH143" s="173"/>
      <c r="DI143" s="173"/>
      <c r="DJ143" s="173"/>
      <c r="DK143" s="173"/>
      <c r="DL143" s="173"/>
      <c r="DM143" s="173"/>
      <c r="DN143" s="173"/>
      <c r="DO143" s="173"/>
      <c r="DP143" s="173"/>
      <c r="DQ143" s="173"/>
      <c r="DR143" s="173"/>
      <c r="DS143" s="173"/>
      <c r="DT143" s="173"/>
      <c r="DU143" s="173"/>
      <c r="DV143" s="173"/>
      <c r="DW143" s="173"/>
      <c r="DX143" s="173"/>
      <c r="DY143" s="173"/>
      <c r="DZ143" s="173"/>
      <c r="EA143" s="173"/>
      <c r="EB143" s="173"/>
      <c r="EC143" s="173"/>
      <c r="ED143" s="173"/>
      <c r="EE143" s="173"/>
      <c r="EF143" s="173"/>
      <c r="EG143" s="173"/>
      <c r="EH143" s="173"/>
      <c r="EI143" s="173"/>
      <c r="EJ143" s="173"/>
      <c r="EK143" s="173"/>
      <c r="EL143" s="173"/>
      <c r="EM143" s="173"/>
      <c r="EN143" s="173"/>
      <c r="EO143" s="173"/>
      <c r="EP143" s="173"/>
      <c r="EQ143" s="173"/>
      <c r="ER143" s="173"/>
      <c r="ES143" s="173"/>
      <c r="ET143" s="173"/>
      <c r="EU143" s="173"/>
      <c r="EV143" s="173"/>
      <c r="EW143" s="173"/>
      <c r="EX143" s="173"/>
      <c r="EY143" s="173"/>
      <c r="EZ143" s="173"/>
      <c r="FA143" s="173"/>
      <c r="FB143" s="173"/>
    </row>
    <row r="144" spans="1:158" s="173" customFormat="1" x14ac:dyDescent="0.25">
      <c r="A144" s="35" t="s">
        <v>37</v>
      </c>
      <c r="B144" s="206">
        <v>240</v>
      </c>
      <c r="C144" s="739"/>
      <c r="D144" s="209">
        <v>8</v>
      </c>
      <c r="E144" s="121">
        <f>ROUND(F144/B144,0)</f>
        <v>0</v>
      </c>
      <c r="F144" s="3">
        <f>ROUND(C144*D144,0)</f>
        <v>0</v>
      </c>
    </row>
    <row r="145" spans="1:158" s="173" customFormat="1" x14ac:dyDescent="0.25">
      <c r="A145" s="35" t="s">
        <v>143</v>
      </c>
      <c r="B145" s="206">
        <v>240</v>
      </c>
      <c r="C145" s="739"/>
      <c r="D145" s="209">
        <v>8</v>
      </c>
      <c r="E145" s="121">
        <f t="shared" ref="E145:E146" si="13">ROUND(F145/B145,0)</f>
        <v>0</v>
      </c>
      <c r="F145" s="3">
        <f t="shared" ref="F145:F146" si="14">ROUND(C145*D145,0)</f>
        <v>0</v>
      </c>
    </row>
    <row r="146" spans="1:158" s="173" customFormat="1" x14ac:dyDescent="0.25">
      <c r="A146" s="35" t="s">
        <v>57</v>
      </c>
      <c r="B146" s="206">
        <v>240</v>
      </c>
      <c r="C146" s="739"/>
      <c r="D146" s="209">
        <v>8</v>
      </c>
      <c r="E146" s="121">
        <f t="shared" si="13"/>
        <v>0</v>
      </c>
      <c r="F146" s="3">
        <f t="shared" si="14"/>
        <v>0</v>
      </c>
    </row>
    <row r="147" spans="1:158" s="173" customFormat="1" x14ac:dyDescent="0.25">
      <c r="A147" s="117" t="s">
        <v>147</v>
      </c>
      <c r="B147" s="206"/>
      <c r="C147" s="210">
        <f>C144+C145+C146</f>
        <v>0</v>
      </c>
      <c r="D147" s="211">
        <f t="shared" ref="D147:D148" si="15">D144</f>
        <v>8</v>
      </c>
      <c r="E147" s="210">
        <f t="shared" ref="E147:F147" si="16">E144+E145+E146</f>
        <v>0</v>
      </c>
      <c r="F147" s="210">
        <f t="shared" si="16"/>
        <v>0</v>
      </c>
    </row>
    <row r="148" spans="1:158" ht="19.5" customHeight="1" x14ac:dyDescent="0.25">
      <c r="A148" s="38" t="s">
        <v>118</v>
      </c>
      <c r="B148" s="196"/>
      <c r="C148" s="60">
        <f>C142+C147</f>
        <v>0</v>
      </c>
      <c r="D148" s="211">
        <f t="shared" si="15"/>
        <v>8</v>
      </c>
      <c r="E148" s="60">
        <f>E142+E147</f>
        <v>0</v>
      </c>
      <c r="F148" s="60">
        <f>F142+F147</f>
        <v>0</v>
      </c>
    </row>
    <row r="149" spans="1:158" ht="15.75" thickBot="1" x14ac:dyDescent="0.3">
      <c r="A149" s="212" t="s">
        <v>10</v>
      </c>
      <c r="B149" s="213"/>
      <c r="C149" s="213"/>
      <c r="D149" s="213"/>
      <c r="E149" s="213"/>
      <c r="F149" s="213"/>
      <c r="G149" s="173"/>
      <c r="H149" s="173"/>
      <c r="I149" s="173"/>
      <c r="J149" s="173"/>
      <c r="K149" s="173"/>
      <c r="L149" s="173"/>
      <c r="M149" s="173"/>
      <c r="N149" s="173"/>
      <c r="O149" s="173"/>
      <c r="P149" s="173"/>
      <c r="Q149" s="173"/>
      <c r="R149" s="173"/>
      <c r="S149" s="173"/>
      <c r="T149" s="173"/>
      <c r="U149" s="173"/>
      <c r="V149" s="173"/>
      <c r="W149" s="173"/>
      <c r="X149" s="173"/>
      <c r="Y149" s="173"/>
      <c r="Z149" s="173"/>
      <c r="AA149" s="173"/>
      <c r="AB149" s="173"/>
      <c r="AC149" s="173"/>
      <c r="AD149" s="173"/>
      <c r="AE149" s="173"/>
      <c r="AF149" s="173"/>
      <c r="AG149" s="173"/>
      <c r="AH149" s="173"/>
      <c r="AI149" s="173"/>
      <c r="AJ149" s="173"/>
      <c r="AK149" s="173"/>
      <c r="AL149" s="173"/>
      <c r="AM149" s="173"/>
      <c r="AN149" s="173"/>
      <c r="AO149" s="173"/>
      <c r="AP149" s="173"/>
      <c r="AQ149" s="173"/>
      <c r="AR149" s="173"/>
      <c r="AS149" s="173"/>
      <c r="AT149" s="173"/>
      <c r="AU149" s="173"/>
      <c r="AV149" s="173"/>
      <c r="AW149" s="173"/>
      <c r="AX149" s="173"/>
      <c r="AY149" s="173"/>
      <c r="AZ149" s="173"/>
      <c r="BA149" s="173"/>
      <c r="BB149" s="173"/>
      <c r="BC149" s="173"/>
      <c r="BD149" s="173"/>
      <c r="BE149" s="173"/>
      <c r="BF149" s="173"/>
      <c r="BG149" s="173"/>
      <c r="BH149" s="173"/>
      <c r="BI149" s="173"/>
      <c r="BJ149" s="173"/>
      <c r="BK149" s="173"/>
      <c r="BL149" s="173"/>
      <c r="BM149" s="173"/>
      <c r="BN149" s="173"/>
      <c r="BO149" s="173"/>
      <c r="BP149" s="173"/>
      <c r="BQ149" s="173"/>
      <c r="BR149" s="173"/>
      <c r="BS149" s="173"/>
      <c r="BT149" s="173"/>
      <c r="BU149" s="173"/>
      <c r="BV149" s="173"/>
      <c r="BW149" s="173"/>
      <c r="BX149" s="173"/>
      <c r="BY149" s="173"/>
      <c r="BZ149" s="173"/>
      <c r="CA149" s="173"/>
      <c r="CB149" s="173"/>
      <c r="CC149" s="173"/>
      <c r="CD149" s="173"/>
      <c r="CE149" s="173"/>
      <c r="CF149" s="173"/>
      <c r="CG149" s="173"/>
      <c r="CH149" s="173"/>
      <c r="CI149" s="173"/>
      <c r="CJ149" s="173"/>
      <c r="CK149" s="173"/>
      <c r="CL149" s="173"/>
      <c r="CM149" s="173"/>
      <c r="CN149" s="173"/>
      <c r="CO149" s="173"/>
      <c r="CP149" s="173"/>
      <c r="CQ149" s="173"/>
      <c r="CR149" s="173"/>
      <c r="CS149" s="173"/>
      <c r="CT149" s="173"/>
      <c r="CU149" s="173"/>
      <c r="CV149" s="173"/>
      <c r="CW149" s="173"/>
      <c r="CX149" s="173"/>
      <c r="CY149" s="173"/>
      <c r="CZ149" s="173"/>
      <c r="DA149" s="173"/>
      <c r="DB149" s="173"/>
      <c r="DC149" s="173"/>
      <c r="DD149" s="173"/>
      <c r="DE149" s="173"/>
      <c r="DF149" s="173"/>
      <c r="DG149" s="173"/>
      <c r="DH149" s="173"/>
      <c r="DI149" s="173"/>
      <c r="DJ149" s="173"/>
      <c r="DK149" s="173"/>
      <c r="DL149" s="173"/>
      <c r="DM149" s="173"/>
      <c r="DN149" s="173"/>
      <c r="DO149" s="173"/>
      <c r="DP149" s="173"/>
      <c r="DQ149" s="173"/>
      <c r="DR149" s="173"/>
      <c r="DS149" s="173"/>
      <c r="DT149" s="173"/>
      <c r="DU149" s="173"/>
      <c r="DV149" s="173"/>
      <c r="DW149" s="173"/>
      <c r="DX149" s="173"/>
      <c r="DY149" s="173"/>
      <c r="DZ149" s="173"/>
      <c r="EA149" s="173"/>
      <c r="EB149" s="173"/>
      <c r="EC149" s="173"/>
      <c r="ED149" s="173"/>
      <c r="EE149" s="173"/>
      <c r="EF149" s="173"/>
      <c r="EG149" s="173"/>
      <c r="EH149" s="173"/>
      <c r="EI149" s="173"/>
      <c r="EJ149" s="173"/>
      <c r="EK149" s="173"/>
      <c r="EL149" s="173"/>
      <c r="EM149" s="173"/>
      <c r="EN149" s="173"/>
      <c r="EO149" s="173"/>
      <c r="EP149" s="173"/>
      <c r="EQ149" s="173"/>
      <c r="ER149" s="173"/>
      <c r="ES149" s="173"/>
      <c r="ET149" s="173"/>
      <c r="EU149" s="173"/>
      <c r="EV149" s="173"/>
      <c r="EW149" s="173"/>
      <c r="EX149" s="173"/>
      <c r="EY149" s="173"/>
      <c r="EZ149" s="173"/>
      <c r="FA149" s="173"/>
      <c r="FB149" s="173"/>
    </row>
    <row r="150" spans="1:158" ht="23.25" hidden="1" customHeight="1" x14ac:dyDescent="0.25">
      <c r="A150" s="217" t="s">
        <v>202</v>
      </c>
      <c r="B150" s="114"/>
      <c r="C150" s="114"/>
      <c r="D150" s="114"/>
      <c r="E150" s="114"/>
      <c r="F150" s="114"/>
      <c r="G150" s="173"/>
      <c r="H150" s="173"/>
      <c r="I150" s="173"/>
      <c r="J150" s="173"/>
      <c r="K150" s="173"/>
      <c r="L150" s="173"/>
      <c r="M150" s="173"/>
      <c r="N150" s="173"/>
      <c r="O150" s="173"/>
      <c r="P150" s="173"/>
      <c r="Q150" s="173"/>
      <c r="R150" s="173"/>
      <c r="S150" s="173"/>
      <c r="T150" s="173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3"/>
      <c r="AT150" s="173"/>
      <c r="AU150" s="173"/>
      <c r="AV150" s="173"/>
      <c r="AW150" s="173"/>
      <c r="AX150" s="173"/>
      <c r="AY150" s="173"/>
      <c r="AZ150" s="173"/>
      <c r="BA150" s="173"/>
      <c r="BB150" s="173"/>
      <c r="BC150" s="173"/>
      <c r="BD150" s="173"/>
      <c r="BE150" s="173"/>
      <c r="BF150" s="173"/>
      <c r="BG150" s="173"/>
      <c r="BH150" s="173"/>
      <c r="BI150" s="173"/>
      <c r="BJ150" s="173"/>
      <c r="BK150" s="173"/>
      <c r="BL150" s="173"/>
      <c r="BM150" s="173"/>
      <c r="BN150" s="173"/>
      <c r="BO150" s="173"/>
      <c r="BP150" s="173"/>
      <c r="BQ150" s="173"/>
      <c r="BR150" s="173"/>
      <c r="BS150" s="173"/>
      <c r="BT150" s="173"/>
      <c r="BU150" s="173"/>
      <c r="BV150" s="173"/>
      <c r="BW150" s="173"/>
      <c r="BX150" s="173"/>
      <c r="BY150" s="173"/>
      <c r="BZ150" s="173"/>
      <c r="CA150" s="173"/>
      <c r="CB150" s="173"/>
      <c r="CC150" s="173"/>
      <c r="CD150" s="173"/>
      <c r="CE150" s="173"/>
      <c r="CF150" s="173"/>
      <c r="CG150" s="173"/>
      <c r="CH150" s="173"/>
      <c r="CI150" s="173"/>
      <c r="CJ150" s="173"/>
      <c r="CK150" s="173"/>
      <c r="CL150" s="173"/>
      <c r="CM150" s="173"/>
      <c r="CN150" s="173"/>
      <c r="CO150" s="173"/>
      <c r="CP150" s="173"/>
      <c r="CQ150" s="173"/>
      <c r="CR150" s="173"/>
      <c r="CS150" s="173"/>
      <c r="CT150" s="173"/>
      <c r="CU150" s="173"/>
      <c r="CV150" s="173"/>
      <c r="CW150" s="173"/>
      <c r="CX150" s="173"/>
      <c r="CY150" s="173"/>
      <c r="CZ150" s="173"/>
      <c r="DA150" s="173"/>
      <c r="DB150" s="173"/>
      <c r="DC150" s="173"/>
      <c r="DD150" s="173"/>
      <c r="DE150" s="173"/>
      <c r="DF150" s="173"/>
      <c r="DG150" s="173"/>
      <c r="DH150" s="173"/>
      <c r="DI150" s="173"/>
      <c r="DJ150" s="173"/>
      <c r="DK150" s="173"/>
      <c r="DL150" s="173"/>
      <c r="DM150" s="173"/>
      <c r="DN150" s="173"/>
      <c r="DO150" s="173"/>
      <c r="DP150" s="173"/>
      <c r="DQ150" s="173"/>
      <c r="DR150" s="173"/>
      <c r="DS150" s="173"/>
      <c r="DT150" s="173"/>
      <c r="DU150" s="173"/>
      <c r="DV150" s="173"/>
      <c r="DW150" s="173"/>
      <c r="DX150" s="173"/>
      <c r="DY150" s="173"/>
      <c r="DZ150" s="173"/>
      <c r="EA150" s="173"/>
      <c r="EB150" s="173"/>
      <c r="EC150" s="173"/>
      <c r="ED150" s="173"/>
      <c r="EE150" s="173"/>
      <c r="EF150" s="173"/>
      <c r="EG150" s="173"/>
      <c r="EH150" s="173"/>
      <c r="EI150" s="173"/>
      <c r="EJ150" s="173"/>
      <c r="EK150" s="173"/>
      <c r="EL150" s="173"/>
      <c r="EM150" s="173"/>
      <c r="EN150" s="173"/>
      <c r="EO150" s="173"/>
      <c r="EP150" s="173"/>
      <c r="EQ150" s="173"/>
      <c r="ER150" s="173"/>
      <c r="ES150" s="173"/>
      <c r="ET150" s="173"/>
      <c r="EU150" s="173"/>
      <c r="EV150" s="173"/>
      <c r="EW150" s="173"/>
      <c r="EX150" s="173"/>
      <c r="EY150" s="173"/>
      <c r="EZ150" s="173"/>
      <c r="FA150" s="173"/>
      <c r="FB150" s="173"/>
    </row>
    <row r="151" spans="1:158" ht="15.75" hidden="1" x14ac:dyDescent="0.25">
      <c r="A151" s="218" t="s">
        <v>4</v>
      </c>
      <c r="B151" s="108"/>
      <c r="C151" s="108"/>
      <c r="D151" s="197" t="e">
        <f>F151/#REF!</f>
        <v>#REF!</v>
      </c>
      <c r="E151" s="109">
        <f>E20+E95</f>
        <v>0</v>
      </c>
      <c r="F151" s="109">
        <f>F20+F95</f>
        <v>478</v>
      </c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3"/>
      <c r="AT151" s="173"/>
      <c r="AU151" s="173"/>
      <c r="AV151" s="173"/>
      <c r="AW151" s="173"/>
      <c r="AX151" s="173"/>
      <c r="AY151" s="173"/>
      <c r="AZ151" s="173"/>
      <c r="BA151" s="173"/>
      <c r="BB151" s="173"/>
      <c r="BC151" s="173"/>
      <c r="BD151" s="173"/>
      <c r="BE151" s="173"/>
      <c r="BF151" s="173"/>
      <c r="BG151" s="173"/>
      <c r="BH151" s="173"/>
      <c r="BI151" s="173"/>
      <c r="BJ151" s="173"/>
      <c r="BK151" s="173"/>
      <c r="BL151" s="173"/>
      <c r="BM151" s="173"/>
      <c r="BN151" s="173"/>
      <c r="BO151" s="173"/>
      <c r="BP151" s="173"/>
      <c r="BQ151" s="173"/>
      <c r="BR151" s="173"/>
      <c r="BS151" s="173"/>
      <c r="BT151" s="173"/>
      <c r="BU151" s="173"/>
      <c r="BV151" s="173"/>
      <c r="BW151" s="173"/>
      <c r="BX151" s="173"/>
      <c r="BY151" s="173"/>
      <c r="BZ151" s="173"/>
      <c r="CA151" s="173"/>
      <c r="CB151" s="173"/>
      <c r="CC151" s="173"/>
      <c r="CD151" s="173"/>
      <c r="CE151" s="173"/>
      <c r="CF151" s="173"/>
      <c r="CG151" s="173"/>
      <c r="CH151" s="173"/>
      <c r="CI151" s="173"/>
      <c r="CJ151" s="173"/>
      <c r="CK151" s="173"/>
      <c r="CL151" s="173"/>
      <c r="CM151" s="173"/>
      <c r="CN151" s="173"/>
      <c r="CO151" s="173"/>
      <c r="CP151" s="173"/>
      <c r="CQ151" s="173"/>
      <c r="CR151" s="173"/>
      <c r="CS151" s="173"/>
      <c r="CT151" s="173"/>
      <c r="CU151" s="173"/>
      <c r="CV151" s="173"/>
      <c r="CW151" s="173"/>
      <c r="CX151" s="173"/>
      <c r="CY151" s="173"/>
      <c r="CZ151" s="173"/>
      <c r="DA151" s="173"/>
      <c r="DB151" s="173"/>
      <c r="DC151" s="173"/>
      <c r="DD151" s="173"/>
      <c r="DE151" s="173"/>
      <c r="DF151" s="173"/>
      <c r="DG151" s="173"/>
      <c r="DH151" s="173"/>
      <c r="DI151" s="173"/>
      <c r="DJ151" s="173"/>
      <c r="DK151" s="173"/>
      <c r="DL151" s="173"/>
      <c r="DM151" s="173"/>
      <c r="DN151" s="173"/>
      <c r="DO151" s="173"/>
      <c r="DP151" s="173"/>
      <c r="DQ151" s="173"/>
      <c r="DR151" s="173"/>
      <c r="DS151" s="173"/>
      <c r="DT151" s="173"/>
      <c r="DU151" s="173"/>
      <c r="DV151" s="173"/>
      <c r="DW151" s="173"/>
      <c r="DX151" s="173"/>
      <c r="DY151" s="173"/>
      <c r="DZ151" s="173"/>
      <c r="EA151" s="173"/>
      <c r="EB151" s="173"/>
      <c r="EC151" s="173"/>
      <c r="ED151" s="173"/>
      <c r="EE151" s="173"/>
      <c r="EF151" s="173"/>
      <c r="EG151" s="173"/>
      <c r="EH151" s="173"/>
      <c r="EI151" s="173"/>
      <c r="EJ151" s="173"/>
      <c r="EK151" s="173"/>
      <c r="EL151" s="173"/>
      <c r="EM151" s="173"/>
      <c r="EN151" s="173"/>
      <c r="EO151" s="173"/>
      <c r="EP151" s="173"/>
      <c r="EQ151" s="173"/>
      <c r="ER151" s="173"/>
      <c r="ES151" s="173"/>
      <c r="ET151" s="173"/>
      <c r="EU151" s="173"/>
      <c r="EV151" s="173"/>
      <c r="EW151" s="173"/>
      <c r="EX151" s="173"/>
      <c r="EY151" s="173"/>
      <c r="EZ151" s="173"/>
      <c r="FA151" s="173"/>
      <c r="FB151" s="173"/>
    </row>
    <row r="152" spans="1:158" ht="15.75" hidden="1" x14ac:dyDescent="0.25">
      <c r="A152" s="218" t="s">
        <v>203</v>
      </c>
      <c r="B152" s="108"/>
      <c r="C152" s="108"/>
      <c r="D152" s="219"/>
      <c r="E152" s="108"/>
      <c r="F152" s="108"/>
      <c r="G152" s="173"/>
      <c r="H152" s="173"/>
      <c r="I152" s="173"/>
      <c r="J152" s="173"/>
      <c r="K152" s="173"/>
      <c r="L152" s="173"/>
      <c r="M152" s="173"/>
      <c r="N152" s="173"/>
      <c r="O152" s="173"/>
      <c r="P152" s="173"/>
      <c r="Q152" s="173"/>
      <c r="R152" s="173"/>
      <c r="S152" s="173"/>
      <c r="T152" s="173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3"/>
      <c r="AT152" s="173"/>
      <c r="AU152" s="173"/>
      <c r="AV152" s="173"/>
      <c r="AW152" s="173"/>
      <c r="AX152" s="173"/>
      <c r="AY152" s="173"/>
      <c r="AZ152" s="173"/>
      <c r="BA152" s="173"/>
      <c r="BB152" s="173"/>
      <c r="BC152" s="173"/>
      <c r="BD152" s="173"/>
      <c r="BE152" s="173"/>
      <c r="BF152" s="173"/>
      <c r="BG152" s="173"/>
      <c r="BH152" s="173"/>
      <c r="BI152" s="173"/>
      <c r="BJ152" s="173"/>
      <c r="BK152" s="173"/>
      <c r="BL152" s="173"/>
      <c r="BM152" s="173"/>
      <c r="BN152" s="173"/>
      <c r="BO152" s="173"/>
      <c r="BP152" s="173"/>
      <c r="BQ152" s="173"/>
      <c r="BR152" s="173"/>
      <c r="BS152" s="173"/>
      <c r="BT152" s="173"/>
      <c r="BU152" s="173"/>
      <c r="BV152" s="173"/>
      <c r="BW152" s="173"/>
      <c r="BX152" s="173"/>
      <c r="BY152" s="173"/>
      <c r="BZ152" s="173"/>
      <c r="CA152" s="173"/>
      <c r="CB152" s="173"/>
      <c r="CC152" s="173"/>
      <c r="CD152" s="173"/>
      <c r="CE152" s="173"/>
      <c r="CF152" s="173"/>
      <c r="CG152" s="173"/>
      <c r="CH152" s="173"/>
      <c r="CI152" s="173"/>
      <c r="CJ152" s="173"/>
      <c r="CK152" s="173"/>
      <c r="CL152" s="173"/>
      <c r="CM152" s="173"/>
      <c r="CN152" s="173"/>
      <c r="CO152" s="173"/>
      <c r="CP152" s="173"/>
      <c r="CQ152" s="173"/>
      <c r="CR152" s="173"/>
      <c r="CS152" s="173"/>
      <c r="CT152" s="173"/>
      <c r="CU152" s="173"/>
      <c r="CV152" s="173"/>
      <c r="CW152" s="173"/>
      <c r="CX152" s="173"/>
      <c r="CY152" s="173"/>
      <c r="CZ152" s="173"/>
      <c r="DA152" s="173"/>
      <c r="DB152" s="173"/>
      <c r="DC152" s="173"/>
      <c r="DD152" s="173"/>
      <c r="DE152" s="173"/>
      <c r="DF152" s="173"/>
      <c r="DG152" s="173"/>
      <c r="DH152" s="173"/>
      <c r="DI152" s="173"/>
      <c r="DJ152" s="173"/>
      <c r="DK152" s="173"/>
      <c r="DL152" s="173"/>
      <c r="DM152" s="173"/>
      <c r="DN152" s="173"/>
      <c r="DO152" s="173"/>
      <c r="DP152" s="173"/>
      <c r="DQ152" s="173"/>
      <c r="DR152" s="173"/>
      <c r="DS152" s="173"/>
      <c r="DT152" s="173"/>
      <c r="DU152" s="173"/>
      <c r="DV152" s="173"/>
      <c r="DW152" s="173"/>
      <c r="DX152" s="173"/>
      <c r="DY152" s="173"/>
      <c r="DZ152" s="173"/>
      <c r="EA152" s="173"/>
      <c r="EB152" s="173"/>
      <c r="EC152" s="173"/>
      <c r="ED152" s="173"/>
      <c r="EE152" s="173"/>
      <c r="EF152" s="173"/>
      <c r="EG152" s="173"/>
      <c r="EH152" s="173"/>
      <c r="EI152" s="173"/>
      <c r="EJ152" s="173"/>
      <c r="EK152" s="173"/>
      <c r="EL152" s="173"/>
      <c r="EM152" s="173"/>
      <c r="EN152" s="173"/>
      <c r="EO152" s="173"/>
      <c r="EP152" s="173"/>
      <c r="EQ152" s="173"/>
      <c r="ER152" s="173"/>
      <c r="ES152" s="173"/>
      <c r="ET152" s="173"/>
      <c r="EU152" s="173"/>
      <c r="EV152" s="173"/>
      <c r="EW152" s="173"/>
      <c r="EX152" s="173"/>
      <c r="EY152" s="173"/>
      <c r="EZ152" s="173"/>
      <c r="FA152" s="173"/>
      <c r="FB152" s="173"/>
    </row>
    <row r="153" spans="1:158" hidden="1" x14ac:dyDescent="0.25">
      <c r="A153" s="27" t="s">
        <v>123</v>
      </c>
      <c r="B153" s="32"/>
      <c r="C153" s="32"/>
      <c r="D153" s="219"/>
      <c r="E153" s="32"/>
      <c r="F153" s="32"/>
      <c r="G153" s="173"/>
      <c r="H153" s="173"/>
      <c r="I153" s="173"/>
      <c r="J153" s="173"/>
      <c r="K153" s="173"/>
      <c r="L153" s="173"/>
      <c r="M153" s="173"/>
      <c r="N153" s="173"/>
      <c r="O153" s="173"/>
      <c r="P153" s="173"/>
      <c r="Q153" s="173"/>
      <c r="R153" s="173"/>
      <c r="S153" s="173"/>
      <c r="T153" s="173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3"/>
      <c r="AT153" s="173"/>
      <c r="AU153" s="173"/>
      <c r="AV153" s="173"/>
      <c r="AW153" s="173"/>
      <c r="AX153" s="173"/>
      <c r="AY153" s="173"/>
      <c r="AZ153" s="173"/>
      <c r="BA153" s="173"/>
      <c r="BB153" s="173"/>
      <c r="BC153" s="173"/>
      <c r="BD153" s="173"/>
      <c r="BE153" s="173"/>
      <c r="BF153" s="173"/>
      <c r="BG153" s="173"/>
      <c r="BH153" s="173"/>
      <c r="BI153" s="173"/>
      <c r="BJ153" s="173"/>
      <c r="BK153" s="173"/>
      <c r="BL153" s="173"/>
      <c r="BM153" s="173"/>
      <c r="BN153" s="173"/>
      <c r="BO153" s="173"/>
      <c r="BP153" s="173"/>
      <c r="BQ153" s="173"/>
      <c r="BR153" s="173"/>
      <c r="BS153" s="173"/>
      <c r="BT153" s="173"/>
      <c r="BU153" s="173"/>
      <c r="BV153" s="173"/>
      <c r="BW153" s="173"/>
      <c r="BX153" s="173"/>
      <c r="BY153" s="173"/>
      <c r="BZ153" s="173"/>
      <c r="CA153" s="173"/>
      <c r="CB153" s="173"/>
      <c r="CC153" s="173"/>
      <c r="CD153" s="173"/>
      <c r="CE153" s="173"/>
      <c r="CF153" s="173"/>
      <c r="CG153" s="173"/>
      <c r="CH153" s="173"/>
      <c r="CI153" s="173"/>
      <c r="CJ153" s="173"/>
      <c r="CK153" s="173"/>
      <c r="CL153" s="173"/>
      <c r="CM153" s="173"/>
      <c r="CN153" s="173"/>
      <c r="CO153" s="173"/>
      <c r="CP153" s="173"/>
      <c r="CQ153" s="173"/>
      <c r="CR153" s="173"/>
      <c r="CS153" s="173"/>
      <c r="CT153" s="173"/>
      <c r="CU153" s="173"/>
      <c r="CV153" s="173"/>
      <c r="CW153" s="173"/>
      <c r="CX153" s="173"/>
      <c r="CY153" s="173"/>
      <c r="CZ153" s="173"/>
      <c r="DA153" s="173"/>
      <c r="DB153" s="173"/>
      <c r="DC153" s="173"/>
      <c r="DD153" s="173"/>
      <c r="DE153" s="173"/>
      <c r="DF153" s="173"/>
      <c r="DG153" s="173"/>
      <c r="DH153" s="173"/>
      <c r="DI153" s="173"/>
      <c r="DJ153" s="173"/>
      <c r="DK153" s="173"/>
      <c r="DL153" s="173"/>
      <c r="DM153" s="173"/>
      <c r="DN153" s="173"/>
      <c r="DO153" s="173"/>
      <c r="DP153" s="173"/>
      <c r="DQ153" s="173"/>
      <c r="DR153" s="173"/>
      <c r="DS153" s="173"/>
      <c r="DT153" s="173"/>
      <c r="DU153" s="173"/>
      <c r="DV153" s="173"/>
      <c r="DW153" s="173"/>
      <c r="DX153" s="173"/>
      <c r="DY153" s="173"/>
      <c r="DZ153" s="173"/>
      <c r="EA153" s="173"/>
      <c r="EB153" s="173"/>
      <c r="EC153" s="173"/>
      <c r="ED153" s="173"/>
      <c r="EE153" s="173"/>
      <c r="EF153" s="173"/>
      <c r="EG153" s="173"/>
      <c r="EH153" s="173"/>
      <c r="EI153" s="173"/>
      <c r="EJ153" s="173"/>
      <c r="EK153" s="173"/>
      <c r="EL153" s="173"/>
      <c r="EM153" s="173"/>
      <c r="EN153" s="173"/>
      <c r="EO153" s="173"/>
      <c r="EP153" s="173"/>
      <c r="EQ153" s="173"/>
      <c r="ER153" s="173"/>
      <c r="ES153" s="173"/>
      <c r="ET153" s="173"/>
      <c r="EU153" s="173"/>
      <c r="EV153" s="173"/>
      <c r="EW153" s="173"/>
      <c r="EX153" s="173"/>
      <c r="EY153" s="173"/>
      <c r="EZ153" s="173"/>
      <c r="FA153" s="173"/>
      <c r="FB153" s="173"/>
    </row>
    <row r="154" spans="1:158" hidden="1" x14ac:dyDescent="0.25">
      <c r="A154" s="28" t="s">
        <v>121</v>
      </c>
      <c r="B154" s="108"/>
      <c r="C154" s="108"/>
      <c r="D154" s="219"/>
      <c r="E154" s="108"/>
      <c r="F154" s="108"/>
      <c r="G154" s="173"/>
      <c r="H154" s="173"/>
      <c r="I154" s="173"/>
      <c r="J154" s="173"/>
      <c r="K154" s="173"/>
      <c r="L154" s="173"/>
      <c r="M154" s="173"/>
      <c r="N154" s="173"/>
      <c r="O154" s="173"/>
      <c r="P154" s="173"/>
      <c r="Q154" s="173"/>
      <c r="R154" s="173"/>
      <c r="S154" s="173"/>
      <c r="T154" s="173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3"/>
      <c r="AT154" s="173"/>
      <c r="AU154" s="173"/>
      <c r="AV154" s="173"/>
      <c r="AW154" s="173"/>
      <c r="AX154" s="173"/>
      <c r="AY154" s="173"/>
      <c r="AZ154" s="173"/>
      <c r="BA154" s="173"/>
      <c r="BB154" s="173"/>
      <c r="BC154" s="173"/>
      <c r="BD154" s="173"/>
      <c r="BE154" s="173"/>
      <c r="BF154" s="173"/>
      <c r="BG154" s="173"/>
      <c r="BH154" s="173"/>
      <c r="BI154" s="173"/>
      <c r="BJ154" s="173"/>
      <c r="BK154" s="173"/>
      <c r="BL154" s="173"/>
      <c r="BM154" s="173"/>
      <c r="BN154" s="173"/>
      <c r="BO154" s="173"/>
      <c r="BP154" s="173"/>
      <c r="BQ154" s="173"/>
      <c r="BR154" s="173"/>
      <c r="BS154" s="173"/>
      <c r="BT154" s="173"/>
      <c r="BU154" s="173"/>
      <c r="BV154" s="173"/>
      <c r="BW154" s="173"/>
      <c r="BX154" s="173"/>
      <c r="BY154" s="173"/>
      <c r="BZ154" s="173"/>
      <c r="CA154" s="173"/>
      <c r="CB154" s="173"/>
      <c r="CC154" s="173"/>
      <c r="CD154" s="173"/>
      <c r="CE154" s="173"/>
      <c r="CF154" s="173"/>
      <c r="CG154" s="173"/>
      <c r="CH154" s="173"/>
      <c r="CI154" s="173"/>
      <c r="CJ154" s="173"/>
      <c r="CK154" s="173"/>
      <c r="CL154" s="173"/>
      <c r="CM154" s="173"/>
      <c r="CN154" s="173"/>
      <c r="CO154" s="173"/>
      <c r="CP154" s="173"/>
      <c r="CQ154" s="173"/>
      <c r="CR154" s="173"/>
      <c r="CS154" s="173"/>
      <c r="CT154" s="173"/>
      <c r="CU154" s="173"/>
      <c r="CV154" s="173"/>
      <c r="CW154" s="173"/>
      <c r="CX154" s="173"/>
      <c r="CY154" s="173"/>
      <c r="CZ154" s="173"/>
      <c r="DA154" s="173"/>
      <c r="DB154" s="173"/>
      <c r="DC154" s="173"/>
      <c r="DD154" s="173"/>
      <c r="DE154" s="173"/>
      <c r="DF154" s="173"/>
      <c r="DG154" s="173"/>
      <c r="DH154" s="173"/>
      <c r="DI154" s="173"/>
      <c r="DJ154" s="173"/>
      <c r="DK154" s="173"/>
      <c r="DL154" s="173"/>
      <c r="DM154" s="173"/>
      <c r="DN154" s="173"/>
      <c r="DO154" s="173"/>
      <c r="DP154" s="173"/>
      <c r="DQ154" s="173"/>
      <c r="DR154" s="173"/>
      <c r="DS154" s="173"/>
      <c r="DT154" s="173"/>
      <c r="DU154" s="173"/>
      <c r="DV154" s="173"/>
      <c r="DW154" s="173"/>
      <c r="DX154" s="173"/>
      <c r="DY154" s="173"/>
      <c r="DZ154" s="173"/>
      <c r="EA154" s="173"/>
      <c r="EB154" s="173"/>
      <c r="EC154" s="173"/>
      <c r="ED154" s="173"/>
      <c r="EE154" s="173"/>
      <c r="EF154" s="173"/>
      <c r="EG154" s="173"/>
      <c r="EH154" s="173"/>
      <c r="EI154" s="173"/>
      <c r="EJ154" s="173"/>
      <c r="EK154" s="173"/>
      <c r="EL154" s="173"/>
      <c r="EM154" s="173"/>
      <c r="EN154" s="173"/>
      <c r="EO154" s="173"/>
      <c r="EP154" s="173"/>
      <c r="EQ154" s="173"/>
      <c r="ER154" s="173"/>
      <c r="ES154" s="173"/>
      <c r="ET154" s="173"/>
      <c r="EU154" s="173"/>
      <c r="EV154" s="173"/>
      <c r="EW154" s="173"/>
      <c r="EX154" s="173"/>
      <c r="EY154" s="173"/>
      <c r="EZ154" s="173"/>
      <c r="FA154" s="173"/>
      <c r="FB154" s="173"/>
    </row>
    <row r="155" spans="1:158" ht="30" hidden="1" x14ac:dyDescent="0.25">
      <c r="A155" s="28" t="s">
        <v>122</v>
      </c>
      <c r="B155" s="108"/>
      <c r="C155" s="108"/>
      <c r="D155" s="219"/>
      <c r="E155" s="108"/>
      <c r="F155" s="108"/>
      <c r="G155" s="173"/>
      <c r="H155" s="173"/>
      <c r="I155" s="173"/>
      <c r="J155" s="173"/>
      <c r="K155" s="173"/>
      <c r="L155" s="173"/>
      <c r="M155" s="173"/>
      <c r="N155" s="173"/>
      <c r="O155" s="173"/>
      <c r="P155" s="173"/>
      <c r="Q155" s="173"/>
      <c r="R155" s="173"/>
      <c r="S155" s="173"/>
      <c r="T155" s="173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73"/>
      <c r="AT155" s="173"/>
      <c r="AU155" s="173"/>
      <c r="AV155" s="173"/>
      <c r="AW155" s="173"/>
      <c r="AX155" s="173"/>
      <c r="AY155" s="173"/>
      <c r="AZ155" s="173"/>
      <c r="BA155" s="173"/>
      <c r="BB155" s="173"/>
      <c r="BC155" s="173"/>
      <c r="BD155" s="173"/>
      <c r="BE155" s="173"/>
      <c r="BF155" s="173"/>
      <c r="BG155" s="173"/>
      <c r="BH155" s="173"/>
      <c r="BI155" s="173"/>
      <c r="BJ155" s="173"/>
      <c r="BK155" s="173"/>
      <c r="BL155" s="173"/>
      <c r="BM155" s="173"/>
      <c r="BN155" s="173"/>
      <c r="BO155" s="173"/>
      <c r="BP155" s="173"/>
      <c r="BQ155" s="173"/>
      <c r="BR155" s="173"/>
      <c r="BS155" s="173"/>
      <c r="BT155" s="173"/>
      <c r="BU155" s="173"/>
      <c r="BV155" s="173"/>
      <c r="BW155" s="173"/>
      <c r="BX155" s="173"/>
      <c r="BY155" s="173"/>
      <c r="BZ155" s="173"/>
      <c r="CA155" s="173"/>
      <c r="CB155" s="173"/>
      <c r="CC155" s="173"/>
      <c r="CD155" s="173"/>
      <c r="CE155" s="173"/>
      <c r="CF155" s="173"/>
      <c r="CG155" s="173"/>
      <c r="CH155" s="173"/>
      <c r="CI155" s="173"/>
      <c r="CJ155" s="173"/>
      <c r="CK155" s="173"/>
      <c r="CL155" s="173"/>
      <c r="CM155" s="173"/>
      <c r="CN155" s="173"/>
      <c r="CO155" s="173"/>
      <c r="CP155" s="173"/>
      <c r="CQ155" s="173"/>
      <c r="CR155" s="173"/>
      <c r="CS155" s="173"/>
      <c r="CT155" s="173"/>
      <c r="CU155" s="173"/>
      <c r="CV155" s="173"/>
      <c r="CW155" s="173"/>
      <c r="CX155" s="173"/>
      <c r="CY155" s="173"/>
      <c r="CZ155" s="173"/>
      <c r="DA155" s="173"/>
      <c r="DB155" s="173"/>
      <c r="DC155" s="173"/>
      <c r="DD155" s="173"/>
      <c r="DE155" s="173"/>
      <c r="DF155" s="173"/>
      <c r="DG155" s="173"/>
      <c r="DH155" s="173"/>
      <c r="DI155" s="173"/>
      <c r="DJ155" s="173"/>
      <c r="DK155" s="173"/>
      <c r="DL155" s="173"/>
      <c r="DM155" s="173"/>
      <c r="DN155" s="173"/>
      <c r="DO155" s="173"/>
      <c r="DP155" s="173"/>
      <c r="DQ155" s="173"/>
      <c r="DR155" s="173"/>
      <c r="DS155" s="173"/>
      <c r="DT155" s="173"/>
      <c r="DU155" s="173"/>
      <c r="DV155" s="173"/>
      <c r="DW155" s="173"/>
      <c r="DX155" s="173"/>
      <c r="DY155" s="173"/>
      <c r="DZ155" s="173"/>
      <c r="EA155" s="173"/>
      <c r="EB155" s="173"/>
      <c r="EC155" s="173"/>
      <c r="ED155" s="173"/>
      <c r="EE155" s="173"/>
      <c r="EF155" s="173"/>
      <c r="EG155" s="173"/>
      <c r="EH155" s="173"/>
      <c r="EI155" s="173"/>
      <c r="EJ155" s="173"/>
      <c r="EK155" s="173"/>
      <c r="EL155" s="173"/>
      <c r="EM155" s="173"/>
      <c r="EN155" s="173"/>
      <c r="EO155" s="173"/>
      <c r="EP155" s="173"/>
      <c r="EQ155" s="173"/>
      <c r="ER155" s="173"/>
      <c r="ES155" s="173"/>
      <c r="ET155" s="173"/>
      <c r="EU155" s="173"/>
      <c r="EV155" s="173"/>
      <c r="EW155" s="173"/>
      <c r="EX155" s="173"/>
      <c r="EY155" s="173"/>
      <c r="EZ155" s="173"/>
      <c r="FA155" s="173"/>
      <c r="FB155" s="173"/>
    </row>
    <row r="156" spans="1:158" ht="15.75" hidden="1" x14ac:dyDescent="0.25">
      <c r="A156" s="220" t="s">
        <v>204</v>
      </c>
      <c r="B156" s="108"/>
      <c r="C156" s="108"/>
      <c r="D156" s="219"/>
      <c r="E156" s="108"/>
      <c r="F156" s="108"/>
      <c r="G156" s="173"/>
      <c r="H156" s="173"/>
      <c r="I156" s="173"/>
      <c r="J156" s="173"/>
      <c r="K156" s="173"/>
      <c r="L156" s="173"/>
      <c r="M156" s="173"/>
      <c r="N156" s="173"/>
      <c r="O156" s="173"/>
      <c r="P156" s="173"/>
      <c r="Q156" s="173"/>
      <c r="R156" s="173"/>
      <c r="S156" s="173"/>
      <c r="T156" s="173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73"/>
      <c r="AT156" s="173"/>
      <c r="AU156" s="173"/>
      <c r="AV156" s="173"/>
      <c r="AW156" s="173"/>
      <c r="AX156" s="173"/>
      <c r="AY156" s="173"/>
      <c r="AZ156" s="173"/>
      <c r="BA156" s="173"/>
      <c r="BB156" s="173"/>
      <c r="BC156" s="173"/>
      <c r="BD156" s="173"/>
      <c r="BE156" s="173"/>
      <c r="BF156" s="173"/>
      <c r="BG156" s="173"/>
      <c r="BH156" s="173"/>
      <c r="BI156" s="173"/>
      <c r="BJ156" s="173"/>
      <c r="BK156" s="173"/>
      <c r="BL156" s="173"/>
      <c r="BM156" s="173"/>
      <c r="BN156" s="173"/>
      <c r="BO156" s="173"/>
      <c r="BP156" s="173"/>
      <c r="BQ156" s="173"/>
      <c r="BR156" s="173"/>
      <c r="BS156" s="173"/>
      <c r="BT156" s="173"/>
      <c r="BU156" s="173"/>
      <c r="BV156" s="173"/>
      <c r="BW156" s="173"/>
      <c r="BX156" s="173"/>
      <c r="BY156" s="173"/>
      <c r="BZ156" s="173"/>
      <c r="CA156" s="173"/>
      <c r="CB156" s="173"/>
      <c r="CC156" s="173"/>
      <c r="CD156" s="173"/>
      <c r="CE156" s="173"/>
      <c r="CF156" s="173"/>
      <c r="CG156" s="173"/>
      <c r="CH156" s="173"/>
      <c r="CI156" s="173"/>
      <c r="CJ156" s="173"/>
      <c r="CK156" s="173"/>
      <c r="CL156" s="173"/>
      <c r="CM156" s="173"/>
      <c r="CN156" s="173"/>
      <c r="CO156" s="173"/>
      <c r="CP156" s="173"/>
      <c r="CQ156" s="173"/>
      <c r="CR156" s="173"/>
      <c r="CS156" s="173"/>
      <c r="CT156" s="173"/>
      <c r="CU156" s="173"/>
      <c r="CV156" s="173"/>
      <c r="CW156" s="173"/>
      <c r="CX156" s="173"/>
      <c r="CY156" s="173"/>
      <c r="CZ156" s="173"/>
      <c r="DA156" s="173"/>
      <c r="DB156" s="173"/>
      <c r="DC156" s="173"/>
      <c r="DD156" s="173"/>
      <c r="DE156" s="173"/>
      <c r="DF156" s="173"/>
      <c r="DG156" s="173"/>
      <c r="DH156" s="173"/>
      <c r="DI156" s="173"/>
      <c r="DJ156" s="173"/>
      <c r="DK156" s="173"/>
      <c r="DL156" s="173"/>
      <c r="DM156" s="173"/>
      <c r="DN156" s="173"/>
      <c r="DO156" s="173"/>
      <c r="DP156" s="173"/>
      <c r="DQ156" s="173"/>
      <c r="DR156" s="173"/>
      <c r="DS156" s="173"/>
      <c r="DT156" s="173"/>
      <c r="DU156" s="173"/>
      <c r="DV156" s="173"/>
      <c r="DW156" s="173"/>
      <c r="DX156" s="173"/>
      <c r="DY156" s="173"/>
      <c r="DZ156" s="173"/>
      <c r="EA156" s="173"/>
      <c r="EB156" s="173"/>
      <c r="EC156" s="173"/>
      <c r="ED156" s="173"/>
      <c r="EE156" s="173"/>
      <c r="EF156" s="173"/>
      <c r="EG156" s="173"/>
      <c r="EH156" s="173"/>
      <c r="EI156" s="173"/>
      <c r="EJ156" s="173"/>
      <c r="EK156" s="173"/>
      <c r="EL156" s="173"/>
      <c r="EM156" s="173"/>
      <c r="EN156" s="173"/>
      <c r="EO156" s="173"/>
      <c r="EP156" s="173"/>
      <c r="EQ156" s="173"/>
      <c r="ER156" s="173"/>
      <c r="ES156" s="173"/>
      <c r="ET156" s="173"/>
      <c r="EU156" s="173"/>
      <c r="EV156" s="173"/>
      <c r="EW156" s="173"/>
      <c r="EX156" s="173"/>
      <c r="EY156" s="173"/>
      <c r="EZ156" s="173"/>
      <c r="FA156" s="173"/>
      <c r="FB156" s="173"/>
    </row>
    <row r="157" spans="1:158" hidden="1" x14ac:dyDescent="0.25">
      <c r="A157" s="45" t="s">
        <v>7</v>
      </c>
      <c r="B157" s="108"/>
      <c r="C157" s="108"/>
      <c r="D157" s="219"/>
      <c r="E157" s="108"/>
      <c r="F157" s="108"/>
      <c r="G157" s="173"/>
      <c r="H157" s="173"/>
      <c r="I157" s="173"/>
      <c r="J157" s="173"/>
      <c r="K157" s="173"/>
      <c r="L157" s="173"/>
      <c r="M157" s="173"/>
      <c r="N157" s="173"/>
      <c r="O157" s="173"/>
      <c r="P157" s="173"/>
      <c r="Q157" s="173"/>
      <c r="R157" s="173"/>
      <c r="S157" s="173"/>
      <c r="T157" s="173"/>
      <c r="U157" s="173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73"/>
      <c r="AP157" s="173"/>
      <c r="AQ157" s="173"/>
      <c r="AR157" s="173"/>
      <c r="AS157" s="173"/>
      <c r="AT157" s="173"/>
      <c r="AU157" s="173"/>
      <c r="AV157" s="173"/>
      <c r="AW157" s="173"/>
      <c r="AX157" s="173"/>
      <c r="AY157" s="173"/>
      <c r="AZ157" s="173"/>
      <c r="BA157" s="173"/>
      <c r="BB157" s="173"/>
      <c r="BC157" s="173"/>
      <c r="BD157" s="173"/>
      <c r="BE157" s="173"/>
      <c r="BF157" s="173"/>
      <c r="BG157" s="173"/>
      <c r="BH157" s="173"/>
      <c r="BI157" s="173"/>
      <c r="BJ157" s="173"/>
      <c r="BK157" s="173"/>
      <c r="BL157" s="173"/>
      <c r="BM157" s="173"/>
      <c r="BN157" s="173"/>
      <c r="BO157" s="173"/>
      <c r="BP157" s="173"/>
      <c r="BQ157" s="173"/>
      <c r="BR157" s="173"/>
      <c r="BS157" s="173"/>
      <c r="BT157" s="173"/>
      <c r="BU157" s="173"/>
      <c r="BV157" s="173"/>
      <c r="BW157" s="173"/>
      <c r="BX157" s="173"/>
      <c r="BY157" s="173"/>
      <c r="BZ157" s="173"/>
      <c r="CA157" s="173"/>
      <c r="CB157" s="173"/>
      <c r="CC157" s="173"/>
      <c r="CD157" s="173"/>
      <c r="CE157" s="173"/>
      <c r="CF157" s="173"/>
      <c r="CG157" s="173"/>
      <c r="CH157" s="173"/>
      <c r="CI157" s="173"/>
      <c r="CJ157" s="173"/>
      <c r="CK157" s="173"/>
      <c r="CL157" s="173"/>
      <c r="CM157" s="173"/>
      <c r="CN157" s="173"/>
      <c r="CO157" s="173"/>
      <c r="CP157" s="173"/>
      <c r="CQ157" s="173"/>
      <c r="CR157" s="173"/>
      <c r="CS157" s="173"/>
      <c r="CT157" s="173"/>
      <c r="CU157" s="173"/>
      <c r="CV157" s="173"/>
      <c r="CW157" s="173"/>
      <c r="CX157" s="173"/>
      <c r="CY157" s="173"/>
      <c r="CZ157" s="173"/>
      <c r="DA157" s="173"/>
      <c r="DB157" s="173"/>
      <c r="DC157" s="173"/>
      <c r="DD157" s="173"/>
      <c r="DE157" s="173"/>
      <c r="DF157" s="173"/>
      <c r="DG157" s="173"/>
      <c r="DH157" s="173"/>
      <c r="DI157" s="173"/>
      <c r="DJ157" s="173"/>
      <c r="DK157" s="173"/>
      <c r="DL157" s="173"/>
      <c r="DM157" s="173"/>
      <c r="DN157" s="173"/>
      <c r="DO157" s="173"/>
      <c r="DP157" s="173"/>
      <c r="DQ157" s="173"/>
      <c r="DR157" s="173"/>
      <c r="DS157" s="173"/>
      <c r="DT157" s="173"/>
      <c r="DU157" s="173"/>
      <c r="DV157" s="173"/>
      <c r="DW157" s="173"/>
      <c r="DX157" s="173"/>
      <c r="DY157" s="173"/>
      <c r="DZ157" s="173"/>
      <c r="EA157" s="173"/>
      <c r="EB157" s="173"/>
      <c r="EC157" s="173"/>
      <c r="ED157" s="173"/>
      <c r="EE157" s="173"/>
      <c r="EF157" s="173"/>
      <c r="EG157" s="173"/>
      <c r="EH157" s="173"/>
      <c r="EI157" s="173"/>
      <c r="EJ157" s="173"/>
      <c r="EK157" s="173"/>
      <c r="EL157" s="173"/>
      <c r="EM157" s="173"/>
      <c r="EN157" s="173"/>
      <c r="EO157" s="173"/>
      <c r="EP157" s="173"/>
      <c r="EQ157" s="173"/>
      <c r="ER157" s="173"/>
      <c r="ES157" s="173"/>
      <c r="ET157" s="173"/>
      <c r="EU157" s="173"/>
      <c r="EV157" s="173"/>
      <c r="EW157" s="173"/>
      <c r="EX157" s="173"/>
      <c r="EY157" s="173"/>
      <c r="EZ157" s="173"/>
      <c r="FA157" s="173"/>
      <c r="FB157" s="173"/>
    </row>
    <row r="158" spans="1:158" hidden="1" x14ac:dyDescent="0.25">
      <c r="A158" s="45" t="s">
        <v>205</v>
      </c>
      <c r="B158" s="108"/>
      <c r="C158" s="108"/>
      <c r="D158" s="221" t="e">
        <f>F158/#REF!</f>
        <v>#REF!</v>
      </c>
      <c r="E158" s="222">
        <f>E74+E142</f>
        <v>0</v>
      </c>
      <c r="F158" s="222">
        <f>F74+F142</f>
        <v>12</v>
      </c>
      <c r="G158" s="173"/>
      <c r="H158" s="173"/>
      <c r="I158" s="173"/>
      <c r="J158" s="173"/>
      <c r="K158" s="173"/>
      <c r="L158" s="173"/>
      <c r="M158" s="173"/>
      <c r="N158" s="173"/>
      <c r="O158" s="173"/>
      <c r="P158" s="173"/>
      <c r="Q158" s="173"/>
      <c r="R158" s="173"/>
      <c r="S158" s="173"/>
      <c r="T158" s="173"/>
      <c r="U158" s="173"/>
      <c r="V158" s="173"/>
      <c r="W158" s="173"/>
      <c r="X158" s="173"/>
      <c r="Y158" s="173"/>
      <c r="Z158" s="173"/>
      <c r="AA158" s="173"/>
      <c r="AB158" s="173"/>
      <c r="AC158" s="173"/>
      <c r="AD158" s="173"/>
      <c r="AE158" s="173"/>
      <c r="AF158" s="173"/>
      <c r="AG158" s="173"/>
      <c r="AH158" s="173"/>
      <c r="AI158" s="173"/>
      <c r="AJ158" s="173"/>
      <c r="AK158" s="173"/>
      <c r="AL158" s="173"/>
      <c r="AM158" s="173"/>
      <c r="AN158" s="173"/>
      <c r="AO158" s="173"/>
      <c r="AP158" s="173"/>
      <c r="AQ158" s="173"/>
      <c r="AR158" s="173"/>
      <c r="AS158" s="173"/>
      <c r="AT158" s="173"/>
      <c r="AU158" s="173"/>
      <c r="AV158" s="173"/>
      <c r="AW158" s="173"/>
      <c r="AX158" s="173"/>
      <c r="AY158" s="173"/>
      <c r="AZ158" s="173"/>
      <c r="BA158" s="173"/>
      <c r="BB158" s="173"/>
      <c r="BC158" s="173"/>
      <c r="BD158" s="173"/>
      <c r="BE158" s="173"/>
      <c r="BF158" s="173"/>
      <c r="BG158" s="173"/>
      <c r="BH158" s="173"/>
      <c r="BI158" s="173"/>
      <c r="BJ158" s="173"/>
      <c r="BK158" s="173"/>
      <c r="BL158" s="173"/>
      <c r="BM158" s="173"/>
      <c r="BN158" s="173"/>
      <c r="BO158" s="173"/>
      <c r="BP158" s="173"/>
      <c r="BQ158" s="173"/>
      <c r="BR158" s="173"/>
      <c r="BS158" s="173"/>
      <c r="BT158" s="173"/>
      <c r="BU158" s="173"/>
      <c r="BV158" s="173"/>
      <c r="BW158" s="173"/>
      <c r="BX158" s="173"/>
      <c r="BY158" s="173"/>
      <c r="BZ158" s="173"/>
      <c r="CA158" s="173"/>
      <c r="CB158" s="173"/>
      <c r="CC158" s="173"/>
      <c r="CD158" s="173"/>
      <c r="CE158" s="173"/>
      <c r="CF158" s="173"/>
      <c r="CG158" s="173"/>
      <c r="CH158" s="173"/>
      <c r="CI158" s="173"/>
      <c r="CJ158" s="173"/>
      <c r="CK158" s="173"/>
      <c r="CL158" s="173"/>
      <c r="CM158" s="173"/>
      <c r="CN158" s="173"/>
      <c r="CO158" s="173"/>
      <c r="CP158" s="173"/>
      <c r="CQ158" s="173"/>
      <c r="CR158" s="173"/>
      <c r="CS158" s="173"/>
      <c r="CT158" s="173"/>
      <c r="CU158" s="173"/>
      <c r="CV158" s="173"/>
      <c r="CW158" s="173"/>
      <c r="CX158" s="173"/>
      <c r="CY158" s="173"/>
      <c r="CZ158" s="173"/>
      <c r="DA158" s="173"/>
      <c r="DB158" s="173"/>
      <c r="DC158" s="173"/>
      <c r="DD158" s="173"/>
      <c r="DE158" s="173"/>
      <c r="DF158" s="173"/>
      <c r="DG158" s="173"/>
      <c r="DH158" s="173"/>
      <c r="DI158" s="173"/>
      <c r="DJ158" s="173"/>
      <c r="DK158" s="173"/>
      <c r="DL158" s="173"/>
      <c r="DM158" s="173"/>
      <c r="DN158" s="173"/>
      <c r="DO158" s="173"/>
      <c r="DP158" s="173"/>
      <c r="DQ158" s="173"/>
      <c r="DR158" s="173"/>
      <c r="DS158" s="173"/>
      <c r="DT158" s="173"/>
      <c r="DU158" s="173"/>
      <c r="DV158" s="173"/>
      <c r="DW158" s="173"/>
      <c r="DX158" s="173"/>
      <c r="DY158" s="173"/>
      <c r="DZ158" s="173"/>
      <c r="EA158" s="173"/>
      <c r="EB158" s="173"/>
      <c r="EC158" s="173"/>
      <c r="ED158" s="173"/>
      <c r="EE158" s="173"/>
      <c r="EF158" s="173"/>
      <c r="EG158" s="173"/>
      <c r="EH158" s="173"/>
      <c r="EI158" s="173"/>
      <c r="EJ158" s="173"/>
      <c r="EK158" s="173"/>
      <c r="EL158" s="173"/>
      <c r="EM158" s="173"/>
      <c r="EN158" s="173"/>
      <c r="EO158" s="173"/>
      <c r="EP158" s="173"/>
      <c r="EQ158" s="173"/>
      <c r="ER158" s="173"/>
      <c r="ES158" s="173"/>
      <c r="ET158" s="173"/>
      <c r="EU158" s="173"/>
      <c r="EV158" s="173"/>
      <c r="EW158" s="173"/>
      <c r="EX158" s="173"/>
      <c r="EY158" s="173"/>
      <c r="EZ158" s="173"/>
      <c r="FA158" s="173"/>
      <c r="FB158" s="173"/>
    </row>
    <row r="159" spans="1:158" hidden="1" x14ac:dyDescent="0.25">
      <c r="A159" s="223" t="s">
        <v>20</v>
      </c>
      <c r="B159" s="108"/>
      <c r="C159" s="108"/>
      <c r="D159" s="219"/>
      <c r="E159" s="108"/>
      <c r="F159" s="108"/>
      <c r="G159" s="173"/>
      <c r="H159" s="173"/>
      <c r="I159" s="173"/>
      <c r="J159" s="173"/>
      <c r="K159" s="173"/>
      <c r="L159" s="173"/>
      <c r="M159" s="173"/>
      <c r="N159" s="173"/>
      <c r="O159" s="173"/>
      <c r="P159" s="173"/>
      <c r="Q159" s="173"/>
      <c r="R159" s="173"/>
      <c r="S159" s="173"/>
      <c r="T159" s="173"/>
      <c r="U159" s="173"/>
      <c r="V159" s="173"/>
      <c r="W159" s="173"/>
      <c r="X159" s="173"/>
      <c r="Y159" s="173"/>
      <c r="Z159" s="173"/>
      <c r="AA159" s="173"/>
      <c r="AB159" s="173"/>
      <c r="AC159" s="173"/>
      <c r="AD159" s="173"/>
      <c r="AE159" s="173"/>
      <c r="AF159" s="173"/>
      <c r="AG159" s="173"/>
      <c r="AH159" s="173"/>
      <c r="AI159" s="173"/>
      <c r="AJ159" s="173"/>
      <c r="AK159" s="173"/>
      <c r="AL159" s="173"/>
      <c r="AM159" s="173"/>
      <c r="AN159" s="173"/>
      <c r="AO159" s="173"/>
      <c r="AP159" s="173"/>
      <c r="AQ159" s="173"/>
      <c r="AR159" s="173"/>
      <c r="AS159" s="173"/>
      <c r="AT159" s="173"/>
      <c r="AU159" s="173"/>
      <c r="AV159" s="173"/>
      <c r="AW159" s="173"/>
      <c r="AX159" s="173"/>
      <c r="AY159" s="173"/>
      <c r="AZ159" s="173"/>
      <c r="BA159" s="173"/>
      <c r="BB159" s="173"/>
      <c r="BC159" s="173"/>
      <c r="BD159" s="173"/>
      <c r="BE159" s="173"/>
      <c r="BF159" s="173"/>
      <c r="BG159" s="173"/>
      <c r="BH159" s="173"/>
      <c r="BI159" s="173"/>
      <c r="BJ159" s="173"/>
      <c r="BK159" s="173"/>
      <c r="BL159" s="173"/>
      <c r="BM159" s="173"/>
      <c r="BN159" s="173"/>
      <c r="BO159" s="173"/>
      <c r="BP159" s="173"/>
      <c r="BQ159" s="173"/>
      <c r="BR159" s="173"/>
      <c r="BS159" s="173"/>
      <c r="BT159" s="173"/>
      <c r="BU159" s="173"/>
      <c r="BV159" s="173"/>
      <c r="BW159" s="173"/>
      <c r="BX159" s="173"/>
      <c r="BY159" s="173"/>
      <c r="BZ159" s="173"/>
      <c r="CA159" s="173"/>
      <c r="CB159" s="173"/>
      <c r="CC159" s="173"/>
      <c r="CD159" s="173"/>
      <c r="CE159" s="173"/>
      <c r="CF159" s="173"/>
      <c r="CG159" s="173"/>
      <c r="CH159" s="173"/>
      <c r="CI159" s="173"/>
      <c r="CJ159" s="173"/>
      <c r="CK159" s="173"/>
      <c r="CL159" s="173"/>
      <c r="CM159" s="173"/>
      <c r="CN159" s="173"/>
      <c r="CO159" s="173"/>
      <c r="CP159" s="173"/>
      <c r="CQ159" s="173"/>
      <c r="CR159" s="173"/>
      <c r="CS159" s="173"/>
      <c r="CT159" s="173"/>
      <c r="CU159" s="173"/>
      <c r="CV159" s="173"/>
      <c r="CW159" s="173"/>
      <c r="CX159" s="173"/>
      <c r="CY159" s="173"/>
      <c r="CZ159" s="173"/>
      <c r="DA159" s="173"/>
      <c r="DB159" s="173"/>
      <c r="DC159" s="173"/>
      <c r="DD159" s="173"/>
      <c r="DE159" s="173"/>
      <c r="DF159" s="173"/>
      <c r="DG159" s="173"/>
      <c r="DH159" s="173"/>
      <c r="DI159" s="173"/>
      <c r="DJ159" s="173"/>
      <c r="DK159" s="173"/>
      <c r="DL159" s="173"/>
      <c r="DM159" s="173"/>
      <c r="DN159" s="173"/>
      <c r="DO159" s="173"/>
      <c r="DP159" s="173"/>
      <c r="DQ159" s="173"/>
      <c r="DR159" s="173"/>
      <c r="DS159" s="173"/>
      <c r="DT159" s="173"/>
      <c r="DU159" s="173"/>
      <c r="DV159" s="173"/>
      <c r="DW159" s="173"/>
      <c r="DX159" s="173"/>
      <c r="DY159" s="173"/>
      <c r="DZ159" s="173"/>
      <c r="EA159" s="173"/>
      <c r="EB159" s="173"/>
      <c r="EC159" s="173"/>
      <c r="ED159" s="173"/>
      <c r="EE159" s="173"/>
      <c r="EF159" s="173"/>
      <c r="EG159" s="173"/>
      <c r="EH159" s="173"/>
      <c r="EI159" s="173"/>
      <c r="EJ159" s="173"/>
      <c r="EK159" s="173"/>
      <c r="EL159" s="173"/>
      <c r="EM159" s="173"/>
      <c r="EN159" s="173"/>
      <c r="EO159" s="173"/>
      <c r="EP159" s="173"/>
      <c r="EQ159" s="173"/>
      <c r="ER159" s="173"/>
      <c r="ES159" s="173"/>
      <c r="ET159" s="173"/>
      <c r="EU159" s="173"/>
      <c r="EV159" s="173"/>
      <c r="EW159" s="173"/>
      <c r="EX159" s="173"/>
      <c r="EY159" s="173"/>
      <c r="EZ159" s="173"/>
      <c r="FA159" s="173"/>
      <c r="FB159" s="173"/>
    </row>
    <row r="160" spans="1:158" hidden="1" x14ac:dyDescent="0.25">
      <c r="A160" s="1" t="s">
        <v>146</v>
      </c>
      <c r="B160" s="108"/>
      <c r="C160" s="108"/>
      <c r="D160" s="219" t="e">
        <f>F160/#REF!</f>
        <v>#REF!</v>
      </c>
      <c r="E160" s="108">
        <f>E76+E144</f>
        <v>0</v>
      </c>
      <c r="F160" s="108">
        <f>F76+F144</f>
        <v>0</v>
      </c>
      <c r="G160" s="173"/>
      <c r="H160" s="173"/>
      <c r="I160" s="173"/>
      <c r="J160" s="173"/>
      <c r="K160" s="173"/>
      <c r="L160" s="173"/>
      <c r="M160" s="173"/>
      <c r="N160" s="173"/>
      <c r="O160" s="173"/>
      <c r="P160" s="173"/>
      <c r="Q160" s="173"/>
      <c r="R160" s="173"/>
      <c r="S160" s="173"/>
      <c r="T160" s="173"/>
      <c r="U160" s="173"/>
      <c r="V160" s="173"/>
      <c r="W160" s="173"/>
      <c r="X160" s="173"/>
      <c r="Y160" s="173"/>
      <c r="Z160" s="173"/>
      <c r="AA160" s="173"/>
      <c r="AB160" s="173"/>
      <c r="AC160" s="173"/>
      <c r="AD160" s="173"/>
      <c r="AE160" s="173"/>
      <c r="AF160" s="173"/>
      <c r="AG160" s="173"/>
      <c r="AH160" s="173"/>
      <c r="AI160" s="173"/>
      <c r="AJ160" s="173"/>
      <c r="AK160" s="173"/>
      <c r="AL160" s="173"/>
      <c r="AM160" s="173"/>
      <c r="AN160" s="173"/>
      <c r="AO160" s="173"/>
      <c r="AP160" s="173"/>
      <c r="AQ160" s="173"/>
      <c r="AR160" s="173"/>
      <c r="AS160" s="173"/>
      <c r="AT160" s="173"/>
      <c r="AU160" s="173"/>
      <c r="AV160" s="173"/>
      <c r="AW160" s="173"/>
      <c r="AX160" s="173"/>
      <c r="AY160" s="173"/>
      <c r="AZ160" s="173"/>
      <c r="BA160" s="173"/>
      <c r="BB160" s="173"/>
      <c r="BC160" s="173"/>
      <c r="BD160" s="173"/>
      <c r="BE160" s="173"/>
      <c r="BF160" s="173"/>
      <c r="BG160" s="173"/>
      <c r="BH160" s="173"/>
      <c r="BI160" s="173"/>
      <c r="BJ160" s="173"/>
      <c r="BK160" s="173"/>
      <c r="BL160" s="173"/>
      <c r="BM160" s="173"/>
      <c r="BN160" s="173"/>
      <c r="BO160" s="173"/>
      <c r="BP160" s="173"/>
      <c r="BQ160" s="173"/>
      <c r="BR160" s="173"/>
      <c r="BS160" s="173"/>
      <c r="BT160" s="173"/>
      <c r="BU160" s="173"/>
      <c r="BV160" s="173"/>
      <c r="BW160" s="173"/>
      <c r="BX160" s="173"/>
      <c r="BY160" s="173"/>
      <c r="BZ160" s="173"/>
      <c r="CA160" s="173"/>
      <c r="CB160" s="173"/>
      <c r="CC160" s="173"/>
      <c r="CD160" s="173"/>
      <c r="CE160" s="173"/>
      <c r="CF160" s="173"/>
      <c r="CG160" s="173"/>
      <c r="CH160" s="173"/>
      <c r="CI160" s="173"/>
      <c r="CJ160" s="173"/>
      <c r="CK160" s="173"/>
      <c r="CL160" s="173"/>
      <c r="CM160" s="173"/>
      <c r="CN160" s="173"/>
      <c r="CO160" s="173"/>
      <c r="CP160" s="173"/>
      <c r="CQ160" s="173"/>
      <c r="CR160" s="173"/>
      <c r="CS160" s="173"/>
      <c r="CT160" s="173"/>
      <c r="CU160" s="173"/>
      <c r="CV160" s="173"/>
      <c r="CW160" s="173"/>
      <c r="CX160" s="173"/>
      <c r="CY160" s="173"/>
      <c r="CZ160" s="173"/>
      <c r="DA160" s="173"/>
      <c r="DB160" s="173"/>
      <c r="DC160" s="173"/>
      <c r="DD160" s="173"/>
      <c r="DE160" s="173"/>
      <c r="DF160" s="173"/>
      <c r="DG160" s="173"/>
      <c r="DH160" s="173"/>
      <c r="DI160" s="173"/>
      <c r="DJ160" s="173"/>
      <c r="DK160" s="173"/>
      <c r="DL160" s="173"/>
      <c r="DM160" s="173"/>
      <c r="DN160" s="173"/>
      <c r="DO160" s="173"/>
      <c r="DP160" s="173"/>
      <c r="DQ160" s="173"/>
      <c r="DR160" s="173"/>
      <c r="DS160" s="173"/>
      <c r="DT160" s="173"/>
      <c r="DU160" s="173"/>
      <c r="DV160" s="173"/>
      <c r="DW160" s="173"/>
      <c r="DX160" s="173"/>
      <c r="DY160" s="173"/>
      <c r="DZ160" s="173"/>
      <c r="EA160" s="173"/>
      <c r="EB160" s="173"/>
      <c r="EC160" s="173"/>
      <c r="ED160" s="173"/>
      <c r="EE160" s="173"/>
      <c r="EF160" s="173"/>
      <c r="EG160" s="173"/>
      <c r="EH160" s="173"/>
      <c r="EI160" s="173"/>
      <c r="EJ160" s="173"/>
      <c r="EK160" s="173"/>
      <c r="EL160" s="173"/>
      <c r="EM160" s="173"/>
      <c r="EN160" s="173"/>
      <c r="EO160" s="173"/>
      <c r="EP160" s="173"/>
      <c r="EQ160" s="173"/>
      <c r="ER160" s="173"/>
      <c r="ES160" s="173"/>
      <c r="ET160" s="173"/>
      <c r="EU160" s="173"/>
      <c r="EV160" s="173"/>
      <c r="EW160" s="173"/>
      <c r="EX160" s="173"/>
      <c r="EY160" s="173"/>
      <c r="EZ160" s="173"/>
      <c r="FA160" s="173"/>
      <c r="FB160" s="173"/>
    </row>
    <row r="161" spans="1:158" hidden="1" x14ac:dyDescent="0.25">
      <c r="A161" s="1" t="s">
        <v>11</v>
      </c>
      <c r="B161" s="108"/>
      <c r="C161" s="108"/>
      <c r="D161" s="219"/>
      <c r="E161" s="108"/>
      <c r="F161" s="108"/>
      <c r="G161" s="173"/>
      <c r="H161" s="173"/>
      <c r="I161" s="173"/>
      <c r="J161" s="173"/>
      <c r="K161" s="173"/>
      <c r="L161" s="173"/>
      <c r="M161" s="173"/>
      <c r="N161" s="173"/>
      <c r="O161" s="173"/>
      <c r="P161" s="173"/>
      <c r="Q161" s="173"/>
      <c r="R161" s="173"/>
      <c r="S161" s="173"/>
      <c r="T161" s="173"/>
      <c r="U161" s="173"/>
      <c r="V161" s="173"/>
      <c r="W161" s="173"/>
      <c r="X161" s="173"/>
      <c r="Y161" s="173"/>
      <c r="Z161" s="173"/>
      <c r="AA161" s="173"/>
      <c r="AB161" s="173"/>
      <c r="AC161" s="173"/>
      <c r="AD161" s="173"/>
      <c r="AE161" s="173"/>
      <c r="AF161" s="173"/>
      <c r="AG161" s="173"/>
      <c r="AH161" s="173"/>
      <c r="AI161" s="173"/>
      <c r="AJ161" s="173"/>
      <c r="AK161" s="173"/>
      <c r="AL161" s="173"/>
      <c r="AM161" s="173"/>
      <c r="AN161" s="173"/>
      <c r="AO161" s="173"/>
      <c r="AP161" s="173"/>
      <c r="AQ161" s="173"/>
      <c r="AR161" s="173"/>
      <c r="AS161" s="173"/>
      <c r="AT161" s="173"/>
      <c r="AU161" s="173"/>
      <c r="AV161" s="173"/>
      <c r="AW161" s="173"/>
      <c r="AX161" s="173"/>
      <c r="AY161" s="173"/>
      <c r="AZ161" s="173"/>
      <c r="BA161" s="173"/>
      <c r="BB161" s="173"/>
      <c r="BC161" s="173"/>
      <c r="BD161" s="173"/>
      <c r="BE161" s="173"/>
      <c r="BF161" s="173"/>
      <c r="BG161" s="173"/>
      <c r="BH161" s="173"/>
      <c r="BI161" s="173"/>
      <c r="BJ161" s="173"/>
      <c r="BK161" s="173"/>
      <c r="BL161" s="173"/>
      <c r="BM161" s="173"/>
      <c r="BN161" s="173"/>
      <c r="BO161" s="173"/>
      <c r="BP161" s="173"/>
      <c r="BQ161" s="173"/>
      <c r="BR161" s="173"/>
      <c r="BS161" s="173"/>
      <c r="BT161" s="173"/>
      <c r="BU161" s="173"/>
      <c r="BV161" s="173"/>
      <c r="BW161" s="173"/>
      <c r="BX161" s="173"/>
      <c r="BY161" s="173"/>
      <c r="BZ161" s="173"/>
      <c r="CA161" s="173"/>
      <c r="CB161" s="173"/>
      <c r="CC161" s="173"/>
      <c r="CD161" s="173"/>
      <c r="CE161" s="173"/>
      <c r="CF161" s="173"/>
      <c r="CG161" s="173"/>
      <c r="CH161" s="173"/>
      <c r="CI161" s="173"/>
      <c r="CJ161" s="173"/>
      <c r="CK161" s="173"/>
      <c r="CL161" s="173"/>
      <c r="CM161" s="173"/>
      <c r="CN161" s="173"/>
      <c r="CO161" s="173"/>
      <c r="CP161" s="173"/>
      <c r="CQ161" s="173"/>
      <c r="CR161" s="173"/>
      <c r="CS161" s="173"/>
      <c r="CT161" s="173"/>
      <c r="CU161" s="173"/>
      <c r="CV161" s="173"/>
      <c r="CW161" s="173"/>
      <c r="CX161" s="173"/>
      <c r="CY161" s="173"/>
      <c r="CZ161" s="173"/>
      <c r="DA161" s="173"/>
      <c r="DB161" s="173"/>
      <c r="DC161" s="173"/>
      <c r="DD161" s="173"/>
      <c r="DE161" s="173"/>
      <c r="DF161" s="173"/>
      <c r="DG161" s="173"/>
      <c r="DH161" s="173"/>
      <c r="DI161" s="173"/>
      <c r="DJ161" s="173"/>
      <c r="DK161" s="173"/>
      <c r="DL161" s="173"/>
      <c r="DM161" s="173"/>
      <c r="DN161" s="173"/>
      <c r="DO161" s="173"/>
      <c r="DP161" s="173"/>
      <c r="DQ161" s="173"/>
      <c r="DR161" s="173"/>
      <c r="DS161" s="173"/>
      <c r="DT161" s="173"/>
      <c r="DU161" s="173"/>
      <c r="DV161" s="173"/>
      <c r="DW161" s="173"/>
      <c r="DX161" s="173"/>
      <c r="DY161" s="173"/>
      <c r="DZ161" s="173"/>
      <c r="EA161" s="173"/>
      <c r="EB161" s="173"/>
      <c r="EC161" s="173"/>
      <c r="ED161" s="173"/>
      <c r="EE161" s="173"/>
      <c r="EF161" s="173"/>
      <c r="EG161" s="173"/>
      <c r="EH161" s="173"/>
      <c r="EI161" s="173"/>
      <c r="EJ161" s="173"/>
      <c r="EK161" s="173"/>
      <c r="EL161" s="173"/>
      <c r="EM161" s="173"/>
      <c r="EN161" s="173"/>
      <c r="EO161" s="173"/>
      <c r="EP161" s="173"/>
      <c r="EQ161" s="173"/>
      <c r="ER161" s="173"/>
      <c r="ES161" s="173"/>
      <c r="ET161" s="173"/>
      <c r="EU161" s="173"/>
      <c r="EV161" s="173"/>
      <c r="EW161" s="173"/>
      <c r="EX161" s="173"/>
      <c r="EY161" s="173"/>
      <c r="EZ161" s="173"/>
      <c r="FA161" s="173"/>
      <c r="FB161" s="173"/>
    </row>
    <row r="162" spans="1:158" hidden="1" x14ac:dyDescent="0.25">
      <c r="A162" s="224" t="s">
        <v>147</v>
      </c>
      <c r="B162" s="108"/>
      <c r="C162" s="108"/>
      <c r="D162" s="219" t="e">
        <f>F162/#REF!</f>
        <v>#REF!</v>
      </c>
      <c r="E162" s="108">
        <f>E78+E147</f>
        <v>0</v>
      </c>
      <c r="F162" s="108">
        <f>F78+F147</f>
        <v>0</v>
      </c>
      <c r="G162" s="173"/>
      <c r="H162" s="173"/>
      <c r="I162" s="173"/>
      <c r="J162" s="173"/>
      <c r="K162" s="173"/>
      <c r="L162" s="173"/>
      <c r="M162" s="173"/>
      <c r="N162" s="173"/>
      <c r="O162" s="173"/>
      <c r="P162" s="173"/>
      <c r="Q162" s="173"/>
      <c r="R162" s="173"/>
      <c r="S162" s="173"/>
      <c r="T162" s="173"/>
      <c r="U162" s="173"/>
      <c r="V162" s="173"/>
      <c r="W162" s="173"/>
      <c r="X162" s="173"/>
      <c r="Y162" s="173"/>
      <c r="Z162" s="173"/>
      <c r="AA162" s="173"/>
      <c r="AB162" s="173"/>
      <c r="AC162" s="173"/>
      <c r="AD162" s="173"/>
      <c r="AE162" s="173"/>
      <c r="AF162" s="173"/>
      <c r="AG162" s="173"/>
      <c r="AH162" s="173"/>
      <c r="AI162" s="173"/>
      <c r="AJ162" s="173"/>
      <c r="AK162" s="173"/>
      <c r="AL162" s="173"/>
      <c r="AM162" s="173"/>
      <c r="AN162" s="173"/>
      <c r="AO162" s="173"/>
      <c r="AP162" s="173"/>
      <c r="AQ162" s="173"/>
      <c r="AR162" s="173"/>
      <c r="AS162" s="173"/>
      <c r="AT162" s="173"/>
      <c r="AU162" s="173"/>
      <c r="AV162" s="173"/>
      <c r="AW162" s="173"/>
      <c r="AX162" s="173"/>
      <c r="AY162" s="173"/>
      <c r="AZ162" s="173"/>
      <c r="BA162" s="173"/>
      <c r="BB162" s="173"/>
      <c r="BC162" s="173"/>
      <c r="BD162" s="173"/>
      <c r="BE162" s="173"/>
      <c r="BF162" s="173"/>
      <c r="BG162" s="173"/>
      <c r="BH162" s="173"/>
      <c r="BI162" s="173"/>
      <c r="BJ162" s="173"/>
      <c r="BK162" s="173"/>
      <c r="BL162" s="173"/>
      <c r="BM162" s="173"/>
      <c r="BN162" s="173"/>
      <c r="BO162" s="173"/>
      <c r="BP162" s="173"/>
      <c r="BQ162" s="173"/>
      <c r="BR162" s="173"/>
      <c r="BS162" s="173"/>
      <c r="BT162" s="173"/>
      <c r="BU162" s="173"/>
      <c r="BV162" s="173"/>
      <c r="BW162" s="173"/>
      <c r="BX162" s="173"/>
      <c r="BY162" s="173"/>
      <c r="BZ162" s="173"/>
      <c r="CA162" s="173"/>
      <c r="CB162" s="173"/>
      <c r="CC162" s="173"/>
      <c r="CD162" s="173"/>
      <c r="CE162" s="173"/>
      <c r="CF162" s="173"/>
      <c r="CG162" s="173"/>
      <c r="CH162" s="173"/>
      <c r="CI162" s="173"/>
      <c r="CJ162" s="173"/>
      <c r="CK162" s="173"/>
      <c r="CL162" s="173"/>
      <c r="CM162" s="173"/>
      <c r="CN162" s="173"/>
      <c r="CO162" s="173"/>
      <c r="CP162" s="173"/>
      <c r="CQ162" s="173"/>
      <c r="CR162" s="173"/>
      <c r="CS162" s="173"/>
      <c r="CT162" s="173"/>
      <c r="CU162" s="173"/>
      <c r="CV162" s="173"/>
      <c r="CW162" s="173"/>
      <c r="CX162" s="173"/>
      <c r="CY162" s="173"/>
      <c r="CZ162" s="173"/>
      <c r="DA162" s="173"/>
      <c r="DB162" s="173"/>
      <c r="DC162" s="173"/>
      <c r="DD162" s="173"/>
      <c r="DE162" s="173"/>
      <c r="DF162" s="173"/>
      <c r="DG162" s="173"/>
      <c r="DH162" s="173"/>
      <c r="DI162" s="173"/>
      <c r="DJ162" s="173"/>
      <c r="DK162" s="173"/>
      <c r="DL162" s="173"/>
      <c r="DM162" s="173"/>
      <c r="DN162" s="173"/>
      <c r="DO162" s="173"/>
      <c r="DP162" s="173"/>
      <c r="DQ162" s="173"/>
      <c r="DR162" s="173"/>
      <c r="DS162" s="173"/>
      <c r="DT162" s="173"/>
      <c r="DU162" s="173"/>
      <c r="DV162" s="173"/>
      <c r="DW162" s="173"/>
      <c r="DX162" s="173"/>
      <c r="DY162" s="173"/>
      <c r="DZ162" s="173"/>
      <c r="EA162" s="173"/>
      <c r="EB162" s="173"/>
      <c r="EC162" s="173"/>
      <c r="ED162" s="173"/>
      <c r="EE162" s="173"/>
      <c r="EF162" s="173"/>
      <c r="EG162" s="173"/>
      <c r="EH162" s="173"/>
      <c r="EI162" s="173"/>
      <c r="EJ162" s="173"/>
      <c r="EK162" s="173"/>
      <c r="EL162" s="173"/>
      <c r="EM162" s="173"/>
      <c r="EN162" s="173"/>
      <c r="EO162" s="173"/>
      <c r="EP162" s="173"/>
      <c r="EQ162" s="173"/>
      <c r="ER162" s="173"/>
      <c r="ES162" s="173"/>
      <c r="ET162" s="173"/>
      <c r="EU162" s="173"/>
      <c r="EV162" s="173"/>
      <c r="EW162" s="173"/>
      <c r="EX162" s="173"/>
      <c r="EY162" s="173"/>
      <c r="EZ162" s="173"/>
      <c r="FA162" s="173"/>
      <c r="FB162" s="173"/>
    </row>
    <row r="163" spans="1:158" ht="18" hidden="1" customHeight="1" x14ac:dyDescent="0.25">
      <c r="A163" s="225" t="s">
        <v>206</v>
      </c>
      <c r="B163" s="109"/>
      <c r="C163" s="109"/>
      <c r="D163" s="197" t="e">
        <f>F163/#REF!</f>
        <v>#REF!</v>
      </c>
      <c r="E163" s="109">
        <f>E79+E148</f>
        <v>0</v>
      </c>
      <c r="F163" s="109">
        <f>F79+F148</f>
        <v>12</v>
      </c>
      <c r="G163" s="173"/>
      <c r="H163" s="173"/>
      <c r="I163" s="173"/>
      <c r="J163" s="173"/>
      <c r="K163" s="173"/>
      <c r="L163" s="173"/>
      <c r="M163" s="173"/>
      <c r="N163" s="173"/>
      <c r="O163" s="173"/>
      <c r="P163" s="173"/>
      <c r="Q163" s="173"/>
      <c r="R163" s="173"/>
      <c r="S163" s="173"/>
      <c r="T163" s="173"/>
      <c r="U163" s="173"/>
      <c r="V163" s="173"/>
      <c r="W163" s="173"/>
      <c r="X163" s="173"/>
      <c r="Y163" s="173"/>
      <c r="Z163" s="173"/>
      <c r="AA163" s="173"/>
      <c r="AB163" s="173"/>
      <c r="AC163" s="173"/>
      <c r="AD163" s="173"/>
      <c r="AE163" s="173"/>
      <c r="AF163" s="173"/>
      <c r="AG163" s="173"/>
      <c r="AH163" s="173"/>
      <c r="AI163" s="173"/>
      <c r="AJ163" s="173"/>
      <c r="AK163" s="173"/>
      <c r="AL163" s="173"/>
      <c r="AM163" s="173"/>
      <c r="AN163" s="173"/>
      <c r="AO163" s="173"/>
      <c r="AP163" s="173"/>
      <c r="AQ163" s="173"/>
      <c r="AR163" s="173"/>
      <c r="AS163" s="173"/>
      <c r="AT163" s="173"/>
      <c r="AU163" s="173"/>
      <c r="AV163" s="173"/>
      <c r="AW163" s="173"/>
      <c r="AX163" s="173"/>
      <c r="AY163" s="173"/>
      <c r="AZ163" s="173"/>
      <c r="BA163" s="173"/>
      <c r="BB163" s="173"/>
      <c r="BC163" s="173"/>
      <c r="BD163" s="173"/>
      <c r="BE163" s="173"/>
      <c r="BF163" s="173"/>
      <c r="BG163" s="173"/>
      <c r="BH163" s="173"/>
      <c r="BI163" s="173"/>
      <c r="BJ163" s="173"/>
      <c r="BK163" s="173"/>
      <c r="BL163" s="173"/>
      <c r="BM163" s="173"/>
      <c r="BN163" s="173"/>
      <c r="BO163" s="173"/>
      <c r="BP163" s="173"/>
      <c r="BQ163" s="173"/>
      <c r="BR163" s="173"/>
      <c r="BS163" s="173"/>
      <c r="BT163" s="173"/>
      <c r="BU163" s="173"/>
      <c r="BV163" s="173"/>
      <c r="BW163" s="173"/>
      <c r="BX163" s="173"/>
      <c r="BY163" s="173"/>
      <c r="BZ163" s="173"/>
      <c r="CA163" s="173"/>
      <c r="CB163" s="173"/>
      <c r="CC163" s="173"/>
      <c r="CD163" s="173"/>
      <c r="CE163" s="173"/>
      <c r="CF163" s="173"/>
      <c r="CG163" s="173"/>
      <c r="CH163" s="173"/>
      <c r="CI163" s="173"/>
      <c r="CJ163" s="173"/>
      <c r="CK163" s="173"/>
      <c r="CL163" s="173"/>
      <c r="CM163" s="173"/>
      <c r="CN163" s="173"/>
      <c r="CO163" s="173"/>
      <c r="CP163" s="173"/>
      <c r="CQ163" s="173"/>
      <c r="CR163" s="173"/>
      <c r="CS163" s="173"/>
      <c r="CT163" s="173"/>
      <c r="CU163" s="173"/>
      <c r="CV163" s="173"/>
      <c r="CW163" s="173"/>
      <c r="CX163" s="173"/>
      <c r="CY163" s="173"/>
      <c r="CZ163" s="173"/>
      <c r="DA163" s="173"/>
      <c r="DB163" s="173"/>
      <c r="DC163" s="173"/>
      <c r="DD163" s="173"/>
      <c r="DE163" s="173"/>
      <c r="DF163" s="173"/>
      <c r="DG163" s="173"/>
      <c r="DH163" s="173"/>
      <c r="DI163" s="173"/>
      <c r="DJ163" s="173"/>
      <c r="DK163" s="173"/>
      <c r="DL163" s="173"/>
      <c r="DM163" s="173"/>
      <c r="DN163" s="173"/>
      <c r="DO163" s="173"/>
      <c r="DP163" s="173"/>
      <c r="DQ163" s="173"/>
      <c r="DR163" s="173"/>
      <c r="DS163" s="173"/>
      <c r="DT163" s="173"/>
      <c r="DU163" s="173"/>
      <c r="DV163" s="173"/>
      <c r="DW163" s="173"/>
      <c r="DX163" s="173"/>
      <c r="DY163" s="173"/>
      <c r="DZ163" s="173"/>
      <c r="EA163" s="173"/>
      <c r="EB163" s="173"/>
      <c r="EC163" s="173"/>
      <c r="ED163" s="173"/>
      <c r="EE163" s="173"/>
      <c r="EF163" s="173"/>
      <c r="EG163" s="173"/>
      <c r="EH163" s="173"/>
      <c r="EI163" s="173"/>
      <c r="EJ163" s="173"/>
      <c r="EK163" s="173"/>
      <c r="EL163" s="173"/>
      <c r="EM163" s="173"/>
      <c r="EN163" s="173"/>
      <c r="EO163" s="173"/>
      <c r="EP163" s="173"/>
      <c r="EQ163" s="173"/>
      <c r="ER163" s="173"/>
      <c r="ES163" s="173"/>
      <c r="ET163" s="173"/>
      <c r="EU163" s="173"/>
      <c r="EV163" s="173"/>
      <c r="EW163" s="173"/>
      <c r="EX163" s="173"/>
      <c r="EY163" s="173"/>
      <c r="EZ163" s="173"/>
      <c r="FA163" s="173"/>
      <c r="FB163" s="173"/>
    </row>
    <row r="164" spans="1:158" ht="30" hidden="1" x14ac:dyDescent="0.25">
      <c r="A164" s="226" t="s">
        <v>207</v>
      </c>
      <c r="B164" s="227"/>
      <c r="C164" s="227"/>
      <c r="D164" s="219"/>
      <c r="E164" s="227"/>
      <c r="F164" s="227"/>
      <c r="G164" s="173"/>
      <c r="H164" s="173"/>
      <c r="I164" s="173"/>
      <c r="J164" s="173"/>
      <c r="K164" s="173"/>
      <c r="L164" s="173"/>
      <c r="M164" s="173"/>
      <c r="N164" s="173"/>
      <c r="O164" s="173"/>
      <c r="P164" s="173"/>
      <c r="Q164" s="173"/>
      <c r="R164" s="173"/>
      <c r="S164" s="173"/>
      <c r="T164" s="173"/>
      <c r="U164" s="173"/>
      <c r="V164" s="173"/>
      <c r="W164" s="173"/>
      <c r="X164" s="173"/>
      <c r="Y164" s="173"/>
      <c r="Z164" s="173"/>
      <c r="AA164" s="173"/>
      <c r="AB164" s="173"/>
      <c r="AC164" s="173"/>
      <c r="AD164" s="173"/>
      <c r="AE164" s="173"/>
      <c r="AF164" s="173"/>
      <c r="AG164" s="173"/>
      <c r="AH164" s="173"/>
      <c r="AI164" s="173"/>
      <c r="AJ164" s="173"/>
      <c r="AK164" s="173"/>
      <c r="AL164" s="173"/>
      <c r="AM164" s="173"/>
      <c r="AN164" s="173"/>
      <c r="AO164" s="173"/>
      <c r="AP164" s="173"/>
      <c r="AQ164" s="173"/>
      <c r="AR164" s="173"/>
      <c r="AS164" s="173"/>
      <c r="AT164" s="173"/>
      <c r="AU164" s="173"/>
      <c r="AV164" s="173"/>
      <c r="AW164" s="173"/>
      <c r="AX164" s="173"/>
      <c r="AY164" s="173"/>
      <c r="AZ164" s="173"/>
      <c r="BA164" s="173"/>
      <c r="BB164" s="173"/>
      <c r="BC164" s="173"/>
      <c r="BD164" s="173"/>
      <c r="BE164" s="173"/>
      <c r="BF164" s="173"/>
      <c r="BG164" s="173"/>
      <c r="BH164" s="173"/>
      <c r="BI164" s="173"/>
      <c r="BJ164" s="173"/>
      <c r="BK164" s="173"/>
      <c r="BL164" s="173"/>
      <c r="BM164" s="173"/>
      <c r="BN164" s="173"/>
      <c r="BO164" s="173"/>
      <c r="BP164" s="173"/>
      <c r="BQ164" s="173"/>
      <c r="BR164" s="173"/>
      <c r="BS164" s="173"/>
      <c r="BT164" s="173"/>
      <c r="BU164" s="173"/>
      <c r="BV164" s="173"/>
      <c r="BW164" s="173"/>
      <c r="BX164" s="173"/>
      <c r="BY164" s="173"/>
      <c r="BZ164" s="173"/>
      <c r="CA164" s="173"/>
      <c r="CB164" s="173"/>
      <c r="CC164" s="173"/>
      <c r="CD164" s="173"/>
      <c r="CE164" s="173"/>
      <c r="CF164" s="173"/>
      <c r="CG164" s="173"/>
      <c r="CH164" s="173"/>
      <c r="CI164" s="173"/>
      <c r="CJ164" s="173"/>
      <c r="CK164" s="173"/>
      <c r="CL164" s="173"/>
      <c r="CM164" s="173"/>
      <c r="CN164" s="173"/>
      <c r="CO164" s="173"/>
      <c r="CP164" s="173"/>
      <c r="CQ164" s="173"/>
      <c r="CR164" s="173"/>
      <c r="CS164" s="173"/>
      <c r="CT164" s="173"/>
      <c r="CU164" s="173"/>
      <c r="CV164" s="173"/>
      <c r="CW164" s="173"/>
      <c r="CX164" s="173"/>
      <c r="CY164" s="173"/>
      <c r="CZ164" s="173"/>
      <c r="DA164" s="173"/>
      <c r="DB164" s="173"/>
      <c r="DC164" s="173"/>
      <c r="DD164" s="173"/>
      <c r="DE164" s="173"/>
      <c r="DF164" s="173"/>
      <c r="DG164" s="173"/>
      <c r="DH164" s="173"/>
      <c r="DI164" s="173"/>
      <c r="DJ164" s="173"/>
      <c r="DK164" s="173"/>
      <c r="DL164" s="173"/>
      <c r="DM164" s="173"/>
      <c r="DN164" s="173"/>
      <c r="DO164" s="173"/>
      <c r="DP164" s="173"/>
      <c r="DQ164" s="173"/>
      <c r="DR164" s="173"/>
      <c r="DS164" s="173"/>
      <c r="DT164" s="173"/>
      <c r="DU164" s="173"/>
      <c r="DV164" s="173"/>
      <c r="DW164" s="173"/>
      <c r="DX164" s="173"/>
      <c r="DY164" s="173"/>
      <c r="DZ164" s="173"/>
      <c r="EA164" s="173"/>
      <c r="EB164" s="173"/>
      <c r="EC164" s="173"/>
      <c r="ED164" s="173"/>
      <c r="EE164" s="173"/>
      <c r="EF164" s="173"/>
      <c r="EG164" s="173"/>
      <c r="EH164" s="173"/>
      <c r="EI164" s="173"/>
      <c r="EJ164" s="173"/>
      <c r="EK164" s="173"/>
      <c r="EL164" s="173"/>
      <c r="EM164" s="173"/>
      <c r="EN164" s="173"/>
      <c r="EO164" s="173"/>
      <c r="EP164" s="173"/>
      <c r="EQ164" s="173"/>
      <c r="ER164" s="173"/>
      <c r="ES164" s="173"/>
      <c r="ET164" s="173"/>
      <c r="EU164" s="173"/>
      <c r="EV164" s="173"/>
      <c r="EW164" s="173"/>
      <c r="EX164" s="173"/>
      <c r="EY164" s="173"/>
      <c r="EZ164" s="173"/>
      <c r="FA164" s="173"/>
      <c r="FB164" s="173"/>
    </row>
    <row r="165" spans="1:158" ht="31.5" hidden="1" x14ac:dyDescent="0.25">
      <c r="A165" s="40" t="s">
        <v>177</v>
      </c>
      <c r="B165" s="227"/>
      <c r="C165" s="227"/>
      <c r="D165" s="219"/>
      <c r="E165" s="227"/>
      <c r="F165" s="227"/>
      <c r="G165" s="173"/>
      <c r="H165" s="173"/>
      <c r="I165" s="173"/>
      <c r="J165" s="173"/>
      <c r="K165" s="173"/>
      <c r="L165" s="173"/>
      <c r="M165" s="173"/>
      <c r="N165" s="173"/>
      <c r="O165" s="173"/>
      <c r="P165" s="173"/>
      <c r="Q165" s="173"/>
      <c r="R165" s="173"/>
      <c r="S165" s="173"/>
      <c r="T165" s="173"/>
      <c r="U165" s="173"/>
      <c r="V165" s="173"/>
      <c r="W165" s="173"/>
      <c r="X165" s="173"/>
      <c r="Y165" s="173"/>
      <c r="Z165" s="173"/>
      <c r="AA165" s="173"/>
      <c r="AB165" s="173"/>
      <c r="AC165" s="173"/>
      <c r="AD165" s="173"/>
      <c r="AE165" s="173"/>
      <c r="AF165" s="173"/>
      <c r="AG165" s="173"/>
      <c r="AH165" s="173"/>
      <c r="AI165" s="173"/>
      <c r="AJ165" s="173"/>
      <c r="AK165" s="173"/>
      <c r="AL165" s="173"/>
      <c r="AM165" s="173"/>
      <c r="AN165" s="173"/>
      <c r="AO165" s="173"/>
      <c r="AP165" s="173"/>
      <c r="AQ165" s="173"/>
      <c r="AR165" s="173"/>
      <c r="AS165" s="173"/>
      <c r="AT165" s="173"/>
      <c r="AU165" s="173"/>
      <c r="AV165" s="173"/>
      <c r="AW165" s="173"/>
      <c r="AX165" s="173"/>
      <c r="AY165" s="173"/>
      <c r="AZ165" s="173"/>
      <c r="BA165" s="173"/>
      <c r="BB165" s="173"/>
      <c r="BC165" s="173"/>
      <c r="BD165" s="173"/>
      <c r="BE165" s="173"/>
      <c r="BF165" s="173"/>
      <c r="BG165" s="173"/>
      <c r="BH165" s="173"/>
      <c r="BI165" s="173"/>
      <c r="BJ165" s="173"/>
      <c r="BK165" s="173"/>
      <c r="BL165" s="173"/>
      <c r="BM165" s="173"/>
      <c r="BN165" s="173"/>
      <c r="BO165" s="173"/>
      <c r="BP165" s="173"/>
      <c r="BQ165" s="173"/>
      <c r="BR165" s="173"/>
      <c r="BS165" s="173"/>
      <c r="BT165" s="173"/>
      <c r="BU165" s="173"/>
      <c r="BV165" s="173"/>
      <c r="BW165" s="173"/>
      <c r="BX165" s="173"/>
      <c r="BY165" s="173"/>
      <c r="BZ165" s="173"/>
      <c r="CA165" s="173"/>
      <c r="CB165" s="173"/>
      <c r="CC165" s="173"/>
      <c r="CD165" s="173"/>
      <c r="CE165" s="173"/>
      <c r="CF165" s="173"/>
      <c r="CG165" s="173"/>
      <c r="CH165" s="173"/>
      <c r="CI165" s="173"/>
      <c r="CJ165" s="173"/>
      <c r="CK165" s="173"/>
      <c r="CL165" s="173"/>
      <c r="CM165" s="173"/>
      <c r="CN165" s="173"/>
      <c r="CO165" s="173"/>
      <c r="CP165" s="173"/>
      <c r="CQ165" s="173"/>
      <c r="CR165" s="173"/>
      <c r="CS165" s="173"/>
      <c r="CT165" s="173"/>
      <c r="CU165" s="173"/>
      <c r="CV165" s="173"/>
      <c r="CW165" s="173"/>
      <c r="CX165" s="173"/>
      <c r="CY165" s="173"/>
      <c r="CZ165" s="173"/>
      <c r="DA165" s="173"/>
      <c r="DB165" s="173"/>
      <c r="DC165" s="173"/>
      <c r="DD165" s="173"/>
      <c r="DE165" s="173"/>
      <c r="DF165" s="173"/>
      <c r="DG165" s="173"/>
      <c r="DH165" s="173"/>
      <c r="DI165" s="173"/>
      <c r="DJ165" s="173"/>
      <c r="DK165" s="173"/>
      <c r="DL165" s="173"/>
      <c r="DM165" s="173"/>
      <c r="DN165" s="173"/>
      <c r="DO165" s="173"/>
      <c r="DP165" s="173"/>
      <c r="DQ165" s="173"/>
      <c r="DR165" s="173"/>
      <c r="DS165" s="173"/>
      <c r="DT165" s="173"/>
      <c r="DU165" s="173"/>
      <c r="DV165" s="173"/>
      <c r="DW165" s="173"/>
      <c r="DX165" s="173"/>
      <c r="DY165" s="173"/>
      <c r="DZ165" s="173"/>
      <c r="EA165" s="173"/>
      <c r="EB165" s="173"/>
      <c r="EC165" s="173"/>
      <c r="ED165" s="173"/>
      <c r="EE165" s="173"/>
      <c r="EF165" s="173"/>
      <c r="EG165" s="173"/>
      <c r="EH165" s="173"/>
      <c r="EI165" s="173"/>
      <c r="EJ165" s="173"/>
      <c r="EK165" s="173"/>
      <c r="EL165" s="173"/>
      <c r="EM165" s="173"/>
      <c r="EN165" s="173"/>
      <c r="EO165" s="173"/>
      <c r="EP165" s="173"/>
      <c r="EQ165" s="173"/>
      <c r="ER165" s="173"/>
      <c r="ES165" s="173"/>
      <c r="ET165" s="173"/>
      <c r="EU165" s="173"/>
      <c r="EV165" s="173"/>
      <c r="EW165" s="173"/>
      <c r="EX165" s="173"/>
      <c r="EY165" s="173"/>
      <c r="EZ165" s="173"/>
      <c r="FA165" s="173"/>
      <c r="FB165" s="173"/>
    </row>
    <row r="166" spans="1:158" ht="31.5" hidden="1" x14ac:dyDescent="0.25">
      <c r="A166" s="40" t="s">
        <v>178</v>
      </c>
      <c r="B166" s="227"/>
      <c r="C166" s="227"/>
      <c r="D166" s="219"/>
      <c r="E166" s="227"/>
      <c r="F166" s="227"/>
      <c r="G166" s="173"/>
      <c r="H166" s="173"/>
      <c r="I166" s="173"/>
      <c r="J166" s="173"/>
      <c r="K166" s="173"/>
      <c r="L166" s="173"/>
      <c r="M166" s="173"/>
      <c r="N166" s="173"/>
      <c r="O166" s="173"/>
      <c r="P166" s="173"/>
      <c r="Q166" s="173"/>
      <c r="R166" s="173"/>
      <c r="S166" s="173"/>
      <c r="T166" s="173"/>
      <c r="U166" s="173"/>
      <c r="V166" s="173"/>
      <c r="W166" s="173"/>
      <c r="X166" s="173"/>
      <c r="Y166" s="173"/>
      <c r="Z166" s="173"/>
      <c r="AA166" s="173"/>
      <c r="AB166" s="173"/>
      <c r="AC166" s="173"/>
      <c r="AD166" s="173"/>
      <c r="AE166" s="173"/>
      <c r="AF166" s="173"/>
      <c r="AG166" s="173"/>
      <c r="AH166" s="173"/>
      <c r="AI166" s="173"/>
      <c r="AJ166" s="173"/>
      <c r="AK166" s="173"/>
      <c r="AL166" s="173"/>
      <c r="AM166" s="173"/>
      <c r="AN166" s="173"/>
      <c r="AO166" s="173"/>
      <c r="AP166" s="173"/>
      <c r="AQ166" s="173"/>
      <c r="AR166" s="173"/>
      <c r="AS166" s="173"/>
      <c r="AT166" s="173"/>
      <c r="AU166" s="173"/>
      <c r="AV166" s="173"/>
      <c r="AW166" s="173"/>
      <c r="AX166" s="173"/>
      <c r="AY166" s="173"/>
      <c r="AZ166" s="173"/>
      <c r="BA166" s="173"/>
      <c r="BB166" s="173"/>
      <c r="BC166" s="173"/>
      <c r="BD166" s="173"/>
      <c r="BE166" s="173"/>
      <c r="BF166" s="173"/>
      <c r="BG166" s="173"/>
      <c r="BH166" s="173"/>
      <c r="BI166" s="173"/>
      <c r="BJ166" s="173"/>
      <c r="BK166" s="173"/>
      <c r="BL166" s="173"/>
      <c r="BM166" s="173"/>
      <c r="BN166" s="173"/>
      <c r="BO166" s="173"/>
      <c r="BP166" s="173"/>
      <c r="BQ166" s="173"/>
      <c r="BR166" s="173"/>
      <c r="BS166" s="173"/>
      <c r="BT166" s="173"/>
      <c r="BU166" s="173"/>
      <c r="BV166" s="173"/>
      <c r="BW166" s="173"/>
      <c r="BX166" s="173"/>
      <c r="BY166" s="173"/>
      <c r="BZ166" s="173"/>
      <c r="CA166" s="173"/>
      <c r="CB166" s="173"/>
      <c r="CC166" s="173"/>
      <c r="CD166" s="173"/>
      <c r="CE166" s="173"/>
      <c r="CF166" s="173"/>
      <c r="CG166" s="173"/>
      <c r="CH166" s="173"/>
      <c r="CI166" s="173"/>
      <c r="CJ166" s="173"/>
      <c r="CK166" s="173"/>
      <c r="CL166" s="173"/>
      <c r="CM166" s="173"/>
      <c r="CN166" s="173"/>
      <c r="CO166" s="173"/>
      <c r="CP166" s="173"/>
      <c r="CQ166" s="173"/>
      <c r="CR166" s="173"/>
      <c r="CS166" s="173"/>
      <c r="CT166" s="173"/>
      <c r="CU166" s="173"/>
      <c r="CV166" s="173"/>
      <c r="CW166" s="173"/>
      <c r="CX166" s="173"/>
      <c r="CY166" s="173"/>
      <c r="CZ166" s="173"/>
      <c r="DA166" s="173"/>
      <c r="DB166" s="173"/>
      <c r="DC166" s="173"/>
      <c r="DD166" s="173"/>
      <c r="DE166" s="173"/>
      <c r="DF166" s="173"/>
      <c r="DG166" s="173"/>
      <c r="DH166" s="173"/>
      <c r="DI166" s="173"/>
      <c r="DJ166" s="173"/>
      <c r="DK166" s="173"/>
      <c r="DL166" s="173"/>
      <c r="DM166" s="173"/>
      <c r="DN166" s="173"/>
      <c r="DO166" s="173"/>
      <c r="DP166" s="173"/>
      <c r="DQ166" s="173"/>
      <c r="DR166" s="173"/>
      <c r="DS166" s="173"/>
      <c r="DT166" s="173"/>
      <c r="DU166" s="173"/>
      <c r="DV166" s="173"/>
      <c r="DW166" s="173"/>
      <c r="DX166" s="173"/>
      <c r="DY166" s="173"/>
      <c r="DZ166" s="173"/>
      <c r="EA166" s="173"/>
      <c r="EB166" s="173"/>
      <c r="EC166" s="173"/>
      <c r="ED166" s="173"/>
      <c r="EE166" s="173"/>
      <c r="EF166" s="173"/>
      <c r="EG166" s="173"/>
      <c r="EH166" s="173"/>
      <c r="EI166" s="173"/>
      <c r="EJ166" s="173"/>
      <c r="EK166" s="173"/>
      <c r="EL166" s="173"/>
      <c r="EM166" s="173"/>
      <c r="EN166" s="173"/>
      <c r="EO166" s="173"/>
      <c r="EP166" s="173"/>
      <c r="EQ166" s="173"/>
      <c r="ER166" s="173"/>
      <c r="ES166" s="173"/>
      <c r="ET166" s="173"/>
      <c r="EU166" s="173"/>
      <c r="EV166" s="173"/>
      <c r="EW166" s="173"/>
      <c r="EX166" s="173"/>
      <c r="EY166" s="173"/>
      <c r="EZ166" s="173"/>
      <c r="FA166" s="173"/>
      <c r="FB166" s="173"/>
    </row>
    <row r="167" spans="1:158" ht="15.75" hidden="1" x14ac:dyDescent="0.25">
      <c r="A167" s="40" t="s">
        <v>209</v>
      </c>
      <c r="B167" s="227"/>
      <c r="C167" s="227"/>
      <c r="D167" s="219"/>
      <c r="E167" s="227"/>
      <c r="F167" s="227"/>
      <c r="G167" s="173"/>
      <c r="H167" s="173"/>
      <c r="I167" s="173"/>
      <c r="J167" s="173"/>
      <c r="K167" s="173"/>
      <c r="L167" s="173"/>
      <c r="M167" s="173"/>
      <c r="N167" s="173"/>
      <c r="O167" s="173"/>
      <c r="P167" s="173"/>
      <c r="Q167" s="173"/>
      <c r="R167" s="173"/>
      <c r="S167" s="173"/>
      <c r="T167" s="173"/>
      <c r="U167" s="173"/>
      <c r="V167" s="173"/>
      <c r="W167" s="173"/>
      <c r="X167" s="173"/>
      <c r="Y167" s="173"/>
      <c r="Z167" s="173"/>
      <c r="AA167" s="173"/>
      <c r="AB167" s="173"/>
      <c r="AC167" s="173"/>
      <c r="AD167" s="173"/>
      <c r="AE167" s="173"/>
      <c r="AF167" s="173"/>
      <c r="AG167" s="173"/>
      <c r="AH167" s="173"/>
      <c r="AI167" s="173"/>
      <c r="AJ167" s="173"/>
      <c r="AK167" s="173"/>
      <c r="AL167" s="173"/>
      <c r="AM167" s="173"/>
      <c r="AN167" s="173"/>
      <c r="AO167" s="173"/>
      <c r="AP167" s="173"/>
      <c r="AQ167" s="173"/>
      <c r="AR167" s="173"/>
      <c r="AS167" s="173"/>
      <c r="AT167" s="173"/>
      <c r="AU167" s="173"/>
      <c r="AV167" s="173"/>
      <c r="AW167" s="173"/>
      <c r="AX167" s="173"/>
      <c r="AY167" s="173"/>
      <c r="AZ167" s="173"/>
      <c r="BA167" s="173"/>
      <c r="BB167" s="173"/>
      <c r="BC167" s="173"/>
      <c r="BD167" s="173"/>
      <c r="BE167" s="173"/>
      <c r="BF167" s="173"/>
      <c r="BG167" s="173"/>
      <c r="BH167" s="173"/>
      <c r="BI167" s="173"/>
      <c r="BJ167" s="173"/>
      <c r="BK167" s="173"/>
      <c r="BL167" s="173"/>
      <c r="BM167" s="173"/>
      <c r="BN167" s="173"/>
      <c r="BO167" s="173"/>
      <c r="BP167" s="173"/>
      <c r="BQ167" s="173"/>
      <c r="BR167" s="173"/>
      <c r="BS167" s="173"/>
      <c r="BT167" s="173"/>
      <c r="BU167" s="173"/>
      <c r="BV167" s="173"/>
      <c r="BW167" s="173"/>
      <c r="BX167" s="173"/>
      <c r="BY167" s="173"/>
      <c r="BZ167" s="173"/>
      <c r="CA167" s="173"/>
      <c r="CB167" s="173"/>
      <c r="CC167" s="173"/>
      <c r="CD167" s="173"/>
      <c r="CE167" s="173"/>
      <c r="CF167" s="173"/>
      <c r="CG167" s="173"/>
      <c r="CH167" s="173"/>
      <c r="CI167" s="173"/>
      <c r="CJ167" s="173"/>
      <c r="CK167" s="173"/>
      <c r="CL167" s="173"/>
      <c r="CM167" s="173"/>
      <c r="CN167" s="173"/>
      <c r="CO167" s="173"/>
      <c r="CP167" s="173"/>
      <c r="CQ167" s="173"/>
      <c r="CR167" s="173"/>
      <c r="CS167" s="173"/>
      <c r="CT167" s="173"/>
      <c r="CU167" s="173"/>
      <c r="CV167" s="173"/>
      <c r="CW167" s="173"/>
      <c r="CX167" s="173"/>
      <c r="CY167" s="173"/>
      <c r="CZ167" s="173"/>
      <c r="DA167" s="173"/>
      <c r="DB167" s="173"/>
      <c r="DC167" s="173"/>
      <c r="DD167" s="173"/>
      <c r="DE167" s="173"/>
      <c r="DF167" s="173"/>
      <c r="DG167" s="173"/>
      <c r="DH167" s="173"/>
      <c r="DI167" s="173"/>
      <c r="DJ167" s="173"/>
      <c r="DK167" s="173"/>
      <c r="DL167" s="173"/>
      <c r="DM167" s="173"/>
      <c r="DN167" s="173"/>
      <c r="DO167" s="173"/>
      <c r="DP167" s="173"/>
      <c r="DQ167" s="173"/>
      <c r="DR167" s="173"/>
      <c r="DS167" s="173"/>
      <c r="DT167" s="173"/>
      <c r="DU167" s="173"/>
      <c r="DV167" s="173"/>
      <c r="DW167" s="173"/>
      <c r="DX167" s="173"/>
      <c r="DY167" s="173"/>
      <c r="DZ167" s="173"/>
      <c r="EA167" s="173"/>
      <c r="EB167" s="173"/>
      <c r="EC167" s="173"/>
      <c r="ED167" s="173"/>
      <c r="EE167" s="173"/>
      <c r="EF167" s="173"/>
      <c r="EG167" s="173"/>
      <c r="EH167" s="173"/>
      <c r="EI167" s="173"/>
      <c r="EJ167" s="173"/>
      <c r="EK167" s="173"/>
      <c r="EL167" s="173"/>
      <c r="EM167" s="173"/>
      <c r="EN167" s="173"/>
      <c r="EO167" s="173"/>
      <c r="EP167" s="173"/>
      <c r="EQ167" s="173"/>
      <c r="ER167" s="173"/>
      <c r="ES167" s="173"/>
      <c r="ET167" s="173"/>
      <c r="EU167" s="173"/>
      <c r="EV167" s="173"/>
      <c r="EW167" s="173"/>
      <c r="EX167" s="173"/>
      <c r="EY167" s="173"/>
      <c r="EZ167" s="173"/>
      <c r="FA167" s="173"/>
      <c r="FB167" s="173"/>
    </row>
    <row r="168" spans="1:158" ht="15.75" hidden="1" x14ac:dyDescent="0.25">
      <c r="A168" s="41" t="s">
        <v>153</v>
      </c>
      <c r="B168" s="227"/>
      <c r="C168" s="227"/>
      <c r="D168" s="219"/>
      <c r="E168" s="227"/>
      <c r="F168" s="227"/>
      <c r="G168" s="173"/>
      <c r="H168" s="173"/>
      <c r="I168" s="173"/>
      <c r="J168" s="173"/>
      <c r="K168" s="173"/>
      <c r="L168" s="173"/>
      <c r="M168" s="173"/>
      <c r="N168" s="173"/>
      <c r="O168" s="173"/>
      <c r="P168" s="173"/>
      <c r="Q168" s="173"/>
      <c r="R168" s="173"/>
      <c r="S168" s="173"/>
      <c r="T168" s="173"/>
      <c r="U168" s="173"/>
      <c r="V168" s="173"/>
      <c r="W168" s="173"/>
      <c r="X168" s="173"/>
      <c r="Y168" s="173"/>
      <c r="Z168" s="173"/>
      <c r="AA168" s="173"/>
      <c r="AB168" s="173"/>
      <c r="AC168" s="173"/>
      <c r="AD168" s="173"/>
      <c r="AE168" s="173"/>
      <c r="AF168" s="173"/>
      <c r="AG168" s="173"/>
      <c r="AH168" s="173"/>
      <c r="AI168" s="173"/>
      <c r="AJ168" s="173"/>
      <c r="AK168" s="173"/>
      <c r="AL168" s="173"/>
      <c r="AM168" s="173"/>
      <c r="AN168" s="173"/>
      <c r="AO168" s="173"/>
      <c r="AP168" s="173"/>
      <c r="AQ168" s="173"/>
      <c r="AR168" s="173"/>
      <c r="AS168" s="173"/>
      <c r="AT168" s="173"/>
      <c r="AU168" s="173"/>
      <c r="AV168" s="173"/>
      <c r="AW168" s="173"/>
      <c r="AX168" s="173"/>
      <c r="AY168" s="173"/>
      <c r="AZ168" s="173"/>
      <c r="BA168" s="173"/>
      <c r="BB168" s="173"/>
      <c r="BC168" s="173"/>
      <c r="BD168" s="173"/>
      <c r="BE168" s="173"/>
      <c r="BF168" s="173"/>
      <c r="BG168" s="173"/>
      <c r="BH168" s="173"/>
      <c r="BI168" s="173"/>
      <c r="BJ168" s="173"/>
      <c r="BK168" s="173"/>
      <c r="BL168" s="173"/>
      <c r="BM168" s="173"/>
      <c r="BN168" s="173"/>
      <c r="BO168" s="173"/>
      <c r="BP168" s="173"/>
      <c r="BQ168" s="173"/>
      <c r="BR168" s="173"/>
      <c r="BS168" s="173"/>
      <c r="BT168" s="173"/>
      <c r="BU168" s="173"/>
      <c r="BV168" s="173"/>
      <c r="BW168" s="173"/>
      <c r="BX168" s="173"/>
      <c r="BY168" s="173"/>
      <c r="BZ168" s="173"/>
      <c r="CA168" s="173"/>
      <c r="CB168" s="173"/>
      <c r="CC168" s="173"/>
      <c r="CD168" s="173"/>
      <c r="CE168" s="173"/>
      <c r="CF168" s="173"/>
      <c r="CG168" s="173"/>
      <c r="CH168" s="173"/>
      <c r="CI168" s="173"/>
      <c r="CJ168" s="173"/>
      <c r="CK168" s="173"/>
      <c r="CL168" s="173"/>
      <c r="CM168" s="173"/>
      <c r="CN168" s="173"/>
      <c r="CO168" s="173"/>
      <c r="CP168" s="173"/>
      <c r="CQ168" s="173"/>
      <c r="CR168" s="173"/>
      <c r="CS168" s="173"/>
      <c r="CT168" s="173"/>
      <c r="CU168" s="173"/>
      <c r="CV168" s="173"/>
      <c r="CW168" s="173"/>
      <c r="CX168" s="173"/>
      <c r="CY168" s="173"/>
      <c r="CZ168" s="173"/>
      <c r="DA168" s="173"/>
      <c r="DB168" s="173"/>
      <c r="DC168" s="173"/>
      <c r="DD168" s="173"/>
      <c r="DE168" s="173"/>
      <c r="DF168" s="173"/>
      <c r="DG168" s="173"/>
      <c r="DH168" s="173"/>
      <c r="DI168" s="173"/>
      <c r="DJ168" s="173"/>
      <c r="DK168" s="173"/>
      <c r="DL168" s="173"/>
      <c r="DM168" s="173"/>
      <c r="DN168" s="173"/>
      <c r="DO168" s="173"/>
      <c r="DP168" s="173"/>
      <c r="DQ168" s="173"/>
      <c r="DR168" s="173"/>
      <c r="DS168" s="173"/>
      <c r="DT168" s="173"/>
      <c r="DU168" s="173"/>
      <c r="DV168" s="173"/>
      <c r="DW168" s="173"/>
      <c r="DX168" s="173"/>
      <c r="DY168" s="173"/>
      <c r="DZ168" s="173"/>
      <c r="EA168" s="173"/>
      <c r="EB168" s="173"/>
      <c r="EC168" s="173"/>
      <c r="ED168" s="173"/>
      <c r="EE168" s="173"/>
      <c r="EF168" s="173"/>
      <c r="EG168" s="173"/>
      <c r="EH168" s="173"/>
      <c r="EI168" s="173"/>
      <c r="EJ168" s="173"/>
      <c r="EK168" s="173"/>
      <c r="EL168" s="173"/>
      <c r="EM168" s="173"/>
      <c r="EN168" s="173"/>
      <c r="EO168" s="173"/>
      <c r="EP168" s="173"/>
      <c r="EQ168" s="173"/>
      <c r="ER168" s="173"/>
      <c r="ES168" s="173"/>
      <c r="ET168" s="173"/>
      <c r="EU168" s="173"/>
      <c r="EV168" s="173"/>
      <c r="EW168" s="173"/>
      <c r="EX168" s="173"/>
      <c r="EY168" s="173"/>
      <c r="EZ168" s="173"/>
      <c r="FA168" s="173"/>
      <c r="FB168" s="173"/>
    </row>
    <row r="169" spans="1:158" ht="15.75" hidden="1" x14ac:dyDescent="0.25">
      <c r="A169" s="228" t="s">
        <v>184</v>
      </c>
      <c r="B169" s="108"/>
      <c r="C169" s="108"/>
      <c r="D169" s="229"/>
      <c r="E169" s="108"/>
      <c r="F169" s="108"/>
      <c r="G169" s="173"/>
      <c r="H169" s="173"/>
      <c r="I169" s="173"/>
      <c r="J169" s="173"/>
      <c r="K169" s="173"/>
      <c r="L169" s="173"/>
      <c r="M169" s="173"/>
      <c r="N169" s="173"/>
      <c r="O169" s="173"/>
      <c r="P169" s="173"/>
      <c r="Q169" s="173"/>
      <c r="R169" s="173"/>
      <c r="S169" s="173"/>
      <c r="T169" s="173"/>
      <c r="U169" s="173"/>
      <c r="V169" s="173"/>
      <c r="W169" s="173"/>
      <c r="X169" s="173"/>
      <c r="Y169" s="173"/>
      <c r="Z169" s="173"/>
      <c r="AA169" s="173"/>
      <c r="AB169" s="173"/>
      <c r="AC169" s="173"/>
      <c r="AD169" s="173"/>
      <c r="AE169" s="173"/>
      <c r="AF169" s="173"/>
      <c r="AG169" s="173"/>
      <c r="AH169" s="173"/>
      <c r="AI169" s="173"/>
      <c r="AJ169" s="173"/>
      <c r="AK169" s="173"/>
      <c r="AL169" s="173"/>
      <c r="AM169" s="173"/>
      <c r="AN169" s="173"/>
      <c r="AO169" s="173"/>
      <c r="AP169" s="173"/>
      <c r="AQ169" s="173"/>
      <c r="AR169" s="173"/>
      <c r="AS169" s="173"/>
      <c r="AT169" s="173"/>
      <c r="AU169" s="173"/>
      <c r="AV169" s="173"/>
      <c r="AW169" s="173"/>
      <c r="AX169" s="173"/>
      <c r="AY169" s="173"/>
      <c r="AZ169" s="173"/>
      <c r="BA169" s="173"/>
      <c r="BB169" s="173"/>
      <c r="BC169" s="173"/>
      <c r="BD169" s="173"/>
      <c r="BE169" s="173"/>
      <c r="BF169" s="173"/>
      <c r="BG169" s="173"/>
      <c r="BH169" s="173"/>
      <c r="BI169" s="173"/>
      <c r="BJ169" s="173"/>
      <c r="BK169" s="173"/>
      <c r="BL169" s="173"/>
      <c r="BM169" s="173"/>
      <c r="BN169" s="173"/>
      <c r="BO169" s="173"/>
      <c r="BP169" s="173"/>
      <c r="BQ169" s="173"/>
      <c r="BR169" s="173"/>
      <c r="BS169" s="173"/>
      <c r="BT169" s="173"/>
      <c r="BU169" s="173"/>
      <c r="BV169" s="173"/>
      <c r="BW169" s="173"/>
      <c r="BX169" s="173"/>
      <c r="BY169" s="173"/>
      <c r="BZ169" s="173"/>
      <c r="CA169" s="173"/>
      <c r="CB169" s="173"/>
      <c r="CC169" s="173"/>
      <c r="CD169" s="173"/>
      <c r="CE169" s="173"/>
      <c r="CF169" s="173"/>
      <c r="CG169" s="173"/>
      <c r="CH169" s="173"/>
      <c r="CI169" s="173"/>
      <c r="CJ169" s="173"/>
      <c r="CK169" s="173"/>
      <c r="CL169" s="173"/>
      <c r="CM169" s="173"/>
      <c r="CN169" s="173"/>
      <c r="CO169" s="173"/>
      <c r="CP169" s="173"/>
      <c r="CQ169" s="173"/>
      <c r="CR169" s="173"/>
      <c r="CS169" s="173"/>
      <c r="CT169" s="173"/>
      <c r="CU169" s="173"/>
      <c r="CV169" s="173"/>
      <c r="CW169" s="173"/>
      <c r="CX169" s="173"/>
      <c r="CY169" s="173"/>
      <c r="CZ169" s="173"/>
      <c r="DA169" s="173"/>
      <c r="DB169" s="173"/>
      <c r="DC169" s="173"/>
      <c r="DD169" s="173"/>
      <c r="DE169" s="173"/>
      <c r="DF169" s="173"/>
      <c r="DG169" s="173"/>
      <c r="DH169" s="173"/>
      <c r="DI169" s="173"/>
      <c r="DJ169" s="173"/>
      <c r="DK169" s="173"/>
      <c r="DL169" s="173"/>
      <c r="DM169" s="173"/>
      <c r="DN169" s="173"/>
      <c r="DO169" s="173"/>
      <c r="DP169" s="173"/>
      <c r="DQ169" s="173"/>
      <c r="DR169" s="173"/>
      <c r="DS169" s="173"/>
      <c r="DT169" s="173"/>
      <c r="DU169" s="173"/>
      <c r="DV169" s="173"/>
      <c r="DW169" s="173"/>
      <c r="DX169" s="173"/>
      <c r="DY169" s="173"/>
      <c r="DZ169" s="173"/>
      <c r="EA169" s="173"/>
      <c r="EB169" s="173"/>
      <c r="EC169" s="173"/>
      <c r="ED169" s="173"/>
      <c r="EE169" s="173"/>
      <c r="EF169" s="173"/>
      <c r="EG169" s="173"/>
      <c r="EH169" s="173"/>
      <c r="EI169" s="173"/>
      <c r="EJ169" s="173"/>
      <c r="EK169" s="173"/>
      <c r="EL169" s="173"/>
      <c r="EM169" s="173"/>
      <c r="EN169" s="173"/>
      <c r="EO169" s="173"/>
      <c r="EP169" s="173"/>
      <c r="EQ169" s="173"/>
      <c r="ER169" s="173"/>
      <c r="ES169" s="173"/>
      <c r="ET169" s="173"/>
      <c r="EU169" s="173"/>
      <c r="EV169" s="173"/>
      <c r="EW169" s="173"/>
      <c r="EX169" s="173"/>
      <c r="EY169" s="173"/>
      <c r="EZ169" s="173"/>
      <c r="FA169" s="173"/>
      <c r="FB169" s="173"/>
    </row>
    <row r="170" spans="1:158" ht="15.75" hidden="1" x14ac:dyDescent="0.25">
      <c r="A170" s="53" t="s">
        <v>179</v>
      </c>
      <c r="B170" s="108"/>
      <c r="C170" s="108"/>
      <c r="D170" s="108"/>
      <c r="E170" s="108"/>
      <c r="F170" s="108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  <c r="AH170" s="173"/>
      <c r="AI170" s="173"/>
      <c r="AJ170" s="173"/>
      <c r="AK170" s="173"/>
      <c r="AL170" s="173"/>
      <c r="AM170" s="173"/>
      <c r="AN170" s="173"/>
      <c r="AO170" s="173"/>
      <c r="AP170" s="173"/>
      <c r="AQ170" s="173"/>
      <c r="AR170" s="173"/>
      <c r="AS170" s="173"/>
      <c r="AT170" s="173"/>
      <c r="AU170" s="173"/>
      <c r="AV170" s="173"/>
      <c r="AW170" s="173"/>
      <c r="AX170" s="173"/>
      <c r="AY170" s="173"/>
      <c r="AZ170" s="173"/>
      <c r="BA170" s="173"/>
      <c r="BB170" s="173"/>
      <c r="BC170" s="173"/>
      <c r="BD170" s="173"/>
      <c r="BE170" s="173"/>
      <c r="BF170" s="173"/>
      <c r="BG170" s="173"/>
      <c r="BH170" s="173"/>
      <c r="BI170" s="173"/>
      <c r="BJ170" s="173"/>
      <c r="BK170" s="173"/>
      <c r="BL170" s="173"/>
      <c r="BM170" s="173"/>
      <c r="BN170" s="173"/>
      <c r="BO170" s="173"/>
      <c r="BP170" s="173"/>
      <c r="BQ170" s="173"/>
      <c r="BR170" s="173"/>
      <c r="BS170" s="173"/>
      <c r="BT170" s="173"/>
      <c r="BU170" s="173"/>
      <c r="BV170" s="173"/>
      <c r="BW170" s="173"/>
      <c r="BX170" s="173"/>
      <c r="BY170" s="173"/>
      <c r="BZ170" s="173"/>
      <c r="CA170" s="173"/>
      <c r="CB170" s="173"/>
      <c r="CC170" s="173"/>
      <c r="CD170" s="173"/>
      <c r="CE170" s="173"/>
      <c r="CF170" s="173"/>
      <c r="CG170" s="173"/>
      <c r="CH170" s="173"/>
      <c r="CI170" s="173"/>
      <c r="CJ170" s="173"/>
      <c r="CK170" s="173"/>
      <c r="CL170" s="173"/>
      <c r="CM170" s="173"/>
      <c r="CN170" s="173"/>
      <c r="CO170" s="173"/>
      <c r="CP170" s="173"/>
      <c r="CQ170" s="173"/>
      <c r="CR170" s="173"/>
      <c r="CS170" s="173"/>
      <c r="CT170" s="173"/>
      <c r="CU170" s="173"/>
      <c r="CV170" s="173"/>
      <c r="CW170" s="173"/>
      <c r="CX170" s="173"/>
      <c r="CY170" s="173"/>
      <c r="CZ170" s="173"/>
      <c r="DA170" s="173"/>
      <c r="DB170" s="173"/>
      <c r="DC170" s="173"/>
      <c r="DD170" s="173"/>
      <c r="DE170" s="173"/>
      <c r="DF170" s="173"/>
      <c r="DG170" s="173"/>
      <c r="DH170" s="173"/>
      <c r="DI170" s="173"/>
      <c r="DJ170" s="173"/>
      <c r="DK170" s="173"/>
      <c r="DL170" s="173"/>
      <c r="DM170" s="173"/>
      <c r="DN170" s="173"/>
      <c r="DO170" s="173"/>
      <c r="DP170" s="173"/>
      <c r="DQ170" s="173"/>
      <c r="DR170" s="173"/>
      <c r="DS170" s="173"/>
      <c r="DT170" s="173"/>
      <c r="DU170" s="173"/>
      <c r="DV170" s="173"/>
      <c r="DW170" s="173"/>
      <c r="DX170" s="173"/>
      <c r="DY170" s="173"/>
      <c r="DZ170" s="173"/>
      <c r="EA170" s="173"/>
      <c r="EB170" s="173"/>
      <c r="EC170" s="173"/>
      <c r="ED170" s="173"/>
      <c r="EE170" s="173"/>
      <c r="EF170" s="173"/>
      <c r="EG170" s="173"/>
      <c r="EH170" s="173"/>
      <c r="EI170" s="173"/>
      <c r="EJ170" s="173"/>
      <c r="EK170" s="173"/>
      <c r="EL170" s="173"/>
      <c r="EM170" s="173"/>
      <c r="EN170" s="173"/>
      <c r="EO170" s="173"/>
      <c r="EP170" s="173"/>
      <c r="EQ170" s="173"/>
      <c r="ER170" s="173"/>
      <c r="ES170" s="173"/>
      <c r="ET170" s="173"/>
      <c r="EU170" s="173"/>
      <c r="EV170" s="173"/>
      <c r="EW170" s="173"/>
      <c r="EX170" s="173"/>
      <c r="EY170" s="173"/>
      <c r="EZ170" s="173"/>
      <c r="FA170" s="173"/>
      <c r="FB170" s="173"/>
    </row>
    <row r="171" spans="1:158" ht="15.75" hidden="1" x14ac:dyDescent="0.25">
      <c r="A171" s="54" t="s">
        <v>180</v>
      </c>
      <c r="B171" s="108"/>
      <c r="C171" s="108"/>
      <c r="D171" s="108"/>
      <c r="E171" s="108"/>
      <c r="F171" s="108"/>
      <c r="G171" s="173"/>
      <c r="H171" s="173"/>
      <c r="I171" s="173"/>
      <c r="J171" s="173"/>
      <c r="K171" s="173"/>
      <c r="L171" s="173"/>
      <c r="M171" s="173"/>
      <c r="N171" s="173"/>
      <c r="O171" s="173"/>
      <c r="P171" s="173"/>
      <c r="Q171" s="173"/>
      <c r="R171" s="173"/>
      <c r="S171" s="173"/>
      <c r="T171" s="173"/>
      <c r="U171" s="173"/>
      <c r="V171" s="173"/>
      <c r="W171" s="173"/>
      <c r="X171" s="173"/>
      <c r="Y171" s="173"/>
      <c r="Z171" s="173"/>
      <c r="AA171" s="173"/>
      <c r="AB171" s="173"/>
      <c r="AC171" s="173"/>
      <c r="AD171" s="173"/>
      <c r="AE171" s="173"/>
      <c r="AF171" s="173"/>
      <c r="AG171" s="173"/>
      <c r="AH171" s="173"/>
      <c r="AI171" s="173"/>
      <c r="AJ171" s="173"/>
      <c r="AK171" s="173"/>
      <c r="AL171" s="173"/>
      <c r="AM171" s="173"/>
      <c r="AN171" s="173"/>
      <c r="AO171" s="173"/>
      <c r="AP171" s="173"/>
      <c r="AQ171" s="173"/>
      <c r="AR171" s="173"/>
      <c r="AS171" s="173"/>
      <c r="AT171" s="173"/>
      <c r="AU171" s="173"/>
      <c r="AV171" s="173"/>
      <c r="AW171" s="173"/>
      <c r="AX171" s="173"/>
      <c r="AY171" s="173"/>
      <c r="AZ171" s="173"/>
      <c r="BA171" s="173"/>
      <c r="BB171" s="173"/>
      <c r="BC171" s="173"/>
      <c r="BD171" s="173"/>
      <c r="BE171" s="173"/>
      <c r="BF171" s="173"/>
      <c r="BG171" s="173"/>
      <c r="BH171" s="173"/>
      <c r="BI171" s="173"/>
      <c r="BJ171" s="173"/>
      <c r="BK171" s="173"/>
      <c r="BL171" s="173"/>
      <c r="BM171" s="173"/>
      <c r="BN171" s="173"/>
      <c r="BO171" s="173"/>
      <c r="BP171" s="173"/>
      <c r="BQ171" s="173"/>
      <c r="BR171" s="173"/>
      <c r="BS171" s="173"/>
      <c r="BT171" s="173"/>
      <c r="BU171" s="173"/>
      <c r="BV171" s="173"/>
      <c r="BW171" s="173"/>
      <c r="BX171" s="173"/>
      <c r="BY171" s="173"/>
      <c r="BZ171" s="173"/>
      <c r="CA171" s="173"/>
      <c r="CB171" s="173"/>
      <c r="CC171" s="173"/>
      <c r="CD171" s="173"/>
      <c r="CE171" s="173"/>
      <c r="CF171" s="173"/>
      <c r="CG171" s="173"/>
      <c r="CH171" s="173"/>
      <c r="CI171" s="173"/>
      <c r="CJ171" s="173"/>
      <c r="CK171" s="173"/>
      <c r="CL171" s="173"/>
      <c r="CM171" s="173"/>
      <c r="CN171" s="173"/>
      <c r="CO171" s="173"/>
      <c r="CP171" s="173"/>
      <c r="CQ171" s="173"/>
      <c r="CR171" s="173"/>
      <c r="CS171" s="173"/>
      <c r="CT171" s="173"/>
      <c r="CU171" s="173"/>
      <c r="CV171" s="173"/>
      <c r="CW171" s="173"/>
      <c r="CX171" s="173"/>
      <c r="CY171" s="173"/>
      <c r="CZ171" s="173"/>
      <c r="DA171" s="173"/>
      <c r="DB171" s="173"/>
      <c r="DC171" s="173"/>
      <c r="DD171" s="173"/>
      <c r="DE171" s="173"/>
      <c r="DF171" s="173"/>
      <c r="DG171" s="173"/>
      <c r="DH171" s="173"/>
      <c r="DI171" s="173"/>
      <c r="DJ171" s="173"/>
      <c r="DK171" s="173"/>
      <c r="DL171" s="173"/>
      <c r="DM171" s="173"/>
      <c r="DN171" s="173"/>
      <c r="DO171" s="173"/>
      <c r="DP171" s="173"/>
      <c r="DQ171" s="173"/>
      <c r="DR171" s="173"/>
      <c r="DS171" s="173"/>
      <c r="DT171" s="173"/>
      <c r="DU171" s="173"/>
      <c r="DV171" s="173"/>
      <c r="DW171" s="173"/>
      <c r="DX171" s="173"/>
      <c r="DY171" s="173"/>
      <c r="DZ171" s="173"/>
      <c r="EA171" s="173"/>
      <c r="EB171" s="173"/>
      <c r="EC171" s="173"/>
      <c r="ED171" s="173"/>
      <c r="EE171" s="173"/>
      <c r="EF171" s="173"/>
      <c r="EG171" s="173"/>
      <c r="EH171" s="173"/>
      <c r="EI171" s="173"/>
      <c r="EJ171" s="173"/>
      <c r="EK171" s="173"/>
      <c r="EL171" s="173"/>
      <c r="EM171" s="173"/>
      <c r="EN171" s="173"/>
      <c r="EO171" s="173"/>
      <c r="EP171" s="173"/>
      <c r="EQ171" s="173"/>
      <c r="ER171" s="173"/>
      <c r="ES171" s="173"/>
      <c r="ET171" s="173"/>
      <c r="EU171" s="173"/>
      <c r="EV171" s="173"/>
      <c r="EW171" s="173"/>
      <c r="EX171" s="173"/>
      <c r="EY171" s="173"/>
      <c r="EZ171" s="173"/>
      <c r="FA171" s="173"/>
      <c r="FB171" s="173"/>
    </row>
    <row r="172" spans="1:158" ht="15.75" hidden="1" x14ac:dyDescent="0.25">
      <c r="A172" s="53" t="s">
        <v>181</v>
      </c>
      <c r="B172" s="108"/>
      <c r="C172" s="108"/>
      <c r="D172" s="108"/>
      <c r="E172" s="108"/>
      <c r="F172" s="108"/>
      <c r="G172" s="173"/>
      <c r="H172" s="173"/>
      <c r="I172" s="173"/>
      <c r="J172" s="173"/>
      <c r="K172" s="173"/>
      <c r="L172" s="173"/>
      <c r="M172" s="173"/>
      <c r="N172" s="173"/>
      <c r="O172" s="173"/>
      <c r="P172" s="173"/>
      <c r="Q172" s="173"/>
      <c r="R172" s="173"/>
      <c r="S172" s="173"/>
      <c r="T172" s="173"/>
      <c r="U172" s="173"/>
      <c r="V172" s="173"/>
      <c r="W172" s="173"/>
      <c r="X172" s="173"/>
      <c r="Y172" s="173"/>
      <c r="Z172" s="173"/>
      <c r="AA172" s="173"/>
      <c r="AB172" s="173"/>
      <c r="AC172" s="173"/>
      <c r="AD172" s="173"/>
      <c r="AE172" s="173"/>
      <c r="AF172" s="173"/>
      <c r="AG172" s="173"/>
      <c r="AH172" s="173"/>
      <c r="AI172" s="173"/>
      <c r="AJ172" s="173"/>
      <c r="AK172" s="173"/>
      <c r="AL172" s="173"/>
      <c r="AM172" s="173"/>
      <c r="AN172" s="173"/>
      <c r="AO172" s="173"/>
      <c r="AP172" s="173"/>
      <c r="AQ172" s="173"/>
      <c r="AR172" s="173"/>
      <c r="AS172" s="173"/>
      <c r="AT172" s="173"/>
      <c r="AU172" s="173"/>
      <c r="AV172" s="173"/>
      <c r="AW172" s="173"/>
      <c r="AX172" s="173"/>
      <c r="AY172" s="173"/>
      <c r="AZ172" s="173"/>
      <c r="BA172" s="173"/>
      <c r="BB172" s="173"/>
      <c r="BC172" s="173"/>
      <c r="BD172" s="173"/>
      <c r="BE172" s="173"/>
      <c r="BF172" s="173"/>
      <c r="BG172" s="173"/>
      <c r="BH172" s="173"/>
      <c r="BI172" s="173"/>
      <c r="BJ172" s="173"/>
      <c r="BK172" s="173"/>
      <c r="BL172" s="173"/>
      <c r="BM172" s="173"/>
      <c r="BN172" s="173"/>
      <c r="BO172" s="173"/>
      <c r="BP172" s="173"/>
      <c r="BQ172" s="173"/>
      <c r="BR172" s="173"/>
      <c r="BS172" s="173"/>
      <c r="BT172" s="173"/>
      <c r="BU172" s="173"/>
      <c r="BV172" s="173"/>
      <c r="BW172" s="173"/>
      <c r="BX172" s="173"/>
      <c r="BY172" s="173"/>
      <c r="BZ172" s="173"/>
      <c r="CA172" s="173"/>
      <c r="CB172" s="173"/>
      <c r="CC172" s="173"/>
      <c r="CD172" s="173"/>
      <c r="CE172" s="173"/>
      <c r="CF172" s="173"/>
      <c r="CG172" s="173"/>
      <c r="CH172" s="173"/>
      <c r="CI172" s="173"/>
      <c r="CJ172" s="173"/>
      <c r="CK172" s="173"/>
      <c r="CL172" s="173"/>
      <c r="CM172" s="173"/>
      <c r="CN172" s="173"/>
      <c r="CO172" s="173"/>
      <c r="CP172" s="173"/>
      <c r="CQ172" s="173"/>
      <c r="CR172" s="173"/>
      <c r="CS172" s="173"/>
      <c r="CT172" s="173"/>
      <c r="CU172" s="173"/>
      <c r="CV172" s="173"/>
      <c r="CW172" s="173"/>
      <c r="CX172" s="173"/>
      <c r="CY172" s="173"/>
      <c r="CZ172" s="173"/>
      <c r="DA172" s="173"/>
      <c r="DB172" s="173"/>
      <c r="DC172" s="173"/>
      <c r="DD172" s="173"/>
      <c r="DE172" s="173"/>
      <c r="DF172" s="173"/>
      <c r="DG172" s="173"/>
      <c r="DH172" s="173"/>
      <c r="DI172" s="173"/>
      <c r="DJ172" s="173"/>
      <c r="DK172" s="173"/>
      <c r="DL172" s="173"/>
      <c r="DM172" s="173"/>
      <c r="DN172" s="173"/>
      <c r="DO172" s="173"/>
      <c r="DP172" s="173"/>
      <c r="DQ172" s="173"/>
      <c r="DR172" s="173"/>
      <c r="DS172" s="173"/>
      <c r="DT172" s="173"/>
      <c r="DU172" s="173"/>
      <c r="DV172" s="173"/>
      <c r="DW172" s="173"/>
      <c r="DX172" s="173"/>
      <c r="DY172" s="173"/>
      <c r="DZ172" s="173"/>
      <c r="EA172" s="173"/>
      <c r="EB172" s="173"/>
      <c r="EC172" s="173"/>
      <c r="ED172" s="173"/>
      <c r="EE172" s="173"/>
      <c r="EF172" s="173"/>
      <c r="EG172" s="173"/>
      <c r="EH172" s="173"/>
      <c r="EI172" s="173"/>
      <c r="EJ172" s="173"/>
      <c r="EK172" s="173"/>
      <c r="EL172" s="173"/>
      <c r="EM172" s="173"/>
      <c r="EN172" s="173"/>
      <c r="EO172" s="173"/>
      <c r="EP172" s="173"/>
      <c r="EQ172" s="173"/>
      <c r="ER172" s="173"/>
      <c r="ES172" s="173"/>
      <c r="ET172" s="173"/>
      <c r="EU172" s="173"/>
      <c r="EV172" s="173"/>
      <c r="EW172" s="173"/>
      <c r="EX172" s="173"/>
      <c r="EY172" s="173"/>
      <c r="EZ172" s="173"/>
      <c r="FA172" s="173"/>
      <c r="FB172" s="173"/>
    </row>
    <row r="173" spans="1:158" ht="31.5" hidden="1" x14ac:dyDescent="0.25">
      <c r="A173" s="137" t="s">
        <v>182</v>
      </c>
      <c r="B173" s="108"/>
      <c r="C173" s="108"/>
      <c r="D173" s="108"/>
      <c r="E173" s="108"/>
      <c r="F173" s="108"/>
      <c r="G173" s="173"/>
      <c r="H173" s="173"/>
      <c r="I173" s="173"/>
      <c r="J173" s="173"/>
      <c r="K173" s="173"/>
      <c r="L173" s="173"/>
      <c r="M173" s="173"/>
      <c r="N173" s="173"/>
      <c r="O173" s="173"/>
      <c r="P173" s="173"/>
      <c r="Q173" s="173"/>
      <c r="R173" s="173"/>
      <c r="S173" s="173"/>
      <c r="T173" s="173"/>
      <c r="U173" s="173"/>
      <c r="V173" s="173"/>
      <c r="W173" s="173"/>
      <c r="X173" s="173"/>
      <c r="Y173" s="173"/>
      <c r="Z173" s="173"/>
      <c r="AA173" s="173"/>
      <c r="AB173" s="173"/>
      <c r="AC173" s="173"/>
      <c r="AD173" s="173"/>
      <c r="AE173" s="173"/>
      <c r="AF173" s="173"/>
      <c r="AG173" s="173"/>
      <c r="AH173" s="173"/>
      <c r="AI173" s="173"/>
      <c r="AJ173" s="173"/>
      <c r="AK173" s="173"/>
      <c r="AL173" s="173"/>
      <c r="AM173" s="173"/>
      <c r="AN173" s="173"/>
      <c r="AO173" s="173"/>
      <c r="AP173" s="173"/>
      <c r="AQ173" s="173"/>
      <c r="AR173" s="173"/>
      <c r="AS173" s="173"/>
      <c r="AT173" s="173"/>
      <c r="AU173" s="173"/>
      <c r="AV173" s="173"/>
      <c r="AW173" s="173"/>
      <c r="AX173" s="173"/>
      <c r="AY173" s="173"/>
      <c r="AZ173" s="173"/>
      <c r="BA173" s="173"/>
      <c r="BB173" s="173"/>
      <c r="BC173" s="173"/>
      <c r="BD173" s="173"/>
      <c r="BE173" s="173"/>
      <c r="BF173" s="173"/>
      <c r="BG173" s="173"/>
      <c r="BH173" s="173"/>
      <c r="BI173" s="173"/>
      <c r="BJ173" s="173"/>
      <c r="BK173" s="173"/>
      <c r="BL173" s="173"/>
      <c r="BM173" s="173"/>
      <c r="BN173" s="173"/>
      <c r="BO173" s="173"/>
      <c r="BP173" s="173"/>
      <c r="BQ173" s="173"/>
      <c r="BR173" s="173"/>
      <c r="BS173" s="173"/>
      <c r="BT173" s="173"/>
      <c r="BU173" s="173"/>
      <c r="BV173" s="173"/>
      <c r="BW173" s="173"/>
      <c r="BX173" s="173"/>
      <c r="BY173" s="173"/>
      <c r="BZ173" s="173"/>
      <c r="CA173" s="173"/>
      <c r="CB173" s="173"/>
      <c r="CC173" s="173"/>
      <c r="CD173" s="173"/>
      <c r="CE173" s="173"/>
      <c r="CF173" s="173"/>
      <c r="CG173" s="173"/>
      <c r="CH173" s="173"/>
      <c r="CI173" s="173"/>
      <c r="CJ173" s="173"/>
      <c r="CK173" s="173"/>
      <c r="CL173" s="173"/>
      <c r="CM173" s="173"/>
      <c r="CN173" s="173"/>
      <c r="CO173" s="173"/>
      <c r="CP173" s="173"/>
      <c r="CQ173" s="173"/>
      <c r="CR173" s="173"/>
      <c r="CS173" s="173"/>
      <c r="CT173" s="173"/>
      <c r="CU173" s="173"/>
      <c r="CV173" s="173"/>
      <c r="CW173" s="173"/>
      <c r="CX173" s="173"/>
      <c r="CY173" s="173"/>
      <c r="CZ173" s="173"/>
      <c r="DA173" s="173"/>
      <c r="DB173" s="173"/>
      <c r="DC173" s="173"/>
      <c r="DD173" s="173"/>
      <c r="DE173" s="173"/>
      <c r="DF173" s="173"/>
      <c r="DG173" s="173"/>
      <c r="DH173" s="173"/>
      <c r="DI173" s="173"/>
      <c r="DJ173" s="173"/>
      <c r="DK173" s="173"/>
      <c r="DL173" s="173"/>
      <c r="DM173" s="173"/>
      <c r="DN173" s="173"/>
      <c r="DO173" s="173"/>
      <c r="DP173" s="173"/>
      <c r="DQ173" s="173"/>
      <c r="DR173" s="173"/>
      <c r="DS173" s="173"/>
      <c r="DT173" s="173"/>
      <c r="DU173" s="173"/>
      <c r="DV173" s="173"/>
      <c r="DW173" s="173"/>
      <c r="DX173" s="173"/>
      <c r="DY173" s="173"/>
      <c r="DZ173" s="173"/>
      <c r="EA173" s="173"/>
      <c r="EB173" s="173"/>
      <c r="EC173" s="173"/>
      <c r="ED173" s="173"/>
      <c r="EE173" s="173"/>
      <c r="EF173" s="173"/>
      <c r="EG173" s="173"/>
      <c r="EH173" s="173"/>
      <c r="EI173" s="173"/>
      <c r="EJ173" s="173"/>
      <c r="EK173" s="173"/>
      <c r="EL173" s="173"/>
      <c r="EM173" s="173"/>
      <c r="EN173" s="173"/>
      <c r="EO173" s="173"/>
      <c r="EP173" s="173"/>
      <c r="EQ173" s="173"/>
      <c r="ER173" s="173"/>
      <c r="ES173" s="173"/>
      <c r="ET173" s="173"/>
      <c r="EU173" s="173"/>
      <c r="EV173" s="173"/>
      <c r="EW173" s="173"/>
      <c r="EX173" s="173"/>
      <c r="EY173" s="173"/>
      <c r="EZ173" s="173"/>
      <c r="FA173" s="173"/>
      <c r="FB173" s="173"/>
    </row>
    <row r="174" spans="1:158" ht="16.5" hidden="1" thickBot="1" x14ac:dyDescent="0.3">
      <c r="A174" s="230" t="s">
        <v>183</v>
      </c>
      <c r="B174" s="231"/>
      <c r="C174" s="231"/>
      <c r="D174" s="231"/>
      <c r="E174" s="231"/>
      <c r="F174" s="231"/>
      <c r="G174" s="173"/>
      <c r="H174" s="173"/>
      <c r="I174" s="173"/>
      <c r="J174" s="173"/>
      <c r="K174" s="173"/>
      <c r="L174" s="173"/>
      <c r="M174" s="173"/>
      <c r="N174" s="173"/>
      <c r="O174" s="173"/>
      <c r="P174" s="173"/>
      <c r="Q174" s="173"/>
      <c r="R174" s="173"/>
      <c r="S174" s="173"/>
      <c r="T174" s="173"/>
      <c r="U174" s="173"/>
      <c r="V174" s="173"/>
      <c r="W174" s="173"/>
      <c r="X174" s="173"/>
      <c r="Y174" s="173"/>
      <c r="Z174" s="173"/>
      <c r="AA174" s="173"/>
      <c r="AB174" s="173"/>
      <c r="AC174" s="173"/>
      <c r="AD174" s="173"/>
      <c r="AE174" s="173"/>
      <c r="AF174" s="173"/>
      <c r="AG174" s="173"/>
      <c r="AH174" s="173"/>
      <c r="AI174" s="173"/>
      <c r="AJ174" s="173"/>
      <c r="AK174" s="173"/>
      <c r="AL174" s="173"/>
      <c r="AM174" s="173"/>
      <c r="AN174" s="173"/>
      <c r="AO174" s="173"/>
      <c r="AP174" s="173"/>
      <c r="AQ174" s="173"/>
      <c r="AR174" s="173"/>
      <c r="AS174" s="173"/>
      <c r="AT174" s="173"/>
      <c r="AU174" s="173"/>
      <c r="AV174" s="173"/>
      <c r="AW174" s="173"/>
      <c r="AX174" s="173"/>
      <c r="AY174" s="173"/>
      <c r="AZ174" s="173"/>
      <c r="BA174" s="173"/>
      <c r="BB174" s="173"/>
      <c r="BC174" s="173"/>
      <c r="BD174" s="173"/>
      <c r="BE174" s="173"/>
      <c r="BF174" s="173"/>
      <c r="BG174" s="173"/>
      <c r="BH174" s="173"/>
      <c r="BI174" s="173"/>
      <c r="BJ174" s="173"/>
      <c r="BK174" s="173"/>
      <c r="BL174" s="173"/>
      <c r="BM174" s="173"/>
      <c r="BN174" s="173"/>
      <c r="BO174" s="173"/>
      <c r="BP174" s="173"/>
      <c r="BQ174" s="173"/>
      <c r="BR174" s="173"/>
      <c r="BS174" s="173"/>
      <c r="BT174" s="173"/>
      <c r="BU174" s="173"/>
      <c r="BV174" s="173"/>
      <c r="BW174" s="173"/>
      <c r="BX174" s="173"/>
      <c r="BY174" s="173"/>
      <c r="BZ174" s="173"/>
      <c r="CA174" s="173"/>
      <c r="CB174" s="173"/>
      <c r="CC174" s="173"/>
      <c r="CD174" s="173"/>
      <c r="CE174" s="173"/>
      <c r="CF174" s="173"/>
      <c r="CG174" s="173"/>
      <c r="CH174" s="173"/>
      <c r="CI174" s="173"/>
      <c r="CJ174" s="173"/>
      <c r="CK174" s="173"/>
      <c r="CL174" s="173"/>
      <c r="CM174" s="173"/>
      <c r="CN174" s="173"/>
      <c r="CO174" s="173"/>
      <c r="CP174" s="173"/>
      <c r="CQ174" s="173"/>
      <c r="CR174" s="173"/>
      <c r="CS174" s="173"/>
      <c r="CT174" s="173"/>
      <c r="CU174" s="173"/>
      <c r="CV174" s="173"/>
      <c r="CW174" s="173"/>
      <c r="CX174" s="173"/>
      <c r="CY174" s="173"/>
      <c r="CZ174" s="173"/>
      <c r="DA174" s="173"/>
      <c r="DB174" s="173"/>
      <c r="DC174" s="173"/>
      <c r="DD174" s="173"/>
      <c r="DE174" s="173"/>
      <c r="DF174" s="173"/>
      <c r="DG174" s="173"/>
      <c r="DH174" s="173"/>
      <c r="DI174" s="173"/>
      <c r="DJ174" s="173"/>
      <c r="DK174" s="173"/>
      <c r="DL174" s="173"/>
      <c r="DM174" s="173"/>
      <c r="DN174" s="173"/>
      <c r="DO174" s="173"/>
      <c r="DP174" s="173"/>
      <c r="DQ174" s="173"/>
      <c r="DR174" s="173"/>
      <c r="DS174" s="173"/>
      <c r="DT174" s="173"/>
      <c r="DU174" s="173"/>
      <c r="DV174" s="173"/>
      <c r="DW174" s="173"/>
      <c r="DX174" s="173"/>
      <c r="DY174" s="173"/>
      <c r="DZ174" s="173"/>
      <c r="EA174" s="173"/>
      <c r="EB174" s="173"/>
      <c r="EC174" s="173"/>
      <c r="ED174" s="173"/>
      <c r="EE174" s="173"/>
      <c r="EF174" s="173"/>
      <c r="EG174" s="173"/>
      <c r="EH174" s="173"/>
      <c r="EI174" s="173"/>
      <c r="EJ174" s="173"/>
      <c r="EK174" s="173"/>
      <c r="EL174" s="173"/>
      <c r="EM174" s="173"/>
      <c r="EN174" s="173"/>
      <c r="EO174" s="173"/>
      <c r="EP174" s="173"/>
      <c r="EQ174" s="173"/>
      <c r="ER174" s="173"/>
      <c r="ES174" s="173"/>
      <c r="ET174" s="173"/>
      <c r="EU174" s="173"/>
      <c r="EV174" s="173"/>
      <c r="EW174" s="173"/>
      <c r="EX174" s="173"/>
      <c r="EY174" s="173"/>
      <c r="EZ174" s="173"/>
      <c r="FA174" s="173"/>
      <c r="FB174" s="173"/>
    </row>
    <row r="175" spans="1:158" hidden="1" x14ac:dyDescent="0.25">
      <c r="D175" s="173"/>
      <c r="E175" s="173"/>
      <c r="F175" s="173"/>
      <c r="G175" s="173"/>
      <c r="H175" s="173"/>
      <c r="I175" s="173"/>
      <c r="J175" s="173"/>
      <c r="K175" s="173"/>
      <c r="L175" s="173"/>
      <c r="M175" s="173"/>
      <c r="N175" s="173"/>
      <c r="O175" s="173"/>
      <c r="P175" s="173"/>
      <c r="Q175" s="173"/>
      <c r="R175" s="173"/>
      <c r="S175" s="173"/>
      <c r="T175" s="173"/>
      <c r="U175" s="173"/>
      <c r="V175" s="173"/>
      <c r="W175" s="173"/>
      <c r="X175" s="173"/>
      <c r="Y175" s="173"/>
      <c r="Z175" s="173"/>
      <c r="AA175" s="173"/>
      <c r="AB175" s="173"/>
      <c r="AC175" s="173"/>
      <c r="AD175" s="173"/>
      <c r="AE175" s="173"/>
      <c r="AF175" s="173"/>
      <c r="AG175" s="173"/>
      <c r="AH175" s="173"/>
      <c r="AI175" s="173"/>
      <c r="AJ175" s="173"/>
      <c r="AK175" s="173"/>
      <c r="AL175" s="173"/>
      <c r="AM175" s="173"/>
      <c r="AN175" s="173"/>
      <c r="AO175" s="173"/>
      <c r="AP175" s="173"/>
      <c r="AQ175" s="173"/>
      <c r="AR175" s="173"/>
      <c r="AS175" s="173"/>
      <c r="AT175" s="173"/>
      <c r="AU175" s="173"/>
      <c r="AV175" s="173"/>
      <c r="AW175" s="173"/>
      <c r="AX175" s="173"/>
      <c r="AY175" s="173"/>
      <c r="AZ175" s="173"/>
      <c r="BA175" s="173"/>
      <c r="BB175" s="173"/>
      <c r="BC175" s="173"/>
      <c r="BD175" s="173"/>
      <c r="BE175" s="173"/>
      <c r="BF175" s="173"/>
      <c r="BG175" s="173"/>
      <c r="BH175" s="173"/>
      <c r="BI175" s="173"/>
      <c r="BJ175" s="173"/>
      <c r="BK175" s="173"/>
      <c r="BL175" s="173"/>
      <c r="BM175" s="173"/>
      <c r="BN175" s="173"/>
      <c r="BO175" s="173"/>
      <c r="BP175" s="173"/>
      <c r="BQ175" s="173"/>
      <c r="BR175" s="173"/>
      <c r="BS175" s="173"/>
      <c r="BT175" s="173"/>
      <c r="BU175" s="173"/>
      <c r="BV175" s="173"/>
      <c r="BW175" s="173"/>
      <c r="BX175" s="173"/>
      <c r="BY175" s="173"/>
      <c r="BZ175" s="173"/>
      <c r="CA175" s="173"/>
      <c r="CB175" s="173"/>
      <c r="CC175" s="173"/>
      <c r="CD175" s="173"/>
      <c r="CE175" s="173"/>
      <c r="CF175" s="173"/>
      <c r="CG175" s="173"/>
      <c r="CH175" s="173"/>
      <c r="CI175" s="173"/>
      <c r="CJ175" s="173"/>
      <c r="CK175" s="173"/>
      <c r="CL175" s="173"/>
      <c r="CM175" s="173"/>
      <c r="CN175" s="173"/>
      <c r="CO175" s="173"/>
      <c r="CP175" s="173"/>
      <c r="CQ175" s="173"/>
      <c r="CR175" s="173"/>
      <c r="CS175" s="173"/>
      <c r="CT175" s="173"/>
      <c r="CU175" s="173"/>
      <c r="CV175" s="173"/>
      <c r="CW175" s="173"/>
      <c r="CX175" s="173"/>
      <c r="CY175" s="173"/>
      <c r="CZ175" s="173"/>
      <c r="DA175" s="173"/>
      <c r="DB175" s="173"/>
      <c r="DC175" s="173"/>
      <c r="DD175" s="173"/>
      <c r="DE175" s="173"/>
      <c r="DF175" s="173"/>
      <c r="DG175" s="173"/>
      <c r="DH175" s="173"/>
      <c r="DI175" s="173"/>
      <c r="DJ175" s="173"/>
      <c r="DK175" s="173"/>
      <c r="DL175" s="173"/>
      <c r="DM175" s="173"/>
      <c r="DN175" s="173"/>
      <c r="DO175" s="173"/>
      <c r="DP175" s="173"/>
      <c r="DQ175" s="173"/>
      <c r="DR175" s="173"/>
      <c r="DS175" s="173"/>
      <c r="DT175" s="173"/>
      <c r="DU175" s="173"/>
      <c r="DV175" s="173"/>
      <c r="DW175" s="173"/>
      <c r="DX175" s="173"/>
      <c r="DY175" s="173"/>
      <c r="DZ175" s="173"/>
      <c r="EA175" s="173"/>
      <c r="EB175" s="173"/>
      <c r="EC175" s="173"/>
      <c r="ED175" s="173"/>
      <c r="EE175" s="173"/>
      <c r="EF175" s="173"/>
      <c r="EG175" s="173"/>
      <c r="EH175" s="173"/>
      <c r="EI175" s="173"/>
      <c r="EJ175" s="173"/>
      <c r="EK175" s="173"/>
      <c r="EL175" s="173"/>
      <c r="EM175" s="173"/>
      <c r="EN175" s="173"/>
      <c r="EO175" s="173"/>
      <c r="EP175" s="173"/>
      <c r="EQ175" s="173"/>
      <c r="ER175" s="173"/>
      <c r="ES175" s="173"/>
      <c r="ET175" s="173"/>
      <c r="EU175" s="173"/>
      <c r="EV175" s="173"/>
      <c r="EW175" s="173"/>
      <c r="EX175" s="173"/>
      <c r="EY175" s="173"/>
      <c r="EZ175" s="173"/>
      <c r="FA175" s="173"/>
      <c r="FB175" s="173"/>
    </row>
    <row r="176" spans="1:158" hidden="1" x14ac:dyDescent="0.25">
      <c r="D176" s="173"/>
      <c r="E176" s="173"/>
      <c r="F176" s="173"/>
      <c r="G176" s="173"/>
      <c r="H176" s="173"/>
      <c r="I176" s="173"/>
      <c r="J176" s="173"/>
      <c r="K176" s="173"/>
      <c r="L176" s="173"/>
      <c r="M176" s="173"/>
      <c r="N176" s="173"/>
      <c r="O176" s="173"/>
      <c r="P176" s="173"/>
      <c r="Q176" s="173"/>
      <c r="R176" s="173"/>
      <c r="S176" s="173"/>
      <c r="T176" s="173"/>
      <c r="U176" s="173"/>
      <c r="V176" s="173"/>
      <c r="W176" s="173"/>
      <c r="X176" s="173"/>
      <c r="Y176" s="173"/>
      <c r="Z176" s="173"/>
      <c r="AA176" s="173"/>
      <c r="AB176" s="173"/>
      <c r="AC176" s="173"/>
      <c r="AD176" s="173"/>
      <c r="AE176" s="173"/>
      <c r="AF176" s="173"/>
      <c r="AG176" s="173"/>
      <c r="AH176" s="173"/>
      <c r="AI176" s="173"/>
      <c r="AJ176" s="173"/>
      <c r="AK176" s="173"/>
      <c r="AL176" s="173"/>
      <c r="AM176" s="173"/>
      <c r="AN176" s="173"/>
      <c r="AO176" s="173"/>
      <c r="AP176" s="173"/>
      <c r="AQ176" s="173"/>
      <c r="AR176" s="173"/>
      <c r="AS176" s="173"/>
      <c r="AT176" s="173"/>
      <c r="AU176" s="173"/>
      <c r="AV176" s="173"/>
      <c r="AW176" s="173"/>
      <c r="AX176" s="173"/>
      <c r="AY176" s="173"/>
      <c r="AZ176" s="173"/>
      <c r="BA176" s="173"/>
      <c r="BB176" s="173"/>
      <c r="BC176" s="173"/>
      <c r="BD176" s="173"/>
      <c r="BE176" s="173"/>
      <c r="BF176" s="173"/>
      <c r="BG176" s="173"/>
      <c r="BH176" s="173"/>
      <c r="BI176" s="173"/>
      <c r="BJ176" s="173"/>
      <c r="BK176" s="173"/>
      <c r="BL176" s="173"/>
      <c r="BM176" s="173"/>
      <c r="BN176" s="173"/>
      <c r="BO176" s="173"/>
      <c r="BP176" s="173"/>
      <c r="BQ176" s="173"/>
      <c r="BR176" s="173"/>
      <c r="BS176" s="173"/>
      <c r="BT176" s="173"/>
      <c r="BU176" s="173"/>
      <c r="BV176" s="173"/>
      <c r="BW176" s="173"/>
      <c r="BX176" s="173"/>
      <c r="BY176" s="173"/>
      <c r="BZ176" s="173"/>
      <c r="CA176" s="173"/>
      <c r="CB176" s="173"/>
      <c r="CC176" s="173"/>
      <c r="CD176" s="173"/>
      <c r="CE176" s="173"/>
      <c r="CF176" s="173"/>
      <c r="CG176" s="173"/>
      <c r="CH176" s="173"/>
      <c r="CI176" s="173"/>
      <c r="CJ176" s="173"/>
      <c r="CK176" s="173"/>
      <c r="CL176" s="173"/>
      <c r="CM176" s="173"/>
      <c r="CN176" s="173"/>
      <c r="CO176" s="173"/>
      <c r="CP176" s="173"/>
      <c r="CQ176" s="173"/>
      <c r="CR176" s="173"/>
      <c r="CS176" s="173"/>
      <c r="CT176" s="173"/>
      <c r="CU176" s="173"/>
      <c r="CV176" s="173"/>
      <c r="CW176" s="173"/>
      <c r="CX176" s="173"/>
      <c r="CY176" s="173"/>
      <c r="CZ176" s="173"/>
      <c r="DA176" s="173"/>
      <c r="DB176" s="173"/>
      <c r="DC176" s="173"/>
      <c r="DD176" s="173"/>
      <c r="DE176" s="173"/>
      <c r="DF176" s="173"/>
      <c r="DG176" s="173"/>
      <c r="DH176" s="173"/>
      <c r="DI176" s="173"/>
      <c r="DJ176" s="173"/>
      <c r="DK176" s="173"/>
      <c r="DL176" s="173"/>
      <c r="DM176" s="173"/>
      <c r="DN176" s="173"/>
      <c r="DO176" s="173"/>
      <c r="DP176" s="173"/>
      <c r="DQ176" s="173"/>
      <c r="DR176" s="173"/>
      <c r="DS176" s="173"/>
      <c r="DT176" s="173"/>
      <c r="DU176" s="173"/>
      <c r="DV176" s="173"/>
      <c r="DW176" s="173"/>
      <c r="DX176" s="173"/>
      <c r="DY176" s="173"/>
      <c r="DZ176" s="173"/>
      <c r="EA176" s="173"/>
      <c r="EB176" s="173"/>
      <c r="EC176" s="173"/>
      <c r="ED176" s="173"/>
      <c r="EE176" s="173"/>
      <c r="EF176" s="173"/>
      <c r="EG176" s="173"/>
      <c r="EH176" s="173"/>
      <c r="EI176" s="173"/>
      <c r="EJ176" s="173"/>
      <c r="EK176" s="173"/>
      <c r="EL176" s="173"/>
      <c r="EM176" s="173"/>
      <c r="EN176" s="173"/>
      <c r="EO176" s="173"/>
      <c r="EP176" s="173"/>
      <c r="EQ176" s="173"/>
      <c r="ER176" s="173"/>
      <c r="ES176" s="173"/>
      <c r="ET176" s="173"/>
      <c r="EU176" s="173"/>
      <c r="EV176" s="173"/>
      <c r="EW176" s="173"/>
      <c r="EX176" s="173"/>
      <c r="EY176" s="173"/>
      <c r="EZ176" s="173"/>
      <c r="FA176" s="173"/>
      <c r="FB176" s="173"/>
    </row>
    <row r="177" spans="4:158" hidden="1" x14ac:dyDescent="0.25">
      <c r="D177" s="173"/>
      <c r="E177" s="173"/>
      <c r="F177" s="173"/>
      <c r="G177" s="173"/>
      <c r="H177" s="173"/>
      <c r="I177" s="173"/>
      <c r="J177" s="173"/>
      <c r="K177" s="173"/>
      <c r="L177" s="173"/>
      <c r="M177" s="173"/>
      <c r="N177" s="173"/>
      <c r="O177" s="173"/>
      <c r="P177" s="173"/>
      <c r="Q177" s="173"/>
      <c r="R177" s="173"/>
      <c r="S177" s="173"/>
      <c r="T177" s="173"/>
      <c r="U177" s="173"/>
      <c r="V177" s="173"/>
      <c r="W177" s="173"/>
      <c r="X177" s="173"/>
      <c r="Y177" s="173"/>
      <c r="Z177" s="173"/>
      <c r="AA177" s="173"/>
      <c r="AB177" s="173"/>
      <c r="AC177" s="173"/>
      <c r="AD177" s="173"/>
      <c r="AE177" s="173"/>
      <c r="AF177" s="173"/>
      <c r="AG177" s="173"/>
      <c r="AH177" s="173"/>
      <c r="AI177" s="173"/>
      <c r="AJ177" s="173"/>
      <c r="AK177" s="173"/>
      <c r="AL177" s="173"/>
      <c r="AM177" s="173"/>
      <c r="AN177" s="173"/>
      <c r="AO177" s="173"/>
      <c r="AP177" s="173"/>
      <c r="AQ177" s="173"/>
      <c r="AR177" s="173"/>
      <c r="AS177" s="173"/>
      <c r="AT177" s="173"/>
      <c r="AU177" s="173"/>
      <c r="AV177" s="173"/>
      <c r="AW177" s="173"/>
      <c r="AX177" s="173"/>
      <c r="AY177" s="173"/>
      <c r="AZ177" s="173"/>
      <c r="BA177" s="173"/>
      <c r="BB177" s="173"/>
      <c r="BC177" s="173"/>
      <c r="BD177" s="173"/>
      <c r="BE177" s="173"/>
      <c r="BF177" s="173"/>
      <c r="BG177" s="173"/>
      <c r="BH177" s="173"/>
      <c r="BI177" s="173"/>
      <c r="BJ177" s="173"/>
      <c r="BK177" s="173"/>
      <c r="BL177" s="173"/>
      <c r="BM177" s="173"/>
      <c r="BN177" s="173"/>
      <c r="BO177" s="173"/>
      <c r="BP177" s="173"/>
      <c r="BQ177" s="173"/>
      <c r="BR177" s="173"/>
      <c r="BS177" s="173"/>
      <c r="BT177" s="173"/>
      <c r="BU177" s="173"/>
      <c r="BV177" s="173"/>
      <c r="BW177" s="173"/>
      <c r="BX177" s="173"/>
      <c r="BY177" s="173"/>
      <c r="BZ177" s="173"/>
      <c r="CA177" s="173"/>
      <c r="CB177" s="173"/>
      <c r="CC177" s="173"/>
      <c r="CD177" s="173"/>
      <c r="CE177" s="173"/>
      <c r="CF177" s="173"/>
      <c r="CG177" s="173"/>
      <c r="CH177" s="173"/>
      <c r="CI177" s="173"/>
      <c r="CJ177" s="173"/>
      <c r="CK177" s="173"/>
      <c r="CL177" s="173"/>
      <c r="CM177" s="173"/>
      <c r="CN177" s="173"/>
      <c r="CO177" s="173"/>
      <c r="CP177" s="173"/>
      <c r="CQ177" s="173"/>
      <c r="CR177" s="173"/>
      <c r="CS177" s="173"/>
      <c r="CT177" s="173"/>
      <c r="CU177" s="173"/>
      <c r="CV177" s="173"/>
      <c r="CW177" s="173"/>
      <c r="CX177" s="173"/>
      <c r="CY177" s="173"/>
      <c r="CZ177" s="173"/>
      <c r="DA177" s="173"/>
      <c r="DB177" s="173"/>
      <c r="DC177" s="173"/>
      <c r="DD177" s="173"/>
      <c r="DE177" s="173"/>
      <c r="DF177" s="173"/>
      <c r="DG177" s="173"/>
      <c r="DH177" s="173"/>
      <c r="DI177" s="173"/>
      <c r="DJ177" s="173"/>
      <c r="DK177" s="173"/>
      <c r="DL177" s="173"/>
      <c r="DM177" s="173"/>
      <c r="DN177" s="173"/>
      <c r="DO177" s="173"/>
      <c r="DP177" s="173"/>
      <c r="DQ177" s="173"/>
      <c r="DR177" s="173"/>
      <c r="DS177" s="173"/>
      <c r="DT177" s="173"/>
      <c r="DU177" s="173"/>
      <c r="DV177" s="173"/>
      <c r="DW177" s="173"/>
      <c r="DX177" s="173"/>
      <c r="DY177" s="173"/>
      <c r="DZ177" s="173"/>
      <c r="EA177" s="173"/>
      <c r="EB177" s="173"/>
      <c r="EC177" s="173"/>
      <c r="ED177" s="173"/>
      <c r="EE177" s="173"/>
      <c r="EF177" s="173"/>
      <c r="EG177" s="173"/>
      <c r="EH177" s="173"/>
      <c r="EI177" s="173"/>
      <c r="EJ177" s="173"/>
      <c r="EK177" s="173"/>
      <c r="EL177" s="173"/>
      <c r="EM177" s="173"/>
      <c r="EN177" s="173"/>
      <c r="EO177" s="173"/>
      <c r="EP177" s="173"/>
      <c r="EQ177" s="173"/>
      <c r="ER177" s="173"/>
      <c r="ES177" s="173"/>
      <c r="ET177" s="173"/>
      <c r="EU177" s="173"/>
      <c r="EV177" s="173"/>
      <c r="EW177" s="173"/>
      <c r="EX177" s="173"/>
      <c r="EY177" s="173"/>
      <c r="EZ177" s="173"/>
      <c r="FA177" s="173"/>
      <c r="FB177" s="173"/>
    </row>
    <row r="178" spans="4:158" hidden="1" x14ac:dyDescent="0.25">
      <c r="D178" s="173"/>
      <c r="E178" s="173"/>
      <c r="F178" s="173"/>
      <c r="G178" s="173"/>
      <c r="H178" s="173"/>
      <c r="I178" s="173"/>
      <c r="J178" s="173"/>
      <c r="K178" s="173"/>
      <c r="L178" s="173"/>
      <c r="M178" s="173"/>
      <c r="N178" s="173"/>
      <c r="O178" s="173"/>
      <c r="P178" s="173"/>
      <c r="Q178" s="173"/>
      <c r="R178" s="173"/>
      <c r="S178" s="173"/>
      <c r="T178" s="173"/>
      <c r="U178" s="173"/>
      <c r="V178" s="173"/>
      <c r="W178" s="173"/>
      <c r="X178" s="173"/>
      <c r="Y178" s="173"/>
      <c r="Z178" s="173"/>
      <c r="AA178" s="173"/>
      <c r="AB178" s="173"/>
      <c r="AC178" s="173"/>
      <c r="AD178" s="173"/>
      <c r="AE178" s="173"/>
      <c r="AF178" s="173"/>
      <c r="AG178" s="173"/>
      <c r="AH178" s="173"/>
      <c r="AI178" s="173"/>
      <c r="AJ178" s="173"/>
      <c r="AK178" s="173"/>
      <c r="AL178" s="173"/>
      <c r="AM178" s="173"/>
      <c r="AN178" s="173"/>
      <c r="AO178" s="173"/>
      <c r="AP178" s="173"/>
      <c r="AQ178" s="173"/>
      <c r="AR178" s="173"/>
      <c r="AS178" s="173"/>
      <c r="AT178" s="173"/>
      <c r="AU178" s="173"/>
      <c r="AV178" s="173"/>
      <c r="AW178" s="173"/>
      <c r="AX178" s="173"/>
      <c r="AY178" s="173"/>
      <c r="AZ178" s="173"/>
      <c r="BA178" s="173"/>
      <c r="BB178" s="173"/>
      <c r="BC178" s="173"/>
      <c r="BD178" s="173"/>
      <c r="BE178" s="173"/>
      <c r="BF178" s="173"/>
      <c r="BG178" s="173"/>
      <c r="BH178" s="173"/>
      <c r="BI178" s="173"/>
      <c r="BJ178" s="173"/>
      <c r="BK178" s="173"/>
      <c r="BL178" s="173"/>
      <c r="BM178" s="173"/>
      <c r="BN178" s="173"/>
      <c r="BO178" s="173"/>
      <c r="BP178" s="173"/>
      <c r="BQ178" s="173"/>
      <c r="BR178" s="173"/>
      <c r="BS178" s="173"/>
      <c r="BT178" s="173"/>
      <c r="BU178" s="173"/>
      <c r="BV178" s="173"/>
      <c r="BW178" s="173"/>
      <c r="BX178" s="173"/>
      <c r="BY178" s="173"/>
      <c r="BZ178" s="173"/>
      <c r="CA178" s="173"/>
      <c r="CB178" s="173"/>
      <c r="CC178" s="173"/>
      <c r="CD178" s="173"/>
      <c r="CE178" s="173"/>
      <c r="CF178" s="173"/>
      <c r="CG178" s="173"/>
      <c r="CH178" s="173"/>
      <c r="CI178" s="173"/>
      <c r="CJ178" s="173"/>
      <c r="CK178" s="173"/>
      <c r="CL178" s="173"/>
      <c r="CM178" s="173"/>
      <c r="CN178" s="173"/>
      <c r="CO178" s="173"/>
      <c r="CP178" s="173"/>
      <c r="CQ178" s="173"/>
      <c r="CR178" s="173"/>
      <c r="CS178" s="173"/>
      <c r="CT178" s="173"/>
      <c r="CU178" s="173"/>
      <c r="CV178" s="173"/>
      <c r="CW178" s="173"/>
      <c r="CX178" s="173"/>
      <c r="CY178" s="173"/>
      <c r="CZ178" s="173"/>
      <c r="DA178" s="173"/>
      <c r="DB178" s="173"/>
      <c r="DC178" s="173"/>
      <c r="DD178" s="173"/>
      <c r="DE178" s="173"/>
      <c r="DF178" s="173"/>
      <c r="DG178" s="173"/>
      <c r="DH178" s="173"/>
      <c r="DI178" s="173"/>
      <c r="DJ178" s="173"/>
      <c r="DK178" s="173"/>
      <c r="DL178" s="173"/>
      <c r="DM178" s="173"/>
      <c r="DN178" s="173"/>
      <c r="DO178" s="173"/>
      <c r="DP178" s="173"/>
      <c r="DQ178" s="173"/>
      <c r="DR178" s="173"/>
      <c r="DS178" s="173"/>
      <c r="DT178" s="173"/>
      <c r="DU178" s="173"/>
      <c r="DV178" s="173"/>
      <c r="DW178" s="173"/>
      <c r="DX178" s="173"/>
      <c r="DY178" s="173"/>
      <c r="DZ178" s="173"/>
      <c r="EA178" s="173"/>
      <c r="EB178" s="173"/>
      <c r="EC178" s="173"/>
      <c r="ED178" s="173"/>
      <c r="EE178" s="173"/>
      <c r="EF178" s="173"/>
      <c r="EG178" s="173"/>
      <c r="EH178" s="173"/>
      <c r="EI178" s="173"/>
      <c r="EJ178" s="173"/>
      <c r="EK178" s="173"/>
      <c r="EL178" s="173"/>
      <c r="EM178" s="173"/>
      <c r="EN178" s="173"/>
      <c r="EO178" s="173"/>
      <c r="EP178" s="173"/>
      <c r="EQ178" s="173"/>
      <c r="ER178" s="173"/>
      <c r="ES178" s="173"/>
      <c r="ET178" s="173"/>
      <c r="EU178" s="173"/>
      <c r="EV178" s="173"/>
      <c r="EW178" s="173"/>
      <c r="EX178" s="173"/>
      <c r="EY178" s="173"/>
      <c r="EZ178" s="173"/>
      <c r="FA178" s="173"/>
      <c r="FB178" s="173"/>
    </row>
    <row r="179" spans="4:158" hidden="1" x14ac:dyDescent="0.25">
      <c r="D179" s="173"/>
      <c r="E179" s="173"/>
      <c r="F179" s="173"/>
      <c r="G179" s="173"/>
      <c r="H179" s="173"/>
      <c r="I179" s="173"/>
      <c r="J179" s="173"/>
      <c r="K179" s="173"/>
      <c r="L179" s="173"/>
      <c r="M179" s="173"/>
      <c r="N179" s="173"/>
      <c r="O179" s="173"/>
      <c r="P179" s="173"/>
      <c r="Q179" s="173"/>
      <c r="R179" s="173"/>
      <c r="S179" s="173"/>
      <c r="T179" s="173"/>
      <c r="U179" s="173"/>
      <c r="V179" s="173"/>
      <c r="W179" s="173"/>
      <c r="X179" s="173"/>
      <c r="Y179" s="173"/>
      <c r="Z179" s="173"/>
      <c r="AA179" s="173"/>
      <c r="AB179" s="173"/>
      <c r="AC179" s="173"/>
      <c r="AD179" s="173"/>
      <c r="AE179" s="173"/>
      <c r="AF179" s="173"/>
      <c r="AG179" s="173"/>
      <c r="AH179" s="173"/>
      <c r="AI179" s="173"/>
      <c r="AJ179" s="173"/>
      <c r="AK179" s="173"/>
      <c r="AL179" s="173"/>
      <c r="AM179" s="173"/>
      <c r="AN179" s="173"/>
      <c r="AO179" s="173"/>
      <c r="AP179" s="173"/>
      <c r="AQ179" s="173"/>
      <c r="AR179" s="173"/>
      <c r="AS179" s="173"/>
      <c r="AT179" s="173"/>
      <c r="AU179" s="173"/>
      <c r="AV179" s="173"/>
      <c r="AW179" s="173"/>
      <c r="AX179" s="173"/>
      <c r="AY179" s="173"/>
      <c r="AZ179" s="173"/>
      <c r="BA179" s="173"/>
      <c r="BB179" s="173"/>
      <c r="BC179" s="173"/>
      <c r="BD179" s="173"/>
      <c r="BE179" s="173"/>
      <c r="BF179" s="173"/>
      <c r="BG179" s="173"/>
      <c r="BH179" s="173"/>
      <c r="BI179" s="173"/>
      <c r="BJ179" s="173"/>
      <c r="BK179" s="173"/>
      <c r="BL179" s="173"/>
      <c r="BM179" s="173"/>
      <c r="BN179" s="173"/>
      <c r="BO179" s="173"/>
      <c r="BP179" s="173"/>
      <c r="BQ179" s="173"/>
      <c r="BR179" s="173"/>
      <c r="BS179" s="173"/>
      <c r="BT179" s="173"/>
      <c r="BU179" s="173"/>
      <c r="BV179" s="173"/>
      <c r="BW179" s="173"/>
      <c r="BX179" s="173"/>
      <c r="BY179" s="173"/>
      <c r="BZ179" s="173"/>
      <c r="CA179" s="173"/>
      <c r="CB179" s="173"/>
      <c r="CC179" s="173"/>
      <c r="CD179" s="173"/>
      <c r="CE179" s="173"/>
      <c r="CF179" s="173"/>
      <c r="CG179" s="173"/>
      <c r="CH179" s="173"/>
      <c r="CI179" s="173"/>
      <c r="CJ179" s="173"/>
      <c r="CK179" s="173"/>
      <c r="CL179" s="173"/>
      <c r="CM179" s="173"/>
      <c r="CN179" s="173"/>
      <c r="CO179" s="173"/>
      <c r="CP179" s="173"/>
      <c r="CQ179" s="173"/>
      <c r="CR179" s="173"/>
      <c r="CS179" s="173"/>
      <c r="CT179" s="173"/>
      <c r="CU179" s="173"/>
      <c r="CV179" s="173"/>
      <c r="CW179" s="173"/>
      <c r="CX179" s="173"/>
      <c r="CY179" s="173"/>
      <c r="CZ179" s="173"/>
      <c r="DA179" s="173"/>
      <c r="DB179" s="173"/>
      <c r="DC179" s="173"/>
      <c r="DD179" s="173"/>
      <c r="DE179" s="173"/>
      <c r="DF179" s="173"/>
      <c r="DG179" s="173"/>
      <c r="DH179" s="173"/>
      <c r="DI179" s="173"/>
      <c r="DJ179" s="173"/>
      <c r="DK179" s="173"/>
      <c r="DL179" s="173"/>
      <c r="DM179" s="173"/>
      <c r="DN179" s="173"/>
      <c r="DO179" s="173"/>
      <c r="DP179" s="173"/>
      <c r="DQ179" s="173"/>
      <c r="DR179" s="173"/>
      <c r="DS179" s="173"/>
      <c r="DT179" s="173"/>
      <c r="DU179" s="173"/>
      <c r="DV179" s="173"/>
      <c r="DW179" s="173"/>
      <c r="DX179" s="173"/>
      <c r="DY179" s="173"/>
      <c r="DZ179" s="173"/>
      <c r="EA179" s="173"/>
      <c r="EB179" s="173"/>
      <c r="EC179" s="173"/>
      <c r="ED179" s="173"/>
      <c r="EE179" s="173"/>
      <c r="EF179" s="173"/>
      <c r="EG179" s="173"/>
      <c r="EH179" s="173"/>
      <c r="EI179" s="173"/>
      <c r="EJ179" s="173"/>
      <c r="EK179" s="173"/>
      <c r="EL179" s="173"/>
      <c r="EM179" s="173"/>
      <c r="EN179" s="173"/>
      <c r="EO179" s="173"/>
      <c r="EP179" s="173"/>
      <c r="EQ179" s="173"/>
      <c r="ER179" s="173"/>
      <c r="ES179" s="173"/>
      <c r="ET179" s="173"/>
      <c r="EU179" s="173"/>
      <c r="EV179" s="173"/>
      <c r="EW179" s="173"/>
      <c r="EX179" s="173"/>
      <c r="EY179" s="173"/>
      <c r="EZ179" s="173"/>
      <c r="FA179" s="173"/>
      <c r="FB179" s="173"/>
    </row>
    <row r="180" spans="4:158" hidden="1" x14ac:dyDescent="0.25">
      <c r="D180" s="173"/>
      <c r="E180" s="173"/>
      <c r="F180" s="173"/>
      <c r="G180" s="173"/>
      <c r="H180" s="173"/>
      <c r="I180" s="173"/>
      <c r="J180" s="173"/>
      <c r="K180" s="173"/>
      <c r="L180" s="173"/>
      <c r="M180" s="173"/>
      <c r="N180" s="173"/>
      <c r="O180" s="173"/>
      <c r="P180" s="173"/>
      <c r="Q180" s="173"/>
      <c r="R180" s="173"/>
      <c r="S180" s="173"/>
      <c r="T180" s="173"/>
      <c r="U180" s="173"/>
      <c r="V180" s="173"/>
      <c r="W180" s="173"/>
      <c r="X180" s="173"/>
      <c r="Y180" s="173"/>
      <c r="Z180" s="173"/>
      <c r="AA180" s="173"/>
      <c r="AB180" s="173"/>
      <c r="AC180" s="173"/>
      <c r="AD180" s="173"/>
      <c r="AE180" s="173"/>
      <c r="AF180" s="173"/>
      <c r="AG180" s="173"/>
      <c r="AH180" s="173"/>
      <c r="AI180" s="173"/>
      <c r="AJ180" s="173"/>
      <c r="AK180" s="173"/>
      <c r="AL180" s="173"/>
      <c r="AM180" s="173"/>
      <c r="AN180" s="173"/>
      <c r="AO180" s="173"/>
      <c r="AP180" s="173"/>
      <c r="AQ180" s="173"/>
      <c r="AR180" s="173"/>
      <c r="AS180" s="173"/>
      <c r="AT180" s="173"/>
      <c r="AU180" s="173"/>
      <c r="AV180" s="173"/>
      <c r="AW180" s="173"/>
      <c r="AX180" s="173"/>
      <c r="AY180" s="173"/>
      <c r="AZ180" s="173"/>
      <c r="BA180" s="173"/>
      <c r="BB180" s="173"/>
      <c r="BC180" s="173"/>
      <c r="BD180" s="173"/>
      <c r="BE180" s="173"/>
      <c r="BF180" s="173"/>
      <c r="BG180" s="173"/>
      <c r="BH180" s="173"/>
      <c r="BI180" s="173"/>
      <c r="BJ180" s="173"/>
      <c r="BK180" s="173"/>
      <c r="BL180" s="173"/>
      <c r="BM180" s="173"/>
      <c r="BN180" s="173"/>
      <c r="BO180" s="173"/>
      <c r="BP180" s="173"/>
      <c r="BQ180" s="173"/>
      <c r="BR180" s="173"/>
      <c r="BS180" s="173"/>
      <c r="BT180" s="173"/>
      <c r="BU180" s="173"/>
      <c r="BV180" s="173"/>
      <c r="BW180" s="173"/>
      <c r="BX180" s="173"/>
      <c r="BY180" s="173"/>
      <c r="BZ180" s="173"/>
      <c r="CA180" s="173"/>
      <c r="CB180" s="173"/>
      <c r="CC180" s="173"/>
      <c r="CD180" s="173"/>
      <c r="CE180" s="173"/>
      <c r="CF180" s="173"/>
      <c r="CG180" s="173"/>
      <c r="CH180" s="173"/>
      <c r="CI180" s="173"/>
      <c r="CJ180" s="173"/>
      <c r="CK180" s="173"/>
      <c r="CL180" s="173"/>
      <c r="CM180" s="173"/>
      <c r="CN180" s="173"/>
      <c r="CO180" s="173"/>
      <c r="CP180" s="173"/>
      <c r="CQ180" s="173"/>
      <c r="CR180" s="173"/>
      <c r="CS180" s="173"/>
      <c r="CT180" s="173"/>
      <c r="CU180" s="173"/>
      <c r="CV180" s="173"/>
      <c r="CW180" s="173"/>
      <c r="CX180" s="173"/>
      <c r="CY180" s="173"/>
      <c r="CZ180" s="173"/>
      <c r="DA180" s="173"/>
      <c r="DB180" s="173"/>
      <c r="DC180" s="173"/>
      <c r="DD180" s="173"/>
      <c r="DE180" s="173"/>
      <c r="DF180" s="173"/>
      <c r="DG180" s="173"/>
      <c r="DH180" s="173"/>
      <c r="DI180" s="173"/>
      <c r="DJ180" s="173"/>
      <c r="DK180" s="173"/>
      <c r="DL180" s="173"/>
      <c r="DM180" s="173"/>
      <c r="DN180" s="173"/>
      <c r="DO180" s="173"/>
      <c r="DP180" s="173"/>
      <c r="DQ180" s="173"/>
      <c r="DR180" s="173"/>
      <c r="DS180" s="173"/>
      <c r="DT180" s="173"/>
      <c r="DU180" s="173"/>
      <c r="DV180" s="173"/>
      <c r="DW180" s="173"/>
      <c r="DX180" s="173"/>
      <c r="DY180" s="173"/>
      <c r="DZ180" s="173"/>
      <c r="EA180" s="173"/>
      <c r="EB180" s="173"/>
      <c r="EC180" s="173"/>
      <c r="ED180" s="173"/>
      <c r="EE180" s="173"/>
      <c r="EF180" s="173"/>
      <c r="EG180" s="173"/>
      <c r="EH180" s="173"/>
      <c r="EI180" s="173"/>
      <c r="EJ180" s="173"/>
      <c r="EK180" s="173"/>
      <c r="EL180" s="173"/>
      <c r="EM180" s="173"/>
      <c r="EN180" s="173"/>
      <c r="EO180" s="173"/>
      <c r="EP180" s="173"/>
      <c r="EQ180" s="173"/>
      <c r="ER180" s="173"/>
      <c r="ES180" s="173"/>
      <c r="ET180" s="173"/>
      <c r="EU180" s="173"/>
      <c r="EV180" s="173"/>
      <c r="EW180" s="173"/>
      <c r="EX180" s="173"/>
      <c r="EY180" s="173"/>
      <c r="EZ180" s="173"/>
      <c r="FA180" s="173"/>
      <c r="FB180" s="173"/>
    </row>
    <row r="181" spans="4:158" hidden="1" x14ac:dyDescent="0.25">
      <c r="D181" s="173"/>
      <c r="E181" s="173"/>
      <c r="F181" s="173"/>
      <c r="G181" s="173"/>
      <c r="H181" s="173"/>
      <c r="I181" s="173"/>
      <c r="J181" s="173"/>
      <c r="K181" s="173"/>
      <c r="L181" s="173"/>
      <c r="M181" s="173"/>
      <c r="N181" s="173"/>
      <c r="O181" s="173"/>
      <c r="P181" s="173"/>
      <c r="Q181" s="173"/>
      <c r="R181" s="173"/>
      <c r="S181" s="173"/>
      <c r="T181" s="173"/>
      <c r="U181" s="173"/>
      <c r="V181" s="173"/>
      <c r="W181" s="173"/>
      <c r="X181" s="173"/>
      <c r="Y181" s="173"/>
      <c r="Z181" s="173"/>
      <c r="AA181" s="173"/>
      <c r="AB181" s="173"/>
      <c r="AC181" s="173"/>
      <c r="AD181" s="173"/>
      <c r="AE181" s="173"/>
      <c r="AF181" s="173"/>
      <c r="AG181" s="173"/>
      <c r="AH181" s="173"/>
      <c r="AI181" s="173"/>
      <c r="AJ181" s="173"/>
      <c r="AK181" s="173"/>
      <c r="AL181" s="173"/>
      <c r="AM181" s="173"/>
      <c r="AN181" s="173"/>
      <c r="AO181" s="173"/>
      <c r="AP181" s="173"/>
      <c r="AQ181" s="173"/>
      <c r="AR181" s="173"/>
      <c r="AS181" s="173"/>
      <c r="AT181" s="173"/>
      <c r="AU181" s="173"/>
      <c r="AV181" s="173"/>
      <c r="AW181" s="173"/>
      <c r="AX181" s="173"/>
      <c r="AY181" s="173"/>
      <c r="AZ181" s="173"/>
      <c r="BA181" s="173"/>
      <c r="BB181" s="173"/>
      <c r="BC181" s="173"/>
      <c r="BD181" s="173"/>
      <c r="BE181" s="173"/>
      <c r="BF181" s="173"/>
      <c r="BG181" s="173"/>
      <c r="BH181" s="173"/>
      <c r="BI181" s="173"/>
      <c r="BJ181" s="173"/>
      <c r="BK181" s="173"/>
      <c r="BL181" s="173"/>
      <c r="BM181" s="173"/>
      <c r="BN181" s="173"/>
      <c r="BO181" s="173"/>
      <c r="BP181" s="173"/>
      <c r="BQ181" s="173"/>
      <c r="BR181" s="173"/>
      <c r="BS181" s="173"/>
      <c r="BT181" s="173"/>
      <c r="BU181" s="173"/>
      <c r="BV181" s="173"/>
      <c r="BW181" s="173"/>
      <c r="BX181" s="173"/>
      <c r="BY181" s="173"/>
      <c r="BZ181" s="173"/>
      <c r="CA181" s="173"/>
      <c r="CB181" s="173"/>
      <c r="CC181" s="173"/>
      <c r="CD181" s="173"/>
      <c r="CE181" s="173"/>
      <c r="CF181" s="173"/>
      <c r="CG181" s="173"/>
      <c r="CH181" s="173"/>
      <c r="CI181" s="173"/>
      <c r="CJ181" s="173"/>
      <c r="CK181" s="173"/>
      <c r="CL181" s="173"/>
      <c r="CM181" s="173"/>
      <c r="CN181" s="173"/>
      <c r="CO181" s="173"/>
      <c r="CP181" s="173"/>
      <c r="CQ181" s="173"/>
      <c r="CR181" s="173"/>
      <c r="CS181" s="173"/>
      <c r="CT181" s="173"/>
      <c r="CU181" s="173"/>
      <c r="CV181" s="173"/>
      <c r="CW181" s="173"/>
      <c r="CX181" s="173"/>
      <c r="CY181" s="173"/>
      <c r="CZ181" s="173"/>
      <c r="DA181" s="173"/>
      <c r="DB181" s="173"/>
      <c r="DC181" s="173"/>
      <c r="DD181" s="173"/>
      <c r="DE181" s="173"/>
      <c r="DF181" s="173"/>
      <c r="DG181" s="173"/>
      <c r="DH181" s="173"/>
      <c r="DI181" s="173"/>
      <c r="DJ181" s="173"/>
      <c r="DK181" s="173"/>
      <c r="DL181" s="173"/>
      <c r="DM181" s="173"/>
      <c r="DN181" s="173"/>
      <c r="DO181" s="173"/>
      <c r="DP181" s="173"/>
      <c r="DQ181" s="173"/>
      <c r="DR181" s="173"/>
      <c r="DS181" s="173"/>
      <c r="DT181" s="173"/>
      <c r="DU181" s="173"/>
      <c r="DV181" s="173"/>
      <c r="DW181" s="173"/>
      <c r="DX181" s="173"/>
      <c r="DY181" s="173"/>
      <c r="DZ181" s="173"/>
      <c r="EA181" s="173"/>
      <c r="EB181" s="173"/>
      <c r="EC181" s="173"/>
      <c r="ED181" s="173"/>
      <c r="EE181" s="173"/>
      <c r="EF181" s="173"/>
      <c r="EG181" s="173"/>
      <c r="EH181" s="173"/>
      <c r="EI181" s="173"/>
      <c r="EJ181" s="173"/>
      <c r="EK181" s="173"/>
      <c r="EL181" s="173"/>
      <c r="EM181" s="173"/>
      <c r="EN181" s="173"/>
      <c r="EO181" s="173"/>
      <c r="EP181" s="173"/>
      <c r="EQ181" s="173"/>
      <c r="ER181" s="173"/>
      <c r="ES181" s="173"/>
      <c r="ET181" s="173"/>
      <c r="EU181" s="173"/>
      <c r="EV181" s="173"/>
      <c r="EW181" s="173"/>
      <c r="EX181" s="173"/>
      <c r="EY181" s="173"/>
      <c r="EZ181" s="173"/>
      <c r="FA181" s="173"/>
      <c r="FB181" s="173"/>
    </row>
    <row r="182" spans="4:158" hidden="1" x14ac:dyDescent="0.25">
      <c r="D182" s="173"/>
      <c r="E182" s="173"/>
      <c r="F182" s="173"/>
      <c r="G182" s="173"/>
      <c r="H182" s="173"/>
      <c r="I182" s="173"/>
      <c r="J182" s="173"/>
      <c r="K182" s="173"/>
      <c r="L182" s="173"/>
      <c r="M182" s="173"/>
      <c r="N182" s="173"/>
      <c r="O182" s="173"/>
      <c r="P182" s="173"/>
      <c r="Q182" s="173"/>
      <c r="R182" s="173"/>
      <c r="S182" s="173"/>
      <c r="T182" s="173"/>
      <c r="U182" s="173"/>
      <c r="V182" s="173"/>
      <c r="W182" s="173"/>
      <c r="X182" s="173"/>
      <c r="Y182" s="173"/>
      <c r="Z182" s="173"/>
      <c r="AA182" s="173"/>
      <c r="AB182" s="173"/>
      <c r="AC182" s="173"/>
      <c r="AD182" s="173"/>
      <c r="AE182" s="173"/>
      <c r="AF182" s="173"/>
      <c r="AG182" s="173"/>
      <c r="AH182" s="173"/>
      <c r="AI182" s="173"/>
      <c r="AJ182" s="173"/>
      <c r="AK182" s="173"/>
      <c r="AL182" s="173"/>
      <c r="AM182" s="173"/>
      <c r="AN182" s="173"/>
      <c r="AO182" s="173"/>
      <c r="AP182" s="173"/>
      <c r="AQ182" s="173"/>
      <c r="AR182" s="173"/>
      <c r="AS182" s="173"/>
      <c r="AT182" s="173"/>
      <c r="AU182" s="173"/>
      <c r="AV182" s="173"/>
      <c r="AW182" s="173"/>
      <c r="AX182" s="173"/>
      <c r="AY182" s="173"/>
      <c r="AZ182" s="173"/>
      <c r="BA182" s="173"/>
      <c r="BB182" s="173"/>
      <c r="BC182" s="173"/>
      <c r="BD182" s="173"/>
      <c r="BE182" s="173"/>
      <c r="BF182" s="173"/>
      <c r="BG182" s="173"/>
      <c r="BH182" s="173"/>
      <c r="BI182" s="173"/>
      <c r="BJ182" s="173"/>
      <c r="BK182" s="173"/>
      <c r="BL182" s="173"/>
      <c r="BM182" s="173"/>
      <c r="BN182" s="173"/>
      <c r="BO182" s="173"/>
      <c r="BP182" s="173"/>
      <c r="BQ182" s="173"/>
      <c r="BR182" s="173"/>
      <c r="BS182" s="173"/>
      <c r="BT182" s="173"/>
      <c r="BU182" s="173"/>
      <c r="BV182" s="173"/>
      <c r="BW182" s="173"/>
      <c r="BX182" s="173"/>
      <c r="BY182" s="173"/>
      <c r="BZ182" s="173"/>
      <c r="CA182" s="173"/>
      <c r="CB182" s="173"/>
      <c r="CC182" s="173"/>
      <c r="CD182" s="173"/>
      <c r="CE182" s="173"/>
      <c r="CF182" s="173"/>
      <c r="CG182" s="173"/>
      <c r="CH182" s="173"/>
      <c r="CI182" s="173"/>
      <c r="CJ182" s="173"/>
      <c r="CK182" s="173"/>
      <c r="CL182" s="173"/>
      <c r="CM182" s="173"/>
      <c r="CN182" s="173"/>
      <c r="CO182" s="173"/>
      <c r="CP182" s="173"/>
      <c r="CQ182" s="173"/>
      <c r="CR182" s="173"/>
      <c r="CS182" s="173"/>
      <c r="CT182" s="173"/>
      <c r="CU182" s="173"/>
      <c r="CV182" s="173"/>
      <c r="CW182" s="173"/>
      <c r="CX182" s="173"/>
      <c r="CY182" s="173"/>
      <c r="CZ182" s="173"/>
      <c r="DA182" s="173"/>
      <c r="DB182" s="173"/>
      <c r="DC182" s="173"/>
      <c r="DD182" s="173"/>
      <c r="DE182" s="173"/>
      <c r="DF182" s="173"/>
      <c r="DG182" s="173"/>
      <c r="DH182" s="173"/>
      <c r="DI182" s="173"/>
      <c r="DJ182" s="173"/>
      <c r="DK182" s="173"/>
      <c r="DL182" s="173"/>
      <c r="DM182" s="173"/>
      <c r="DN182" s="173"/>
      <c r="DO182" s="173"/>
      <c r="DP182" s="173"/>
      <c r="DQ182" s="173"/>
      <c r="DR182" s="173"/>
      <c r="DS182" s="173"/>
      <c r="DT182" s="173"/>
      <c r="DU182" s="173"/>
      <c r="DV182" s="173"/>
      <c r="DW182" s="173"/>
      <c r="DX182" s="173"/>
      <c r="DY182" s="173"/>
      <c r="DZ182" s="173"/>
      <c r="EA182" s="173"/>
      <c r="EB182" s="173"/>
      <c r="EC182" s="173"/>
      <c r="ED182" s="173"/>
      <c r="EE182" s="173"/>
      <c r="EF182" s="173"/>
      <c r="EG182" s="173"/>
      <c r="EH182" s="173"/>
      <c r="EI182" s="173"/>
      <c r="EJ182" s="173"/>
      <c r="EK182" s="173"/>
      <c r="EL182" s="173"/>
      <c r="EM182" s="173"/>
      <c r="EN182" s="173"/>
      <c r="EO182" s="173"/>
      <c r="EP182" s="173"/>
      <c r="EQ182" s="173"/>
      <c r="ER182" s="173"/>
      <c r="ES182" s="173"/>
      <c r="ET182" s="173"/>
      <c r="EU182" s="173"/>
      <c r="EV182" s="173"/>
      <c r="EW182" s="173"/>
      <c r="EX182" s="173"/>
      <c r="EY182" s="173"/>
      <c r="EZ182" s="173"/>
      <c r="FA182" s="173"/>
      <c r="FB182" s="173"/>
    </row>
    <row r="183" spans="4:158" hidden="1" x14ac:dyDescent="0.25">
      <c r="D183" s="173"/>
      <c r="E183" s="173"/>
      <c r="F183" s="173"/>
      <c r="G183" s="173"/>
      <c r="H183" s="173"/>
      <c r="I183" s="173"/>
      <c r="J183" s="173"/>
      <c r="K183" s="173"/>
      <c r="L183" s="173"/>
      <c r="M183" s="173"/>
      <c r="N183" s="173"/>
      <c r="O183" s="173"/>
      <c r="P183" s="173"/>
      <c r="Q183" s="173"/>
      <c r="R183" s="173"/>
      <c r="S183" s="173"/>
      <c r="T183" s="173"/>
      <c r="U183" s="173"/>
      <c r="V183" s="173"/>
      <c r="W183" s="173"/>
      <c r="X183" s="173"/>
      <c r="Y183" s="173"/>
      <c r="Z183" s="173"/>
      <c r="AA183" s="173"/>
      <c r="AB183" s="173"/>
      <c r="AC183" s="173"/>
      <c r="AD183" s="173"/>
      <c r="AE183" s="173"/>
      <c r="AF183" s="173"/>
      <c r="AG183" s="173"/>
      <c r="AH183" s="173"/>
      <c r="AI183" s="173"/>
      <c r="AJ183" s="173"/>
      <c r="AK183" s="173"/>
      <c r="AL183" s="173"/>
      <c r="AM183" s="173"/>
      <c r="AN183" s="173"/>
      <c r="AO183" s="173"/>
      <c r="AP183" s="173"/>
      <c r="AQ183" s="173"/>
      <c r="AR183" s="173"/>
      <c r="AS183" s="173"/>
      <c r="AT183" s="173"/>
      <c r="AU183" s="173"/>
      <c r="AV183" s="173"/>
      <c r="AW183" s="173"/>
      <c r="AX183" s="173"/>
      <c r="AY183" s="173"/>
      <c r="AZ183" s="173"/>
      <c r="BA183" s="173"/>
      <c r="BB183" s="173"/>
      <c r="BC183" s="173"/>
      <c r="BD183" s="173"/>
      <c r="BE183" s="173"/>
      <c r="BF183" s="173"/>
      <c r="BG183" s="173"/>
      <c r="BH183" s="173"/>
      <c r="BI183" s="173"/>
      <c r="BJ183" s="173"/>
      <c r="BK183" s="173"/>
      <c r="BL183" s="173"/>
      <c r="BM183" s="173"/>
      <c r="BN183" s="173"/>
      <c r="BO183" s="173"/>
      <c r="BP183" s="173"/>
      <c r="BQ183" s="173"/>
      <c r="BR183" s="173"/>
      <c r="BS183" s="173"/>
      <c r="BT183" s="173"/>
      <c r="BU183" s="173"/>
      <c r="BV183" s="173"/>
      <c r="BW183" s="173"/>
      <c r="BX183" s="173"/>
      <c r="BY183" s="173"/>
      <c r="BZ183" s="173"/>
      <c r="CA183" s="173"/>
      <c r="CB183" s="173"/>
      <c r="CC183" s="173"/>
      <c r="CD183" s="173"/>
      <c r="CE183" s="173"/>
      <c r="CF183" s="173"/>
      <c r="CG183" s="173"/>
      <c r="CH183" s="173"/>
      <c r="CI183" s="173"/>
      <c r="CJ183" s="173"/>
      <c r="CK183" s="173"/>
      <c r="CL183" s="173"/>
      <c r="CM183" s="173"/>
      <c r="CN183" s="173"/>
      <c r="CO183" s="173"/>
      <c r="CP183" s="173"/>
      <c r="CQ183" s="173"/>
      <c r="CR183" s="173"/>
      <c r="CS183" s="173"/>
      <c r="CT183" s="173"/>
      <c r="CU183" s="173"/>
      <c r="CV183" s="173"/>
      <c r="CW183" s="173"/>
      <c r="CX183" s="173"/>
      <c r="CY183" s="173"/>
      <c r="CZ183" s="173"/>
      <c r="DA183" s="173"/>
      <c r="DB183" s="173"/>
      <c r="DC183" s="173"/>
      <c r="DD183" s="173"/>
      <c r="DE183" s="173"/>
      <c r="DF183" s="173"/>
      <c r="DG183" s="173"/>
      <c r="DH183" s="173"/>
      <c r="DI183" s="173"/>
      <c r="DJ183" s="173"/>
      <c r="DK183" s="173"/>
      <c r="DL183" s="173"/>
      <c r="DM183" s="173"/>
      <c r="DN183" s="173"/>
      <c r="DO183" s="173"/>
      <c r="DP183" s="173"/>
      <c r="DQ183" s="173"/>
      <c r="DR183" s="173"/>
      <c r="DS183" s="173"/>
      <c r="DT183" s="173"/>
      <c r="DU183" s="173"/>
      <c r="DV183" s="173"/>
      <c r="DW183" s="173"/>
      <c r="DX183" s="173"/>
      <c r="DY183" s="173"/>
      <c r="DZ183" s="173"/>
      <c r="EA183" s="173"/>
      <c r="EB183" s="173"/>
      <c r="EC183" s="173"/>
      <c r="ED183" s="173"/>
      <c r="EE183" s="173"/>
      <c r="EF183" s="173"/>
      <c r="EG183" s="173"/>
      <c r="EH183" s="173"/>
      <c r="EI183" s="173"/>
      <c r="EJ183" s="173"/>
      <c r="EK183" s="173"/>
      <c r="EL183" s="173"/>
      <c r="EM183" s="173"/>
      <c r="EN183" s="173"/>
      <c r="EO183" s="173"/>
      <c r="EP183" s="173"/>
      <c r="EQ183" s="173"/>
      <c r="ER183" s="173"/>
      <c r="ES183" s="173"/>
      <c r="ET183" s="173"/>
      <c r="EU183" s="173"/>
      <c r="EV183" s="173"/>
      <c r="EW183" s="173"/>
      <c r="EX183" s="173"/>
      <c r="EY183" s="173"/>
      <c r="EZ183" s="173"/>
      <c r="FA183" s="173"/>
      <c r="FB183" s="173"/>
    </row>
    <row r="184" spans="4:158" hidden="1" x14ac:dyDescent="0.25">
      <c r="D184" s="173"/>
      <c r="E184" s="173"/>
      <c r="F184" s="173"/>
      <c r="G184" s="173"/>
      <c r="H184" s="173"/>
      <c r="I184" s="173"/>
      <c r="J184" s="173"/>
      <c r="K184" s="173"/>
      <c r="L184" s="173"/>
      <c r="M184" s="173"/>
      <c r="N184" s="173"/>
      <c r="O184" s="173"/>
      <c r="P184" s="173"/>
      <c r="Q184" s="173"/>
      <c r="R184" s="173"/>
      <c r="S184" s="173"/>
      <c r="T184" s="173"/>
      <c r="U184" s="173"/>
      <c r="V184" s="173"/>
      <c r="W184" s="173"/>
      <c r="X184" s="173"/>
      <c r="Y184" s="173"/>
      <c r="Z184" s="173"/>
      <c r="AA184" s="173"/>
      <c r="AB184" s="173"/>
      <c r="AC184" s="173"/>
      <c r="AD184" s="173"/>
      <c r="AE184" s="173"/>
      <c r="AF184" s="173"/>
      <c r="AG184" s="173"/>
      <c r="AH184" s="173"/>
      <c r="AI184" s="173"/>
      <c r="AJ184" s="173"/>
      <c r="AK184" s="173"/>
      <c r="AL184" s="173"/>
      <c r="AM184" s="173"/>
      <c r="AN184" s="173"/>
      <c r="AO184" s="173"/>
      <c r="AP184" s="173"/>
      <c r="AQ184" s="173"/>
      <c r="AR184" s="173"/>
      <c r="AS184" s="173"/>
      <c r="AT184" s="173"/>
      <c r="AU184" s="173"/>
      <c r="AV184" s="173"/>
      <c r="AW184" s="173"/>
      <c r="AX184" s="173"/>
      <c r="AY184" s="173"/>
      <c r="AZ184" s="173"/>
      <c r="BA184" s="173"/>
      <c r="BB184" s="173"/>
      <c r="BC184" s="173"/>
      <c r="BD184" s="173"/>
      <c r="BE184" s="173"/>
      <c r="BF184" s="173"/>
      <c r="BG184" s="173"/>
      <c r="BH184" s="173"/>
      <c r="BI184" s="173"/>
      <c r="BJ184" s="173"/>
      <c r="BK184" s="173"/>
      <c r="BL184" s="173"/>
      <c r="BM184" s="173"/>
      <c r="BN184" s="173"/>
      <c r="BO184" s="173"/>
      <c r="BP184" s="173"/>
      <c r="BQ184" s="173"/>
      <c r="BR184" s="173"/>
      <c r="BS184" s="173"/>
      <c r="BT184" s="173"/>
      <c r="BU184" s="173"/>
      <c r="BV184" s="173"/>
      <c r="BW184" s="173"/>
      <c r="BX184" s="173"/>
      <c r="BY184" s="173"/>
      <c r="BZ184" s="173"/>
      <c r="CA184" s="173"/>
      <c r="CB184" s="173"/>
      <c r="CC184" s="173"/>
      <c r="CD184" s="173"/>
      <c r="CE184" s="173"/>
      <c r="CF184" s="173"/>
      <c r="CG184" s="173"/>
      <c r="CH184" s="173"/>
      <c r="CI184" s="173"/>
      <c r="CJ184" s="173"/>
      <c r="CK184" s="173"/>
      <c r="CL184" s="173"/>
      <c r="CM184" s="173"/>
      <c r="CN184" s="173"/>
      <c r="CO184" s="173"/>
      <c r="CP184" s="173"/>
      <c r="CQ184" s="173"/>
      <c r="CR184" s="173"/>
      <c r="CS184" s="173"/>
      <c r="CT184" s="173"/>
      <c r="CU184" s="173"/>
      <c r="CV184" s="173"/>
      <c r="CW184" s="173"/>
      <c r="CX184" s="173"/>
      <c r="CY184" s="173"/>
      <c r="CZ184" s="173"/>
      <c r="DA184" s="173"/>
      <c r="DB184" s="173"/>
      <c r="DC184" s="173"/>
      <c r="DD184" s="173"/>
      <c r="DE184" s="173"/>
      <c r="DF184" s="173"/>
      <c r="DG184" s="173"/>
      <c r="DH184" s="173"/>
      <c r="DI184" s="173"/>
      <c r="DJ184" s="173"/>
      <c r="DK184" s="173"/>
      <c r="DL184" s="173"/>
      <c r="DM184" s="173"/>
      <c r="DN184" s="173"/>
      <c r="DO184" s="173"/>
      <c r="DP184" s="173"/>
      <c r="DQ184" s="173"/>
      <c r="DR184" s="173"/>
      <c r="DS184" s="173"/>
      <c r="DT184" s="173"/>
      <c r="DU184" s="173"/>
      <c r="DV184" s="173"/>
      <c r="DW184" s="173"/>
      <c r="DX184" s="173"/>
      <c r="DY184" s="173"/>
      <c r="DZ184" s="173"/>
      <c r="EA184" s="173"/>
      <c r="EB184" s="173"/>
      <c r="EC184" s="173"/>
      <c r="ED184" s="173"/>
      <c r="EE184" s="173"/>
      <c r="EF184" s="173"/>
      <c r="EG184" s="173"/>
      <c r="EH184" s="173"/>
      <c r="EI184" s="173"/>
      <c r="EJ184" s="173"/>
      <c r="EK184" s="173"/>
      <c r="EL184" s="173"/>
      <c r="EM184" s="173"/>
      <c r="EN184" s="173"/>
      <c r="EO184" s="173"/>
      <c r="EP184" s="173"/>
      <c r="EQ184" s="173"/>
      <c r="ER184" s="173"/>
      <c r="ES184" s="173"/>
      <c r="ET184" s="173"/>
      <c r="EU184" s="173"/>
      <c r="EV184" s="173"/>
      <c r="EW184" s="173"/>
      <c r="EX184" s="173"/>
      <c r="EY184" s="173"/>
      <c r="EZ184" s="173"/>
      <c r="FA184" s="173"/>
      <c r="FB184" s="173"/>
    </row>
    <row r="185" spans="4:158" hidden="1" x14ac:dyDescent="0.25">
      <c r="D185" s="173"/>
      <c r="E185" s="173"/>
      <c r="F185" s="173"/>
      <c r="G185" s="173"/>
      <c r="H185" s="173"/>
      <c r="I185" s="173"/>
      <c r="J185" s="173"/>
      <c r="K185" s="173"/>
      <c r="L185" s="173"/>
      <c r="M185" s="173"/>
      <c r="N185" s="173"/>
      <c r="O185" s="173"/>
      <c r="P185" s="173"/>
      <c r="Q185" s="173"/>
      <c r="R185" s="173"/>
      <c r="S185" s="173"/>
      <c r="T185" s="173"/>
      <c r="U185" s="173"/>
      <c r="V185" s="173"/>
      <c r="W185" s="173"/>
      <c r="X185" s="173"/>
      <c r="Y185" s="173"/>
      <c r="Z185" s="173"/>
      <c r="AA185" s="173"/>
      <c r="AB185" s="173"/>
      <c r="AC185" s="173"/>
      <c r="AD185" s="173"/>
      <c r="AE185" s="173"/>
      <c r="AF185" s="173"/>
      <c r="AG185" s="173"/>
      <c r="AH185" s="173"/>
      <c r="AI185" s="173"/>
      <c r="AJ185" s="173"/>
      <c r="AK185" s="173"/>
      <c r="AL185" s="173"/>
      <c r="AM185" s="173"/>
      <c r="AN185" s="173"/>
      <c r="AO185" s="173"/>
      <c r="AP185" s="173"/>
      <c r="AQ185" s="173"/>
      <c r="AR185" s="173"/>
      <c r="AS185" s="173"/>
      <c r="AT185" s="173"/>
      <c r="AU185" s="173"/>
      <c r="AV185" s="173"/>
      <c r="AW185" s="173"/>
      <c r="AX185" s="173"/>
      <c r="AY185" s="173"/>
      <c r="AZ185" s="173"/>
      <c r="BA185" s="173"/>
      <c r="BB185" s="173"/>
      <c r="BC185" s="173"/>
      <c r="BD185" s="173"/>
      <c r="BE185" s="173"/>
      <c r="BF185" s="173"/>
      <c r="BG185" s="173"/>
      <c r="BH185" s="173"/>
      <c r="BI185" s="173"/>
      <c r="BJ185" s="173"/>
      <c r="BK185" s="173"/>
      <c r="BL185" s="173"/>
      <c r="BM185" s="173"/>
      <c r="BN185" s="173"/>
      <c r="BO185" s="173"/>
      <c r="BP185" s="173"/>
      <c r="BQ185" s="173"/>
      <c r="BR185" s="173"/>
      <c r="BS185" s="173"/>
      <c r="BT185" s="173"/>
      <c r="BU185" s="173"/>
      <c r="BV185" s="173"/>
      <c r="BW185" s="173"/>
      <c r="BX185" s="173"/>
      <c r="BY185" s="173"/>
      <c r="BZ185" s="173"/>
      <c r="CA185" s="173"/>
      <c r="CB185" s="173"/>
      <c r="CC185" s="173"/>
      <c r="CD185" s="173"/>
      <c r="CE185" s="173"/>
      <c r="CF185" s="173"/>
      <c r="CG185" s="173"/>
      <c r="CH185" s="173"/>
      <c r="CI185" s="173"/>
      <c r="CJ185" s="173"/>
      <c r="CK185" s="173"/>
      <c r="CL185" s="173"/>
      <c r="CM185" s="173"/>
      <c r="CN185" s="173"/>
      <c r="CO185" s="173"/>
      <c r="CP185" s="173"/>
      <c r="CQ185" s="173"/>
      <c r="CR185" s="173"/>
      <c r="CS185" s="173"/>
      <c r="CT185" s="173"/>
      <c r="CU185" s="173"/>
      <c r="CV185" s="173"/>
      <c r="CW185" s="173"/>
      <c r="CX185" s="173"/>
      <c r="CY185" s="173"/>
      <c r="CZ185" s="173"/>
      <c r="DA185" s="173"/>
      <c r="DB185" s="173"/>
      <c r="DC185" s="173"/>
      <c r="DD185" s="173"/>
      <c r="DE185" s="173"/>
      <c r="DF185" s="173"/>
      <c r="DG185" s="173"/>
      <c r="DH185" s="173"/>
      <c r="DI185" s="173"/>
      <c r="DJ185" s="173"/>
      <c r="DK185" s="173"/>
      <c r="DL185" s="173"/>
      <c r="DM185" s="173"/>
      <c r="DN185" s="173"/>
      <c r="DO185" s="173"/>
      <c r="DP185" s="173"/>
      <c r="DQ185" s="173"/>
      <c r="DR185" s="173"/>
      <c r="DS185" s="173"/>
      <c r="DT185" s="173"/>
      <c r="DU185" s="173"/>
      <c r="DV185" s="173"/>
      <c r="DW185" s="173"/>
      <c r="DX185" s="173"/>
      <c r="DY185" s="173"/>
      <c r="DZ185" s="173"/>
      <c r="EA185" s="173"/>
      <c r="EB185" s="173"/>
      <c r="EC185" s="173"/>
      <c r="ED185" s="173"/>
      <c r="EE185" s="173"/>
      <c r="EF185" s="173"/>
      <c r="EG185" s="173"/>
      <c r="EH185" s="173"/>
      <c r="EI185" s="173"/>
      <c r="EJ185" s="173"/>
      <c r="EK185" s="173"/>
      <c r="EL185" s="173"/>
      <c r="EM185" s="173"/>
      <c r="EN185" s="173"/>
      <c r="EO185" s="173"/>
      <c r="EP185" s="173"/>
      <c r="EQ185" s="173"/>
      <c r="ER185" s="173"/>
      <c r="ES185" s="173"/>
      <c r="ET185" s="173"/>
      <c r="EU185" s="173"/>
      <c r="EV185" s="173"/>
      <c r="EW185" s="173"/>
      <c r="EX185" s="173"/>
      <c r="EY185" s="173"/>
      <c r="EZ185" s="173"/>
      <c r="FA185" s="173"/>
      <c r="FB185" s="173"/>
    </row>
    <row r="186" spans="4:158" hidden="1" x14ac:dyDescent="0.25">
      <c r="D186" s="173"/>
      <c r="E186" s="173"/>
      <c r="F186" s="173"/>
      <c r="G186" s="173"/>
      <c r="H186" s="173"/>
      <c r="I186" s="173"/>
      <c r="J186" s="173"/>
      <c r="K186" s="173"/>
      <c r="L186" s="173"/>
      <c r="M186" s="173"/>
      <c r="N186" s="173"/>
      <c r="O186" s="173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  <c r="AA186" s="173"/>
      <c r="AB186" s="173"/>
      <c r="AC186" s="173"/>
      <c r="AD186" s="173"/>
      <c r="AE186" s="173"/>
      <c r="AF186" s="173"/>
      <c r="AG186" s="173"/>
      <c r="AH186" s="173"/>
      <c r="AI186" s="173"/>
      <c r="AJ186" s="173"/>
      <c r="AK186" s="173"/>
      <c r="AL186" s="173"/>
      <c r="AM186" s="173"/>
      <c r="AN186" s="173"/>
      <c r="AO186" s="173"/>
      <c r="AP186" s="173"/>
      <c r="AQ186" s="173"/>
      <c r="AR186" s="173"/>
      <c r="AS186" s="173"/>
      <c r="AT186" s="173"/>
      <c r="AU186" s="173"/>
      <c r="AV186" s="173"/>
      <c r="AW186" s="173"/>
      <c r="AX186" s="173"/>
      <c r="AY186" s="173"/>
      <c r="AZ186" s="173"/>
      <c r="BA186" s="173"/>
      <c r="BB186" s="173"/>
      <c r="BC186" s="173"/>
      <c r="BD186" s="173"/>
      <c r="BE186" s="173"/>
      <c r="BF186" s="173"/>
      <c r="BG186" s="173"/>
      <c r="BH186" s="173"/>
      <c r="BI186" s="173"/>
      <c r="BJ186" s="173"/>
      <c r="BK186" s="173"/>
      <c r="BL186" s="173"/>
      <c r="BM186" s="173"/>
      <c r="BN186" s="173"/>
      <c r="BO186" s="173"/>
      <c r="BP186" s="173"/>
      <c r="BQ186" s="173"/>
      <c r="BR186" s="173"/>
      <c r="BS186" s="173"/>
      <c r="BT186" s="173"/>
      <c r="BU186" s="173"/>
      <c r="BV186" s="173"/>
      <c r="BW186" s="173"/>
      <c r="BX186" s="173"/>
      <c r="BY186" s="173"/>
      <c r="BZ186" s="173"/>
      <c r="CA186" s="173"/>
      <c r="CB186" s="173"/>
      <c r="CC186" s="173"/>
      <c r="CD186" s="173"/>
      <c r="CE186" s="173"/>
      <c r="CF186" s="173"/>
      <c r="CG186" s="173"/>
      <c r="CH186" s="173"/>
      <c r="CI186" s="173"/>
      <c r="CJ186" s="173"/>
      <c r="CK186" s="173"/>
      <c r="CL186" s="173"/>
      <c r="CM186" s="173"/>
      <c r="CN186" s="173"/>
      <c r="CO186" s="173"/>
      <c r="CP186" s="173"/>
      <c r="CQ186" s="173"/>
      <c r="CR186" s="173"/>
      <c r="CS186" s="173"/>
      <c r="CT186" s="173"/>
      <c r="CU186" s="173"/>
      <c r="CV186" s="173"/>
      <c r="CW186" s="173"/>
      <c r="CX186" s="173"/>
      <c r="CY186" s="173"/>
      <c r="CZ186" s="173"/>
      <c r="DA186" s="173"/>
      <c r="DB186" s="173"/>
      <c r="DC186" s="173"/>
      <c r="DD186" s="173"/>
      <c r="DE186" s="173"/>
      <c r="DF186" s="173"/>
      <c r="DG186" s="173"/>
      <c r="DH186" s="173"/>
      <c r="DI186" s="173"/>
      <c r="DJ186" s="173"/>
      <c r="DK186" s="173"/>
      <c r="DL186" s="173"/>
      <c r="DM186" s="173"/>
      <c r="DN186" s="173"/>
      <c r="DO186" s="173"/>
      <c r="DP186" s="173"/>
      <c r="DQ186" s="173"/>
      <c r="DR186" s="173"/>
      <c r="DS186" s="173"/>
      <c r="DT186" s="173"/>
      <c r="DU186" s="173"/>
      <c r="DV186" s="173"/>
      <c r="DW186" s="173"/>
      <c r="DX186" s="173"/>
      <c r="DY186" s="173"/>
      <c r="DZ186" s="173"/>
      <c r="EA186" s="173"/>
      <c r="EB186" s="173"/>
      <c r="EC186" s="173"/>
      <c r="ED186" s="173"/>
      <c r="EE186" s="173"/>
      <c r="EF186" s="173"/>
      <c r="EG186" s="173"/>
      <c r="EH186" s="173"/>
      <c r="EI186" s="173"/>
      <c r="EJ186" s="173"/>
      <c r="EK186" s="173"/>
      <c r="EL186" s="173"/>
      <c r="EM186" s="173"/>
      <c r="EN186" s="173"/>
      <c r="EO186" s="173"/>
      <c r="EP186" s="173"/>
      <c r="EQ186" s="173"/>
      <c r="ER186" s="173"/>
      <c r="ES186" s="173"/>
      <c r="ET186" s="173"/>
      <c r="EU186" s="173"/>
      <c r="EV186" s="173"/>
      <c r="EW186" s="173"/>
      <c r="EX186" s="173"/>
      <c r="EY186" s="173"/>
      <c r="EZ186" s="173"/>
      <c r="FA186" s="173"/>
      <c r="FB186" s="173"/>
    </row>
    <row r="187" spans="4:158" hidden="1" x14ac:dyDescent="0.25">
      <c r="D187" s="173"/>
      <c r="E187" s="173"/>
      <c r="F187" s="173"/>
      <c r="G187" s="173"/>
      <c r="H187" s="173"/>
      <c r="I187" s="173"/>
      <c r="J187" s="173"/>
      <c r="K187" s="173"/>
      <c r="L187" s="173"/>
      <c r="M187" s="173"/>
      <c r="N187" s="173"/>
      <c r="O187" s="173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73"/>
      <c r="AD187" s="173"/>
      <c r="AE187" s="173"/>
      <c r="AF187" s="173"/>
      <c r="AG187" s="173"/>
      <c r="AH187" s="173"/>
      <c r="AI187" s="173"/>
      <c r="AJ187" s="173"/>
      <c r="AK187" s="173"/>
      <c r="AL187" s="173"/>
      <c r="AM187" s="173"/>
      <c r="AN187" s="173"/>
      <c r="AO187" s="173"/>
      <c r="AP187" s="173"/>
      <c r="AQ187" s="173"/>
      <c r="AR187" s="173"/>
      <c r="AS187" s="173"/>
      <c r="AT187" s="173"/>
      <c r="AU187" s="173"/>
      <c r="AV187" s="173"/>
      <c r="AW187" s="173"/>
      <c r="AX187" s="173"/>
      <c r="AY187" s="173"/>
      <c r="AZ187" s="173"/>
      <c r="BA187" s="173"/>
      <c r="BB187" s="173"/>
      <c r="BC187" s="173"/>
      <c r="BD187" s="173"/>
      <c r="BE187" s="173"/>
      <c r="BF187" s="173"/>
      <c r="BG187" s="173"/>
      <c r="BH187" s="173"/>
      <c r="BI187" s="173"/>
      <c r="BJ187" s="173"/>
      <c r="BK187" s="173"/>
      <c r="BL187" s="173"/>
      <c r="BM187" s="173"/>
      <c r="BN187" s="173"/>
      <c r="BO187" s="173"/>
      <c r="BP187" s="173"/>
      <c r="BQ187" s="173"/>
      <c r="BR187" s="173"/>
      <c r="BS187" s="173"/>
      <c r="BT187" s="173"/>
      <c r="BU187" s="173"/>
      <c r="BV187" s="173"/>
      <c r="BW187" s="173"/>
      <c r="BX187" s="173"/>
      <c r="BY187" s="173"/>
      <c r="BZ187" s="173"/>
      <c r="CA187" s="173"/>
      <c r="CB187" s="173"/>
      <c r="CC187" s="173"/>
      <c r="CD187" s="173"/>
      <c r="CE187" s="173"/>
      <c r="CF187" s="173"/>
      <c r="CG187" s="173"/>
      <c r="CH187" s="173"/>
      <c r="CI187" s="173"/>
      <c r="CJ187" s="173"/>
      <c r="CK187" s="173"/>
      <c r="CL187" s="173"/>
      <c r="CM187" s="173"/>
      <c r="CN187" s="173"/>
      <c r="CO187" s="173"/>
      <c r="CP187" s="173"/>
      <c r="CQ187" s="173"/>
      <c r="CR187" s="173"/>
      <c r="CS187" s="173"/>
      <c r="CT187" s="173"/>
      <c r="CU187" s="173"/>
      <c r="CV187" s="173"/>
      <c r="CW187" s="173"/>
      <c r="CX187" s="173"/>
      <c r="CY187" s="173"/>
      <c r="CZ187" s="173"/>
      <c r="DA187" s="173"/>
      <c r="DB187" s="173"/>
      <c r="DC187" s="173"/>
      <c r="DD187" s="173"/>
      <c r="DE187" s="173"/>
      <c r="DF187" s="173"/>
      <c r="DG187" s="173"/>
      <c r="DH187" s="173"/>
      <c r="DI187" s="173"/>
      <c r="DJ187" s="173"/>
      <c r="DK187" s="173"/>
      <c r="DL187" s="173"/>
      <c r="DM187" s="173"/>
      <c r="DN187" s="173"/>
      <c r="DO187" s="173"/>
      <c r="DP187" s="173"/>
      <c r="DQ187" s="173"/>
      <c r="DR187" s="173"/>
      <c r="DS187" s="173"/>
      <c r="DT187" s="173"/>
      <c r="DU187" s="173"/>
      <c r="DV187" s="173"/>
      <c r="DW187" s="173"/>
      <c r="DX187" s="173"/>
      <c r="DY187" s="173"/>
      <c r="DZ187" s="173"/>
      <c r="EA187" s="173"/>
      <c r="EB187" s="173"/>
      <c r="EC187" s="173"/>
      <c r="ED187" s="173"/>
      <c r="EE187" s="173"/>
      <c r="EF187" s="173"/>
      <c r="EG187" s="173"/>
      <c r="EH187" s="173"/>
      <c r="EI187" s="173"/>
      <c r="EJ187" s="173"/>
      <c r="EK187" s="173"/>
      <c r="EL187" s="173"/>
      <c r="EM187" s="173"/>
      <c r="EN187" s="173"/>
      <c r="EO187" s="173"/>
      <c r="EP187" s="173"/>
      <c r="EQ187" s="173"/>
      <c r="ER187" s="173"/>
      <c r="ES187" s="173"/>
      <c r="ET187" s="173"/>
      <c r="EU187" s="173"/>
      <c r="EV187" s="173"/>
      <c r="EW187" s="173"/>
      <c r="EX187" s="173"/>
      <c r="EY187" s="173"/>
      <c r="EZ187" s="173"/>
      <c r="FA187" s="173"/>
      <c r="FB187" s="173"/>
    </row>
    <row r="188" spans="4:158" hidden="1" x14ac:dyDescent="0.25">
      <c r="D188" s="173"/>
      <c r="E188" s="173"/>
      <c r="F188" s="173"/>
      <c r="G188" s="173"/>
      <c r="H188" s="173"/>
      <c r="I188" s="173"/>
      <c r="J188" s="173"/>
      <c r="K188" s="173"/>
      <c r="L188" s="173"/>
      <c r="M188" s="173"/>
      <c r="N188" s="173"/>
      <c r="O188" s="173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3"/>
      <c r="AD188" s="173"/>
      <c r="AE188" s="173"/>
      <c r="AF188" s="173"/>
      <c r="AG188" s="173"/>
      <c r="AH188" s="173"/>
      <c r="AI188" s="173"/>
      <c r="AJ188" s="173"/>
      <c r="AK188" s="173"/>
      <c r="AL188" s="173"/>
      <c r="AM188" s="173"/>
      <c r="AN188" s="173"/>
      <c r="AO188" s="173"/>
      <c r="AP188" s="173"/>
      <c r="AQ188" s="173"/>
      <c r="AR188" s="173"/>
      <c r="AS188" s="173"/>
      <c r="AT188" s="173"/>
      <c r="AU188" s="173"/>
      <c r="AV188" s="173"/>
      <c r="AW188" s="173"/>
      <c r="AX188" s="173"/>
      <c r="AY188" s="173"/>
      <c r="AZ188" s="173"/>
      <c r="BA188" s="173"/>
      <c r="BB188" s="173"/>
      <c r="BC188" s="173"/>
      <c r="BD188" s="173"/>
      <c r="BE188" s="173"/>
      <c r="BF188" s="173"/>
      <c r="BG188" s="173"/>
      <c r="BH188" s="173"/>
      <c r="BI188" s="173"/>
      <c r="BJ188" s="173"/>
      <c r="BK188" s="173"/>
      <c r="BL188" s="173"/>
      <c r="BM188" s="173"/>
      <c r="BN188" s="173"/>
      <c r="BO188" s="173"/>
      <c r="BP188" s="173"/>
      <c r="BQ188" s="173"/>
      <c r="BR188" s="173"/>
      <c r="BS188" s="173"/>
      <c r="BT188" s="173"/>
      <c r="BU188" s="173"/>
      <c r="BV188" s="173"/>
      <c r="BW188" s="173"/>
      <c r="BX188" s="173"/>
      <c r="BY188" s="173"/>
      <c r="BZ188" s="173"/>
      <c r="CA188" s="173"/>
      <c r="CB188" s="173"/>
      <c r="CC188" s="173"/>
      <c r="CD188" s="173"/>
      <c r="CE188" s="173"/>
      <c r="CF188" s="173"/>
      <c r="CG188" s="173"/>
      <c r="CH188" s="173"/>
      <c r="CI188" s="173"/>
      <c r="CJ188" s="173"/>
      <c r="CK188" s="173"/>
      <c r="CL188" s="173"/>
      <c r="CM188" s="173"/>
      <c r="CN188" s="173"/>
      <c r="CO188" s="173"/>
      <c r="CP188" s="173"/>
      <c r="CQ188" s="173"/>
      <c r="CR188" s="173"/>
      <c r="CS188" s="173"/>
      <c r="CT188" s="173"/>
      <c r="CU188" s="173"/>
      <c r="CV188" s="173"/>
      <c r="CW188" s="173"/>
      <c r="CX188" s="173"/>
      <c r="CY188" s="173"/>
      <c r="CZ188" s="173"/>
      <c r="DA188" s="173"/>
      <c r="DB188" s="173"/>
      <c r="DC188" s="173"/>
      <c r="DD188" s="173"/>
      <c r="DE188" s="173"/>
      <c r="DF188" s="173"/>
      <c r="DG188" s="173"/>
      <c r="DH188" s="173"/>
      <c r="DI188" s="173"/>
      <c r="DJ188" s="173"/>
      <c r="DK188" s="173"/>
      <c r="DL188" s="173"/>
      <c r="DM188" s="173"/>
      <c r="DN188" s="173"/>
      <c r="DO188" s="173"/>
      <c r="DP188" s="173"/>
      <c r="DQ188" s="173"/>
      <c r="DR188" s="173"/>
      <c r="DS188" s="173"/>
      <c r="DT188" s="173"/>
      <c r="DU188" s="173"/>
      <c r="DV188" s="173"/>
      <c r="DW188" s="173"/>
      <c r="DX188" s="173"/>
      <c r="DY188" s="173"/>
      <c r="DZ188" s="173"/>
      <c r="EA188" s="173"/>
      <c r="EB188" s="173"/>
      <c r="EC188" s="173"/>
      <c r="ED188" s="173"/>
      <c r="EE188" s="173"/>
      <c r="EF188" s="173"/>
      <c r="EG188" s="173"/>
      <c r="EH188" s="173"/>
      <c r="EI188" s="173"/>
      <c r="EJ188" s="173"/>
      <c r="EK188" s="173"/>
      <c r="EL188" s="173"/>
      <c r="EM188" s="173"/>
      <c r="EN188" s="173"/>
      <c r="EO188" s="173"/>
      <c r="EP188" s="173"/>
      <c r="EQ188" s="173"/>
      <c r="ER188" s="173"/>
      <c r="ES188" s="173"/>
      <c r="ET188" s="173"/>
      <c r="EU188" s="173"/>
      <c r="EV188" s="173"/>
      <c r="EW188" s="173"/>
      <c r="EX188" s="173"/>
      <c r="EY188" s="173"/>
      <c r="EZ188" s="173"/>
      <c r="FA188" s="173"/>
      <c r="FB188" s="173"/>
    </row>
    <row r="189" spans="4:158" hidden="1" x14ac:dyDescent="0.25">
      <c r="D189" s="173"/>
      <c r="E189" s="173"/>
      <c r="F189" s="173"/>
      <c r="G189" s="173"/>
      <c r="H189" s="173"/>
      <c r="I189" s="173"/>
      <c r="J189" s="173"/>
      <c r="K189" s="173"/>
      <c r="L189" s="173"/>
      <c r="M189" s="173"/>
      <c r="N189" s="173"/>
      <c r="O189" s="173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3"/>
      <c r="AC189" s="173"/>
      <c r="AD189" s="173"/>
      <c r="AE189" s="173"/>
      <c r="AF189" s="173"/>
      <c r="AG189" s="173"/>
      <c r="AH189" s="173"/>
      <c r="AI189" s="173"/>
      <c r="AJ189" s="173"/>
      <c r="AK189" s="173"/>
      <c r="AL189" s="173"/>
      <c r="AM189" s="173"/>
      <c r="AN189" s="173"/>
      <c r="AO189" s="173"/>
      <c r="AP189" s="173"/>
      <c r="AQ189" s="173"/>
      <c r="AR189" s="173"/>
      <c r="AS189" s="173"/>
      <c r="AT189" s="173"/>
      <c r="AU189" s="173"/>
      <c r="AV189" s="173"/>
      <c r="AW189" s="173"/>
      <c r="AX189" s="173"/>
      <c r="AY189" s="173"/>
      <c r="AZ189" s="173"/>
      <c r="BA189" s="173"/>
      <c r="BB189" s="173"/>
      <c r="BC189" s="173"/>
      <c r="BD189" s="173"/>
      <c r="BE189" s="173"/>
      <c r="BF189" s="173"/>
      <c r="BG189" s="173"/>
      <c r="BH189" s="173"/>
      <c r="BI189" s="173"/>
      <c r="BJ189" s="173"/>
      <c r="BK189" s="173"/>
      <c r="BL189" s="173"/>
      <c r="BM189" s="173"/>
      <c r="BN189" s="173"/>
      <c r="BO189" s="173"/>
      <c r="BP189" s="173"/>
      <c r="BQ189" s="173"/>
      <c r="BR189" s="173"/>
      <c r="BS189" s="173"/>
      <c r="BT189" s="173"/>
      <c r="BU189" s="173"/>
      <c r="BV189" s="173"/>
      <c r="BW189" s="173"/>
      <c r="BX189" s="173"/>
      <c r="BY189" s="173"/>
      <c r="BZ189" s="173"/>
      <c r="CA189" s="173"/>
      <c r="CB189" s="173"/>
      <c r="CC189" s="173"/>
      <c r="CD189" s="173"/>
      <c r="CE189" s="173"/>
      <c r="CF189" s="173"/>
      <c r="CG189" s="173"/>
      <c r="CH189" s="173"/>
      <c r="CI189" s="173"/>
      <c r="CJ189" s="173"/>
      <c r="CK189" s="173"/>
      <c r="CL189" s="173"/>
      <c r="CM189" s="173"/>
      <c r="CN189" s="173"/>
      <c r="CO189" s="173"/>
      <c r="CP189" s="173"/>
      <c r="CQ189" s="173"/>
      <c r="CR189" s="173"/>
      <c r="CS189" s="173"/>
      <c r="CT189" s="173"/>
      <c r="CU189" s="173"/>
      <c r="CV189" s="173"/>
      <c r="CW189" s="173"/>
      <c r="CX189" s="173"/>
      <c r="CY189" s="173"/>
      <c r="CZ189" s="173"/>
      <c r="DA189" s="173"/>
      <c r="DB189" s="173"/>
      <c r="DC189" s="173"/>
      <c r="DD189" s="173"/>
      <c r="DE189" s="173"/>
      <c r="DF189" s="173"/>
      <c r="DG189" s="173"/>
      <c r="DH189" s="173"/>
      <c r="DI189" s="173"/>
      <c r="DJ189" s="173"/>
      <c r="DK189" s="173"/>
      <c r="DL189" s="173"/>
      <c r="DM189" s="173"/>
      <c r="DN189" s="173"/>
      <c r="DO189" s="173"/>
      <c r="DP189" s="173"/>
      <c r="DQ189" s="173"/>
      <c r="DR189" s="173"/>
      <c r="DS189" s="173"/>
      <c r="DT189" s="173"/>
      <c r="DU189" s="173"/>
      <c r="DV189" s="173"/>
      <c r="DW189" s="173"/>
      <c r="DX189" s="173"/>
      <c r="DY189" s="173"/>
      <c r="DZ189" s="173"/>
      <c r="EA189" s="173"/>
      <c r="EB189" s="173"/>
      <c r="EC189" s="173"/>
      <c r="ED189" s="173"/>
      <c r="EE189" s="173"/>
      <c r="EF189" s="173"/>
      <c r="EG189" s="173"/>
      <c r="EH189" s="173"/>
      <c r="EI189" s="173"/>
      <c r="EJ189" s="173"/>
      <c r="EK189" s="173"/>
      <c r="EL189" s="173"/>
      <c r="EM189" s="173"/>
      <c r="EN189" s="173"/>
      <c r="EO189" s="173"/>
      <c r="EP189" s="173"/>
      <c r="EQ189" s="173"/>
      <c r="ER189" s="173"/>
      <c r="ES189" s="173"/>
      <c r="ET189" s="173"/>
      <c r="EU189" s="173"/>
      <c r="EV189" s="173"/>
      <c r="EW189" s="173"/>
      <c r="EX189" s="173"/>
      <c r="EY189" s="173"/>
      <c r="EZ189" s="173"/>
      <c r="FA189" s="173"/>
      <c r="FB189" s="173"/>
    </row>
    <row r="190" spans="4:158" hidden="1" x14ac:dyDescent="0.25">
      <c r="D190" s="173"/>
      <c r="E190" s="173"/>
      <c r="F190" s="173"/>
      <c r="G190" s="173"/>
      <c r="H190" s="173"/>
      <c r="I190" s="173"/>
      <c r="J190" s="173"/>
      <c r="K190" s="173"/>
      <c r="L190" s="173"/>
      <c r="M190" s="173"/>
      <c r="N190" s="173"/>
      <c r="O190" s="173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3"/>
      <c r="AC190" s="173"/>
      <c r="AD190" s="173"/>
      <c r="AE190" s="173"/>
      <c r="AF190" s="173"/>
      <c r="AG190" s="173"/>
      <c r="AH190" s="173"/>
      <c r="AI190" s="173"/>
      <c r="AJ190" s="173"/>
      <c r="AK190" s="173"/>
      <c r="AL190" s="173"/>
      <c r="AM190" s="173"/>
      <c r="AN190" s="173"/>
      <c r="AO190" s="173"/>
      <c r="AP190" s="173"/>
      <c r="AQ190" s="173"/>
      <c r="AR190" s="173"/>
      <c r="AS190" s="173"/>
      <c r="AT190" s="173"/>
      <c r="AU190" s="173"/>
      <c r="AV190" s="173"/>
      <c r="AW190" s="173"/>
      <c r="AX190" s="173"/>
      <c r="AY190" s="173"/>
      <c r="AZ190" s="173"/>
      <c r="BA190" s="173"/>
      <c r="BB190" s="173"/>
      <c r="BC190" s="173"/>
      <c r="BD190" s="173"/>
      <c r="BE190" s="173"/>
      <c r="BF190" s="173"/>
      <c r="BG190" s="173"/>
      <c r="BH190" s="173"/>
      <c r="BI190" s="173"/>
      <c r="BJ190" s="173"/>
      <c r="BK190" s="173"/>
      <c r="BL190" s="173"/>
      <c r="BM190" s="173"/>
      <c r="BN190" s="173"/>
      <c r="BO190" s="173"/>
      <c r="BP190" s="173"/>
      <c r="BQ190" s="173"/>
      <c r="BR190" s="173"/>
      <c r="BS190" s="173"/>
      <c r="BT190" s="173"/>
      <c r="BU190" s="173"/>
      <c r="BV190" s="173"/>
      <c r="BW190" s="173"/>
      <c r="BX190" s="173"/>
      <c r="BY190" s="173"/>
      <c r="BZ190" s="173"/>
      <c r="CA190" s="173"/>
      <c r="CB190" s="173"/>
      <c r="CC190" s="173"/>
      <c r="CD190" s="173"/>
      <c r="CE190" s="173"/>
      <c r="CF190" s="173"/>
      <c r="CG190" s="173"/>
      <c r="CH190" s="173"/>
      <c r="CI190" s="173"/>
      <c r="CJ190" s="173"/>
      <c r="CK190" s="173"/>
      <c r="CL190" s="173"/>
      <c r="CM190" s="173"/>
      <c r="CN190" s="173"/>
      <c r="CO190" s="173"/>
      <c r="CP190" s="173"/>
      <c r="CQ190" s="173"/>
      <c r="CR190" s="173"/>
      <c r="CS190" s="173"/>
      <c r="CT190" s="173"/>
      <c r="CU190" s="173"/>
      <c r="CV190" s="173"/>
      <c r="CW190" s="173"/>
      <c r="CX190" s="173"/>
      <c r="CY190" s="173"/>
      <c r="CZ190" s="173"/>
      <c r="DA190" s="173"/>
      <c r="DB190" s="173"/>
      <c r="DC190" s="173"/>
      <c r="DD190" s="173"/>
      <c r="DE190" s="173"/>
      <c r="DF190" s="173"/>
      <c r="DG190" s="173"/>
      <c r="DH190" s="173"/>
      <c r="DI190" s="173"/>
      <c r="DJ190" s="173"/>
      <c r="DK190" s="173"/>
      <c r="DL190" s="173"/>
      <c r="DM190" s="173"/>
      <c r="DN190" s="173"/>
      <c r="DO190" s="173"/>
      <c r="DP190" s="173"/>
      <c r="DQ190" s="173"/>
      <c r="DR190" s="173"/>
      <c r="DS190" s="173"/>
      <c r="DT190" s="173"/>
      <c r="DU190" s="173"/>
      <c r="DV190" s="173"/>
      <c r="DW190" s="173"/>
      <c r="DX190" s="173"/>
      <c r="DY190" s="173"/>
      <c r="DZ190" s="173"/>
      <c r="EA190" s="173"/>
      <c r="EB190" s="173"/>
      <c r="EC190" s="173"/>
      <c r="ED190" s="173"/>
      <c r="EE190" s="173"/>
      <c r="EF190" s="173"/>
      <c r="EG190" s="173"/>
      <c r="EH190" s="173"/>
      <c r="EI190" s="173"/>
      <c r="EJ190" s="173"/>
      <c r="EK190" s="173"/>
      <c r="EL190" s="173"/>
      <c r="EM190" s="173"/>
      <c r="EN190" s="173"/>
      <c r="EO190" s="173"/>
      <c r="EP190" s="173"/>
      <c r="EQ190" s="173"/>
      <c r="ER190" s="173"/>
      <c r="ES190" s="173"/>
      <c r="ET190" s="173"/>
      <c r="EU190" s="173"/>
      <c r="EV190" s="173"/>
      <c r="EW190" s="173"/>
      <c r="EX190" s="173"/>
      <c r="EY190" s="173"/>
      <c r="EZ190" s="173"/>
      <c r="FA190" s="173"/>
      <c r="FB190" s="173"/>
    </row>
    <row r="191" spans="4:158" hidden="1" x14ac:dyDescent="0.25">
      <c r="D191" s="173"/>
      <c r="E191" s="173"/>
      <c r="F191" s="173"/>
      <c r="G191" s="173"/>
      <c r="H191" s="173"/>
      <c r="I191" s="173"/>
      <c r="J191" s="173"/>
      <c r="K191" s="173"/>
      <c r="L191" s="173"/>
      <c r="M191" s="173"/>
      <c r="N191" s="173"/>
      <c r="O191" s="173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  <c r="AA191" s="173"/>
      <c r="AB191" s="173"/>
      <c r="AC191" s="173"/>
      <c r="AD191" s="173"/>
      <c r="AE191" s="173"/>
      <c r="AF191" s="173"/>
      <c r="AG191" s="173"/>
      <c r="AH191" s="173"/>
      <c r="AI191" s="173"/>
      <c r="AJ191" s="173"/>
      <c r="AK191" s="173"/>
      <c r="AL191" s="173"/>
      <c r="AM191" s="173"/>
      <c r="AN191" s="173"/>
      <c r="AO191" s="173"/>
      <c r="AP191" s="173"/>
      <c r="AQ191" s="173"/>
      <c r="AR191" s="173"/>
      <c r="AS191" s="173"/>
      <c r="AT191" s="173"/>
      <c r="AU191" s="173"/>
      <c r="AV191" s="173"/>
      <c r="AW191" s="173"/>
      <c r="AX191" s="173"/>
      <c r="AY191" s="173"/>
      <c r="AZ191" s="173"/>
      <c r="BA191" s="173"/>
      <c r="BB191" s="173"/>
      <c r="BC191" s="173"/>
      <c r="BD191" s="173"/>
      <c r="BE191" s="173"/>
      <c r="BF191" s="173"/>
      <c r="BG191" s="173"/>
      <c r="BH191" s="173"/>
      <c r="BI191" s="173"/>
      <c r="BJ191" s="173"/>
      <c r="BK191" s="173"/>
      <c r="BL191" s="173"/>
      <c r="BM191" s="173"/>
      <c r="BN191" s="173"/>
      <c r="BO191" s="173"/>
      <c r="BP191" s="173"/>
      <c r="BQ191" s="173"/>
      <c r="BR191" s="173"/>
      <c r="BS191" s="173"/>
      <c r="BT191" s="173"/>
      <c r="BU191" s="173"/>
      <c r="BV191" s="173"/>
      <c r="BW191" s="173"/>
      <c r="BX191" s="173"/>
      <c r="BY191" s="173"/>
      <c r="BZ191" s="173"/>
      <c r="CA191" s="173"/>
      <c r="CB191" s="173"/>
      <c r="CC191" s="173"/>
      <c r="CD191" s="173"/>
      <c r="CE191" s="173"/>
      <c r="CF191" s="173"/>
      <c r="CG191" s="173"/>
      <c r="CH191" s="173"/>
      <c r="CI191" s="173"/>
      <c r="CJ191" s="173"/>
      <c r="CK191" s="173"/>
      <c r="CL191" s="173"/>
      <c r="CM191" s="173"/>
      <c r="CN191" s="173"/>
      <c r="CO191" s="173"/>
      <c r="CP191" s="173"/>
      <c r="CQ191" s="173"/>
      <c r="CR191" s="173"/>
      <c r="CS191" s="173"/>
      <c r="CT191" s="173"/>
      <c r="CU191" s="173"/>
      <c r="CV191" s="173"/>
      <c r="CW191" s="173"/>
      <c r="CX191" s="173"/>
      <c r="CY191" s="173"/>
      <c r="CZ191" s="173"/>
      <c r="DA191" s="173"/>
      <c r="DB191" s="173"/>
      <c r="DC191" s="173"/>
      <c r="DD191" s="173"/>
      <c r="DE191" s="173"/>
      <c r="DF191" s="173"/>
      <c r="DG191" s="173"/>
      <c r="DH191" s="173"/>
      <c r="DI191" s="173"/>
      <c r="DJ191" s="173"/>
      <c r="DK191" s="173"/>
      <c r="DL191" s="173"/>
      <c r="DM191" s="173"/>
      <c r="DN191" s="173"/>
      <c r="DO191" s="173"/>
      <c r="DP191" s="173"/>
      <c r="DQ191" s="173"/>
      <c r="DR191" s="173"/>
      <c r="DS191" s="173"/>
      <c r="DT191" s="173"/>
      <c r="DU191" s="173"/>
      <c r="DV191" s="173"/>
      <c r="DW191" s="173"/>
      <c r="DX191" s="173"/>
      <c r="DY191" s="173"/>
      <c r="DZ191" s="173"/>
      <c r="EA191" s="173"/>
      <c r="EB191" s="173"/>
      <c r="EC191" s="173"/>
      <c r="ED191" s="173"/>
      <c r="EE191" s="173"/>
      <c r="EF191" s="173"/>
      <c r="EG191" s="173"/>
      <c r="EH191" s="173"/>
      <c r="EI191" s="173"/>
      <c r="EJ191" s="173"/>
      <c r="EK191" s="173"/>
      <c r="EL191" s="173"/>
      <c r="EM191" s="173"/>
      <c r="EN191" s="173"/>
      <c r="EO191" s="173"/>
      <c r="EP191" s="173"/>
      <c r="EQ191" s="173"/>
      <c r="ER191" s="173"/>
      <c r="ES191" s="173"/>
      <c r="ET191" s="173"/>
      <c r="EU191" s="173"/>
      <c r="EV191" s="173"/>
      <c r="EW191" s="173"/>
      <c r="EX191" s="173"/>
      <c r="EY191" s="173"/>
      <c r="EZ191" s="173"/>
      <c r="FA191" s="173"/>
      <c r="FB191" s="173"/>
    </row>
    <row r="192" spans="4:158" hidden="1" x14ac:dyDescent="0.25">
      <c r="D192" s="173"/>
      <c r="E192" s="173"/>
      <c r="F192" s="173"/>
      <c r="G192" s="173"/>
      <c r="H192" s="173"/>
      <c r="I192" s="173"/>
      <c r="J192" s="173"/>
      <c r="K192" s="173"/>
      <c r="L192" s="173"/>
      <c r="M192" s="173"/>
      <c r="N192" s="173"/>
      <c r="O192" s="173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  <c r="AA192" s="173"/>
      <c r="AB192" s="173"/>
      <c r="AC192" s="173"/>
      <c r="AD192" s="173"/>
      <c r="AE192" s="173"/>
      <c r="AF192" s="173"/>
      <c r="AG192" s="173"/>
      <c r="AH192" s="173"/>
      <c r="AI192" s="173"/>
      <c r="AJ192" s="173"/>
      <c r="AK192" s="173"/>
      <c r="AL192" s="173"/>
      <c r="AM192" s="173"/>
      <c r="AN192" s="173"/>
      <c r="AO192" s="173"/>
      <c r="AP192" s="173"/>
      <c r="AQ192" s="173"/>
      <c r="AR192" s="173"/>
      <c r="AS192" s="173"/>
      <c r="AT192" s="173"/>
      <c r="AU192" s="173"/>
      <c r="AV192" s="173"/>
      <c r="AW192" s="173"/>
      <c r="AX192" s="173"/>
      <c r="AY192" s="173"/>
      <c r="AZ192" s="173"/>
      <c r="BA192" s="173"/>
      <c r="BB192" s="173"/>
      <c r="BC192" s="173"/>
      <c r="BD192" s="173"/>
      <c r="BE192" s="173"/>
      <c r="BF192" s="173"/>
      <c r="BG192" s="173"/>
      <c r="BH192" s="173"/>
      <c r="BI192" s="173"/>
      <c r="BJ192" s="173"/>
      <c r="BK192" s="173"/>
      <c r="BL192" s="173"/>
      <c r="BM192" s="173"/>
      <c r="BN192" s="173"/>
      <c r="BO192" s="173"/>
      <c r="BP192" s="173"/>
      <c r="BQ192" s="173"/>
      <c r="BR192" s="173"/>
      <c r="BS192" s="173"/>
      <c r="BT192" s="173"/>
      <c r="BU192" s="173"/>
      <c r="BV192" s="173"/>
      <c r="BW192" s="173"/>
      <c r="BX192" s="173"/>
      <c r="BY192" s="173"/>
      <c r="BZ192" s="173"/>
      <c r="CA192" s="173"/>
      <c r="CB192" s="173"/>
      <c r="CC192" s="173"/>
      <c r="CD192" s="173"/>
      <c r="CE192" s="173"/>
      <c r="CF192" s="173"/>
      <c r="CG192" s="173"/>
      <c r="CH192" s="173"/>
      <c r="CI192" s="173"/>
      <c r="CJ192" s="173"/>
      <c r="CK192" s="173"/>
      <c r="CL192" s="173"/>
      <c r="CM192" s="173"/>
      <c r="CN192" s="173"/>
      <c r="CO192" s="173"/>
      <c r="CP192" s="173"/>
      <c r="CQ192" s="173"/>
      <c r="CR192" s="173"/>
      <c r="CS192" s="173"/>
      <c r="CT192" s="173"/>
      <c r="CU192" s="173"/>
      <c r="CV192" s="173"/>
      <c r="CW192" s="173"/>
      <c r="CX192" s="173"/>
      <c r="CY192" s="173"/>
      <c r="CZ192" s="173"/>
      <c r="DA192" s="173"/>
      <c r="DB192" s="173"/>
      <c r="DC192" s="173"/>
      <c r="DD192" s="173"/>
      <c r="DE192" s="173"/>
      <c r="DF192" s="173"/>
      <c r="DG192" s="173"/>
      <c r="DH192" s="173"/>
      <c r="DI192" s="173"/>
      <c r="DJ192" s="173"/>
      <c r="DK192" s="173"/>
      <c r="DL192" s="173"/>
      <c r="DM192" s="173"/>
      <c r="DN192" s="173"/>
      <c r="DO192" s="173"/>
      <c r="DP192" s="173"/>
      <c r="DQ192" s="173"/>
      <c r="DR192" s="173"/>
      <c r="DS192" s="173"/>
      <c r="DT192" s="173"/>
      <c r="DU192" s="173"/>
      <c r="DV192" s="173"/>
      <c r="DW192" s="173"/>
      <c r="DX192" s="173"/>
      <c r="DY192" s="173"/>
      <c r="DZ192" s="173"/>
      <c r="EA192" s="173"/>
      <c r="EB192" s="173"/>
      <c r="EC192" s="173"/>
      <c r="ED192" s="173"/>
      <c r="EE192" s="173"/>
      <c r="EF192" s="173"/>
      <c r="EG192" s="173"/>
      <c r="EH192" s="173"/>
      <c r="EI192" s="173"/>
      <c r="EJ192" s="173"/>
      <c r="EK192" s="173"/>
      <c r="EL192" s="173"/>
      <c r="EM192" s="173"/>
      <c r="EN192" s="173"/>
      <c r="EO192" s="173"/>
      <c r="EP192" s="173"/>
      <c r="EQ192" s="173"/>
      <c r="ER192" s="173"/>
      <c r="ES192" s="173"/>
      <c r="ET192" s="173"/>
      <c r="EU192" s="173"/>
      <c r="EV192" s="173"/>
      <c r="EW192" s="173"/>
      <c r="EX192" s="173"/>
      <c r="EY192" s="173"/>
      <c r="EZ192" s="173"/>
      <c r="FA192" s="173"/>
      <c r="FB192" s="173"/>
    </row>
    <row r="193" spans="4:158" hidden="1" x14ac:dyDescent="0.25">
      <c r="D193" s="173"/>
      <c r="E193" s="173"/>
      <c r="F193" s="173"/>
      <c r="G193" s="173"/>
      <c r="H193" s="173"/>
      <c r="I193" s="173"/>
      <c r="J193" s="173"/>
      <c r="K193" s="173"/>
      <c r="L193" s="173"/>
      <c r="M193" s="173"/>
      <c r="N193" s="173"/>
      <c r="O193" s="173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73"/>
      <c r="AC193" s="173"/>
      <c r="AD193" s="173"/>
      <c r="AE193" s="173"/>
      <c r="AF193" s="173"/>
      <c r="AG193" s="173"/>
      <c r="AH193" s="173"/>
      <c r="AI193" s="173"/>
      <c r="AJ193" s="173"/>
      <c r="AK193" s="173"/>
      <c r="AL193" s="173"/>
      <c r="AM193" s="173"/>
      <c r="AN193" s="173"/>
      <c r="AO193" s="173"/>
      <c r="AP193" s="173"/>
      <c r="AQ193" s="173"/>
      <c r="AR193" s="173"/>
      <c r="AS193" s="173"/>
      <c r="AT193" s="173"/>
      <c r="AU193" s="173"/>
      <c r="AV193" s="173"/>
      <c r="AW193" s="173"/>
      <c r="AX193" s="173"/>
      <c r="AY193" s="173"/>
      <c r="AZ193" s="173"/>
      <c r="BA193" s="173"/>
      <c r="BB193" s="173"/>
      <c r="BC193" s="173"/>
      <c r="BD193" s="173"/>
      <c r="BE193" s="173"/>
      <c r="BF193" s="173"/>
      <c r="BG193" s="173"/>
      <c r="BH193" s="173"/>
      <c r="BI193" s="173"/>
      <c r="BJ193" s="173"/>
      <c r="BK193" s="173"/>
      <c r="BL193" s="173"/>
      <c r="BM193" s="173"/>
      <c r="BN193" s="173"/>
      <c r="BO193" s="173"/>
      <c r="BP193" s="173"/>
      <c r="BQ193" s="173"/>
      <c r="BR193" s="173"/>
      <c r="BS193" s="173"/>
      <c r="BT193" s="173"/>
      <c r="BU193" s="173"/>
      <c r="BV193" s="173"/>
      <c r="BW193" s="173"/>
      <c r="BX193" s="173"/>
      <c r="BY193" s="173"/>
      <c r="BZ193" s="173"/>
      <c r="CA193" s="173"/>
      <c r="CB193" s="173"/>
      <c r="CC193" s="173"/>
      <c r="CD193" s="173"/>
      <c r="CE193" s="173"/>
      <c r="CF193" s="173"/>
      <c r="CG193" s="173"/>
      <c r="CH193" s="173"/>
      <c r="CI193" s="173"/>
      <c r="CJ193" s="173"/>
      <c r="CK193" s="173"/>
      <c r="CL193" s="173"/>
      <c r="CM193" s="173"/>
      <c r="CN193" s="173"/>
      <c r="CO193" s="173"/>
      <c r="CP193" s="173"/>
      <c r="CQ193" s="173"/>
      <c r="CR193" s="173"/>
      <c r="CS193" s="173"/>
      <c r="CT193" s="173"/>
      <c r="CU193" s="173"/>
      <c r="CV193" s="173"/>
      <c r="CW193" s="173"/>
      <c r="CX193" s="173"/>
      <c r="CY193" s="173"/>
      <c r="CZ193" s="173"/>
      <c r="DA193" s="173"/>
      <c r="DB193" s="173"/>
      <c r="DC193" s="173"/>
      <c r="DD193" s="173"/>
      <c r="DE193" s="173"/>
      <c r="DF193" s="173"/>
      <c r="DG193" s="173"/>
      <c r="DH193" s="173"/>
      <c r="DI193" s="173"/>
      <c r="DJ193" s="173"/>
      <c r="DK193" s="173"/>
      <c r="DL193" s="173"/>
      <c r="DM193" s="173"/>
      <c r="DN193" s="173"/>
      <c r="DO193" s="173"/>
      <c r="DP193" s="173"/>
      <c r="DQ193" s="173"/>
      <c r="DR193" s="173"/>
      <c r="DS193" s="173"/>
      <c r="DT193" s="173"/>
      <c r="DU193" s="173"/>
      <c r="DV193" s="173"/>
      <c r="DW193" s="173"/>
      <c r="DX193" s="173"/>
      <c r="DY193" s="173"/>
      <c r="DZ193" s="173"/>
      <c r="EA193" s="173"/>
      <c r="EB193" s="173"/>
      <c r="EC193" s="173"/>
      <c r="ED193" s="173"/>
      <c r="EE193" s="173"/>
      <c r="EF193" s="173"/>
      <c r="EG193" s="173"/>
      <c r="EH193" s="173"/>
      <c r="EI193" s="173"/>
      <c r="EJ193" s="173"/>
      <c r="EK193" s="173"/>
      <c r="EL193" s="173"/>
      <c r="EM193" s="173"/>
      <c r="EN193" s="173"/>
      <c r="EO193" s="173"/>
      <c r="EP193" s="173"/>
      <c r="EQ193" s="173"/>
      <c r="ER193" s="173"/>
      <c r="ES193" s="173"/>
      <c r="ET193" s="173"/>
      <c r="EU193" s="173"/>
      <c r="EV193" s="173"/>
      <c r="EW193" s="173"/>
      <c r="EX193" s="173"/>
      <c r="EY193" s="173"/>
      <c r="EZ193" s="173"/>
      <c r="FA193" s="173"/>
      <c r="FB193" s="173"/>
    </row>
    <row r="194" spans="4:158" hidden="1" x14ac:dyDescent="0.25">
      <c r="D194" s="173"/>
      <c r="E194" s="173"/>
      <c r="F194" s="173"/>
      <c r="G194" s="173"/>
      <c r="H194" s="173"/>
      <c r="I194" s="173"/>
      <c r="J194" s="173"/>
      <c r="K194" s="173"/>
      <c r="L194" s="173"/>
      <c r="M194" s="173"/>
      <c r="N194" s="173"/>
      <c r="O194" s="173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73"/>
      <c r="AC194" s="173"/>
      <c r="AD194" s="173"/>
      <c r="AE194" s="173"/>
      <c r="AF194" s="173"/>
      <c r="AG194" s="173"/>
      <c r="AH194" s="173"/>
      <c r="AI194" s="173"/>
      <c r="AJ194" s="173"/>
      <c r="AK194" s="173"/>
      <c r="AL194" s="173"/>
      <c r="AM194" s="173"/>
      <c r="AN194" s="173"/>
      <c r="AO194" s="173"/>
      <c r="AP194" s="173"/>
      <c r="AQ194" s="173"/>
      <c r="AR194" s="173"/>
      <c r="AS194" s="173"/>
      <c r="AT194" s="173"/>
      <c r="AU194" s="173"/>
      <c r="AV194" s="173"/>
      <c r="AW194" s="173"/>
      <c r="AX194" s="173"/>
      <c r="AY194" s="173"/>
      <c r="AZ194" s="173"/>
      <c r="BA194" s="173"/>
      <c r="BB194" s="173"/>
      <c r="BC194" s="173"/>
      <c r="BD194" s="173"/>
      <c r="BE194" s="173"/>
      <c r="BF194" s="173"/>
      <c r="BG194" s="173"/>
      <c r="BH194" s="173"/>
      <c r="BI194" s="173"/>
      <c r="BJ194" s="173"/>
      <c r="BK194" s="173"/>
      <c r="BL194" s="173"/>
      <c r="BM194" s="173"/>
      <c r="BN194" s="173"/>
      <c r="BO194" s="173"/>
      <c r="BP194" s="173"/>
      <c r="BQ194" s="173"/>
      <c r="BR194" s="173"/>
      <c r="BS194" s="173"/>
      <c r="BT194" s="173"/>
      <c r="BU194" s="173"/>
      <c r="BV194" s="173"/>
      <c r="BW194" s="173"/>
      <c r="BX194" s="173"/>
      <c r="BY194" s="173"/>
      <c r="BZ194" s="173"/>
      <c r="CA194" s="173"/>
      <c r="CB194" s="173"/>
      <c r="CC194" s="173"/>
      <c r="CD194" s="173"/>
      <c r="CE194" s="173"/>
      <c r="CF194" s="173"/>
      <c r="CG194" s="173"/>
      <c r="CH194" s="173"/>
      <c r="CI194" s="173"/>
      <c r="CJ194" s="173"/>
      <c r="CK194" s="173"/>
      <c r="CL194" s="173"/>
      <c r="CM194" s="173"/>
      <c r="CN194" s="173"/>
      <c r="CO194" s="173"/>
      <c r="CP194" s="173"/>
      <c r="CQ194" s="173"/>
      <c r="CR194" s="173"/>
      <c r="CS194" s="173"/>
      <c r="CT194" s="173"/>
      <c r="CU194" s="173"/>
      <c r="CV194" s="173"/>
      <c r="CW194" s="173"/>
      <c r="CX194" s="173"/>
      <c r="CY194" s="173"/>
      <c r="CZ194" s="173"/>
      <c r="DA194" s="173"/>
      <c r="DB194" s="173"/>
      <c r="DC194" s="173"/>
      <c r="DD194" s="173"/>
      <c r="DE194" s="173"/>
      <c r="DF194" s="173"/>
      <c r="DG194" s="173"/>
      <c r="DH194" s="173"/>
      <c r="DI194" s="173"/>
      <c r="DJ194" s="173"/>
      <c r="DK194" s="173"/>
      <c r="DL194" s="173"/>
      <c r="DM194" s="173"/>
      <c r="DN194" s="173"/>
      <c r="DO194" s="173"/>
      <c r="DP194" s="173"/>
      <c r="DQ194" s="173"/>
      <c r="DR194" s="173"/>
      <c r="DS194" s="173"/>
      <c r="DT194" s="173"/>
      <c r="DU194" s="173"/>
      <c r="DV194" s="173"/>
      <c r="DW194" s="173"/>
      <c r="DX194" s="173"/>
      <c r="DY194" s="173"/>
      <c r="DZ194" s="173"/>
      <c r="EA194" s="173"/>
      <c r="EB194" s="173"/>
      <c r="EC194" s="173"/>
      <c r="ED194" s="173"/>
      <c r="EE194" s="173"/>
      <c r="EF194" s="173"/>
      <c r="EG194" s="173"/>
      <c r="EH194" s="173"/>
      <c r="EI194" s="173"/>
      <c r="EJ194" s="173"/>
      <c r="EK194" s="173"/>
      <c r="EL194" s="173"/>
      <c r="EM194" s="173"/>
      <c r="EN194" s="173"/>
      <c r="EO194" s="173"/>
      <c r="EP194" s="173"/>
      <c r="EQ194" s="173"/>
      <c r="ER194" s="173"/>
      <c r="ES194" s="173"/>
      <c r="ET194" s="173"/>
      <c r="EU194" s="173"/>
      <c r="EV194" s="173"/>
      <c r="EW194" s="173"/>
      <c r="EX194" s="173"/>
      <c r="EY194" s="173"/>
      <c r="EZ194" s="173"/>
      <c r="FA194" s="173"/>
      <c r="FB194" s="173"/>
    </row>
    <row r="195" spans="4:158" hidden="1" x14ac:dyDescent="0.25">
      <c r="D195" s="173"/>
      <c r="E195" s="173"/>
      <c r="F195" s="173"/>
      <c r="G195" s="173"/>
      <c r="H195" s="173"/>
      <c r="I195" s="173"/>
      <c r="J195" s="173"/>
      <c r="K195" s="173"/>
      <c r="L195" s="173"/>
      <c r="M195" s="173"/>
      <c r="N195" s="173"/>
      <c r="O195" s="173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  <c r="AA195" s="173"/>
      <c r="AB195" s="173"/>
      <c r="AC195" s="173"/>
      <c r="AD195" s="173"/>
      <c r="AE195" s="173"/>
      <c r="AF195" s="173"/>
      <c r="AG195" s="173"/>
      <c r="AH195" s="173"/>
      <c r="AI195" s="173"/>
      <c r="AJ195" s="173"/>
      <c r="AK195" s="173"/>
      <c r="AL195" s="173"/>
      <c r="AM195" s="173"/>
      <c r="AN195" s="173"/>
      <c r="AO195" s="173"/>
      <c r="AP195" s="173"/>
      <c r="AQ195" s="173"/>
      <c r="AR195" s="173"/>
      <c r="AS195" s="173"/>
      <c r="AT195" s="173"/>
      <c r="AU195" s="173"/>
      <c r="AV195" s="173"/>
      <c r="AW195" s="173"/>
      <c r="AX195" s="173"/>
      <c r="AY195" s="173"/>
      <c r="AZ195" s="173"/>
      <c r="BA195" s="173"/>
      <c r="BB195" s="173"/>
      <c r="BC195" s="173"/>
      <c r="BD195" s="173"/>
      <c r="BE195" s="173"/>
      <c r="BF195" s="173"/>
      <c r="BG195" s="173"/>
      <c r="BH195" s="173"/>
      <c r="BI195" s="173"/>
      <c r="BJ195" s="173"/>
      <c r="BK195" s="173"/>
      <c r="BL195" s="173"/>
      <c r="BM195" s="173"/>
      <c r="BN195" s="173"/>
      <c r="BO195" s="173"/>
      <c r="BP195" s="173"/>
      <c r="BQ195" s="173"/>
      <c r="BR195" s="173"/>
      <c r="BS195" s="173"/>
      <c r="BT195" s="173"/>
      <c r="BU195" s="173"/>
      <c r="BV195" s="173"/>
      <c r="BW195" s="173"/>
      <c r="BX195" s="173"/>
      <c r="BY195" s="173"/>
      <c r="BZ195" s="173"/>
      <c r="CA195" s="173"/>
      <c r="CB195" s="173"/>
      <c r="CC195" s="173"/>
      <c r="CD195" s="173"/>
      <c r="CE195" s="173"/>
      <c r="CF195" s="173"/>
      <c r="CG195" s="173"/>
      <c r="CH195" s="173"/>
      <c r="CI195" s="173"/>
      <c r="CJ195" s="173"/>
      <c r="CK195" s="173"/>
      <c r="CL195" s="173"/>
      <c r="CM195" s="173"/>
      <c r="CN195" s="173"/>
      <c r="CO195" s="173"/>
      <c r="CP195" s="173"/>
      <c r="CQ195" s="173"/>
      <c r="CR195" s="173"/>
      <c r="CS195" s="173"/>
      <c r="CT195" s="173"/>
      <c r="CU195" s="173"/>
      <c r="CV195" s="173"/>
      <c r="CW195" s="173"/>
      <c r="CX195" s="173"/>
      <c r="CY195" s="173"/>
      <c r="CZ195" s="173"/>
      <c r="DA195" s="173"/>
      <c r="DB195" s="173"/>
      <c r="DC195" s="173"/>
      <c r="DD195" s="173"/>
      <c r="DE195" s="173"/>
      <c r="DF195" s="173"/>
      <c r="DG195" s="173"/>
      <c r="DH195" s="173"/>
      <c r="DI195" s="173"/>
      <c r="DJ195" s="173"/>
      <c r="DK195" s="173"/>
      <c r="DL195" s="173"/>
      <c r="DM195" s="173"/>
      <c r="DN195" s="173"/>
      <c r="DO195" s="173"/>
      <c r="DP195" s="173"/>
      <c r="DQ195" s="173"/>
      <c r="DR195" s="173"/>
      <c r="DS195" s="173"/>
      <c r="DT195" s="173"/>
      <c r="DU195" s="173"/>
      <c r="DV195" s="173"/>
      <c r="DW195" s="173"/>
      <c r="DX195" s="173"/>
      <c r="DY195" s="173"/>
      <c r="DZ195" s="173"/>
      <c r="EA195" s="173"/>
      <c r="EB195" s="173"/>
      <c r="EC195" s="173"/>
      <c r="ED195" s="173"/>
      <c r="EE195" s="173"/>
      <c r="EF195" s="173"/>
      <c r="EG195" s="173"/>
      <c r="EH195" s="173"/>
      <c r="EI195" s="173"/>
      <c r="EJ195" s="173"/>
      <c r="EK195" s="173"/>
      <c r="EL195" s="173"/>
      <c r="EM195" s="173"/>
      <c r="EN195" s="173"/>
      <c r="EO195" s="173"/>
      <c r="EP195" s="173"/>
      <c r="EQ195" s="173"/>
      <c r="ER195" s="173"/>
      <c r="ES195" s="173"/>
      <c r="ET195" s="173"/>
      <c r="EU195" s="173"/>
      <c r="EV195" s="173"/>
      <c r="EW195" s="173"/>
      <c r="EX195" s="173"/>
      <c r="EY195" s="173"/>
      <c r="EZ195" s="173"/>
      <c r="FA195" s="173"/>
      <c r="FB195" s="173"/>
    </row>
    <row r="196" spans="4:158" hidden="1" x14ac:dyDescent="0.25">
      <c r="D196" s="173"/>
      <c r="E196" s="173"/>
      <c r="F196" s="173"/>
      <c r="G196" s="173"/>
      <c r="H196" s="173"/>
      <c r="I196" s="173"/>
      <c r="J196" s="173"/>
      <c r="K196" s="173"/>
      <c r="L196" s="173"/>
      <c r="M196" s="173"/>
      <c r="N196" s="173"/>
      <c r="O196" s="173"/>
      <c r="P196" s="173"/>
      <c r="Q196" s="173"/>
      <c r="R196" s="173"/>
      <c r="S196" s="173"/>
      <c r="T196" s="173"/>
      <c r="U196" s="173"/>
      <c r="V196" s="173"/>
      <c r="W196" s="173"/>
      <c r="X196" s="173"/>
      <c r="Y196" s="173"/>
      <c r="Z196" s="173"/>
      <c r="AA196" s="173"/>
      <c r="AB196" s="173"/>
      <c r="AC196" s="173"/>
      <c r="AD196" s="173"/>
      <c r="AE196" s="173"/>
      <c r="AF196" s="173"/>
      <c r="AG196" s="173"/>
      <c r="AH196" s="173"/>
      <c r="AI196" s="173"/>
      <c r="AJ196" s="173"/>
      <c r="AK196" s="173"/>
      <c r="AL196" s="173"/>
      <c r="AM196" s="173"/>
      <c r="AN196" s="173"/>
      <c r="AO196" s="173"/>
      <c r="AP196" s="173"/>
      <c r="AQ196" s="173"/>
      <c r="AR196" s="173"/>
      <c r="AS196" s="173"/>
      <c r="AT196" s="173"/>
      <c r="AU196" s="173"/>
      <c r="AV196" s="173"/>
      <c r="AW196" s="173"/>
      <c r="AX196" s="173"/>
      <c r="AY196" s="173"/>
      <c r="AZ196" s="173"/>
      <c r="BA196" s="173"/>
      <c r="BB196" s="173"/>
      <c r="BC196" s="173"/>
      <c r="BD196" s="173"/>
      <c r="BE196" s="173"/>
      <c r="BF196" s="173"/>
      <c r="BG196" s="173"/>
      <c r="BH196" s="173"/>
      <c r="BI196" s="173"/>
      <c r="BJ196" s="173"/>
      <c r="BK196" s="173"/>
      <c r="BL196" s="173"/>
      <c r="BM196" s="173"/>
      <c r="BN196" s="173"/>
      <c r="BO196" s="173"/>
      <c r="BP196" s="173"/>
      <c r="BQ196" s="173"/>
      <c r="BR196" s="173"/>
      <c r="BS196" s="173"/>
      <c r="BT196" s="173"/>
      <c r="BU196" s="173"/>
      <c r="BV196" s="173"/>
      <c r="BW196" s="173"/>
      <c r="BX196" s="173"/>
      <c r="BY196" s="173"/>
      <c r="BZ196" s="173"/>
      <c r="CA196" s="173"/>
      <c r="CB196" s="173"/>
      <c r="CC196" s="173"/>
      <c r="CD196" s="173"/>
      <c r="CE196" s="173"/>
      <c r="CF196" s="173"/>
      <c r="CG196" s="173"/>
      <c r="CH196" s="173"/>
      <c r="CI196" s="173"/>
      <c r="CJ196" s="173"/>
      <c r="CK196" s="173"/>
      <c r="CL196" s="173"/>
      <c r="CM196" s="173"/>
      <c r="CN196" s="173"/>
      <c r="CO196" s="173"/>
      <c r="CP196" s="173"/>
      <c r="CQ196" s="173"/>
      <c r="CR196" s="173"/>
      <c r="CS196" s="173"/>
      <c r="CT196" s="173"/>
      <c r="CU196" s="173"/>
      <c r="CV196" s="173"/>
      <c r="CW196" s="173"/>
      <c r="CX196" s="173"/>
      <c r="CY196" s="173"/>
      <c r="CZ196" s="173"/>
      <c r="DA196" s="173"/>
      <c r="DB196" s="173"/>
      <c r="DC196" s="173"/>
      <c r="DD196" s="173"/>
      <c r="DE196" s="173"/>
      <c r="DF196" s="173"/>
      <c r="DG196" s="173"/>
      <c r="DH196" s="173"/>
      <c r="DI196" s="173"/>
      <c r="DJ196" s="173"/>
      <c r="DK196" s="173"/>
      <c r="DL196" s="173"/>
      <c r="DM196" s="173"/>
      <c r="DN196" s="173"/>
      <c r="DO196" s="173"/>
      <c r="DP196" s="173"/>
      <c r="DQ196" s="173"/>
      <c r="DR196" s="173"/>
      <c r="DS196" s="173"/>
      <c r="DT196" s="173"/>
      <c r="DU196" s="173"/>
      <c r="DV196" s="173"/>
      <c r="DW196" s="173"/>
      <c r="DX196" s="173"/>
      <c r="DY196" s="173"/>
      <c r="DZ196" s="173"/>
      <c r="EA196" s="173"/>
      <c r="EB196" s="173"/>
      <c r="EC196" s="173"/>
      <c r="ED196" s="173"/>
      <c r="EE196" s="173"/>
      <c r="EF196" s="173"/>
      <c r="EG196" s="173"/>
      <c r="EH196" s="173"/>
      <c r="EI196" s="173"/>
      <c r="EJ196" s="173"/>
      <c r="EK196" s="173"/>
      <c r="EL196" s="173"/>
      <c r="EM196" s="173"/>
      <c r="EN196" s="173"/>
      <c r="EO196" s="173"/>
      <c r="EP196" s="173"/>
      <c r="EQ196" s="173"/>
      <c r="ER196" s="173"/>
      <c r="ES196" s="173"/>
      <c r="ET196" s="173"/>
      <c r="EU196" s="173"/>
      <c r="EV196" s="173"/>
      <c r="EW196" s="173"/>
      <c r="EX196" s="173"/>
      <c r="EY196" s="173"/>
      <c r="EZ196" s="173"/>
      <c r="FA196" s="173"/>
      <c r="FB196" s="173"/>
    </row>
    <row r="197" spans="4:158" hidden="1" x14ac:dyDescent="0.25">
      <c r="D197" s="173"/>
      <c r="E197" s="173"/>
      <c r="F197" s="173"/>
      <c r="G197" s="173"/>
      <c r="H197" s="173"/>
      <c r="I197" s="173"/>
      <c r="J197" s="173"/>
      <c r="K197" s="173"/>
      <c r="L197" s="173"/>
      <c r="M197" s="173"/>
      <c r="N197" s="173"/>
      <c r="O197" s="173"/>
      <c r="P197" s="173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  <c r="AA197" s="173"/>
      <c r="AB197" s="173"/>
      <c r="AC197" s="173"/>
      <c r="AD197" s="173"/>
      <c r="AE197" s="173"/>
      <c r="AF197" s="173"/>
      <c r="AG197" s="173"/>
      <c r="AH197" s="173"/>
      <c r="AI197" s="173"/>
      <c r="AJ197" s="173"/>
      <c r="AK197" s="173"/>
      <c r="AL197" s="173"/>
      <c r="AM197" s="173"/>
      <c r="AN197" s="173"/>
      <c r="AO197" s="173"/>
      <c r="AP197" s="173"/>
      <c r="AQ197" s="173"/>
      <c r="AR197" s="173"/>
      <c r="AS197" s="173"/>
      <c r="AT197" s="173"/>
      <c r="AU197" s="173"/>
      <c r="AV197" s="173"/>
      <c r="AW197" s="173"/>
      <c r="AX197" s="173"/>
      <c r="AY197" s="173"/>
      <c r="AZ197" s="173"/>
      <c r="BA197" s="173"/>
      <c r="BB197" s="173"/>
      <c r="BC197" s="173"/>
      <c r="BD197" s="173"/>
      <c r="BE197" s="173"/>
      <c r="BF197" s="173"/>
      <c r="BG197" s="173"/>
      <c r="BH197" s="173"/>
      <c r="BI197" s="173"/>
      <c r="BJ197" s="173"/>
      <c r="BK197" s="173"/>
      <c r="BL197" s="173"/>
      <c r="BM197" s="173"/>
      <c r="BN197" s="173"/>
      <c r="BO197" s="173"/>
      <c r="BP197" s="173"/>
      <c r="BQ197" s="173"/>
      <c r="BR197" s="173"/>
      <c r="BS197" s="173"/>
      <c r="BT197" s="173"/>
      <c r="BU197" s="173"/>
      <c r="BV197" s="173"/>
      <c r="BW197" s="173"/>
      <c r="BX197" s="173"/>
      <c r="BY197" s="173"/>
      <c r="BZ197" s="173"/>
      <c r="CA197" s="173"/>
      <c r="CB197" s="173"/>
      <c r="CC197" s="173"/>
      <c r="CD197" s="173"/>
      <c r="CE197" s="173"/>
      <c r="CF197" s="173"/>
      <c r="CG197" s="173"/>
      <c r="CH197" s="173"/>
      <c r="CI197" s="173"/>
      <c r="CJ197" s="173"/>
      <c r="CK197" s="173"/>
      <c r="CL197" s="173"/>
      <c r="CM197" s="173"/>
      <c r="CN197" s="173"/>
      <c r="CO197" s="173"/>
      <c r="CP197" s="173"/>
      <c r="CQ197" s="173"/>
      <c r="CR197" s="173"/>
      <c r="CS197" s="173"/>
      <c r="CT197" s="173"/>
      <c r="CU197" s="173"/>
      <c r="CV197" s="173"/>
      <c r="CW197" s="173"/>
      <c r="CX197" s="173"/>
      <c r="CY197" s="173"/>
      <c r="CZ197" s="173"/>
      <c r="DA197" s="173"/>
      <c r="DB197" s="173"/>
      <c r="DC197" s="173"/>
      <c r="DD197" s="173"/>
      <c r="DE197" s="173"/>
      <c r="DF197" s="173"/>
      <c r="DG197" s="173"/>
      <c r="DH197" s="173"/>
      <c r="DI197" s="173"/>
      <c r="DJ197" s="173"/>
      <c r="DK197" s="173"/>
      <c r="DL197" s="173"/>
      <c r="DM197" s="173"/>
      <c r="DN197" s="173"/>
      <c r="DO197" s="173"/>
      <c r="DP197" s="173"/>
      <c r="DQ197" s="173"/>
      <c r="DR197" s="173"/>
      <c r="DS197" s="173"/>
      <c r="DT197" s="173"/>
      <c r="DU197" s="173"/>
      <c r="DV197" s="173"/>
      <c r="DW197" s="173"/>
      <c r="DX197" s="173"/>
      <c r="DY197" s="173"/>
      <c r="DZ197" s="173"/>
      <c r="EA197" s="173"/>
      <c r="EB197" s="173"/>
      <c r="EC197" s="173"/>
      <c r="ED197" s="173"/>
      <c r="EE197" s="173"/>
      <c r="EF197" s="173"/>
      <c r="EG197" s="173"/>
      <c r="EH197" s="173"/>
      <c r="EI197" s="173"/>
      <c r="EJ197" s="173"/>
      <c r="EK197" s="173"/>
      <c r="EL197" s="173"/>
      <c r="EM197" s="173"/>
      <c r="EN197" s="173"/>
      <c r="EO197" s="173"/>
      <c r="EP197" s="173"/>
      <c r="EQ197" s="173"/>
      <c r="ER197" s="173"/>
      <c r="ES197" s="173"/>
      <c r="ET197" s="173"/>
      <c r="EU197" s="173"/>
      <c r="EV197" s="173"/>
      <c r="EW197" s="173"/>
      <c r="EX197" s="173"/>
      <c r="EY197" s="173"/>
      <c r="EZ197" s="173"/>
      <c r="FA197" s="173"/>
      <c r="FB197" s="173"/>
    </row>
    <row r="198" spans="4:158" hidden="1" x14ac:dyDescent="0.25">
      <c r="D198" s="173"/>
      <c r="E198" s="173"/>
      <c r="F198" s="173"/>
      <c r="G198" s="173"/>
      <c r="H198" s="173"/>
      <c r="I198" s="173"/>
      <c r="J198" s="173"/>
      <c r="K198" s="173"/>
      <c r="L198" s="173"/>
      <c r="M198" s="173"/>
      <c r="N198" s="173"/>
      <c r="O198" s="173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3"/>
      <c r="AD198" s="173"/>
      <c r="AE198" s="173"/>
      <c r="AF198" s="173"/>
      <c r="AG198" s="173"/>
      <c r="AH198" s="173"/>
      <c r="AI198" s="173"/>
      <c r="AJ198" s="173"/>
      <c r="AK198" s="173"/>
      <c r="AL198" s="173"/>
      <c r="AM198" s="173"/>
      <c r="AN198" s="173"/>
      <c r="AO198" s="173"/>
      <c r="AP198" s="173"/>
      <c r="AQ198" s="173"/>
      <c r="AR198" s="173"/>
      <c r="AS198" s="173"/>
      <c r="AT198" s="173"/>
      <c r="AU198" s="173"/>
      <c r="AV198" s="173"/>
      <c r="AW198" s="173"/>
      <c r="AX198" s="173"/>
      <c r="AY198" s="173"/>
      <c r="AZ198" s="173"/>
      <c r="BA198" s="173"/>
      <c r="BB198" s="173"/>
      <c r="BC198" s="173"/>
      <c r="BD198" s="173"/>
      <c r="BE198" s="173"/>
      <c r="BF198" s="173"/>
      <c r="BG198" s="173"/>
      <c r="BH198" s="173"/>
      <c r="BI198" s="173"/>
      <c r="BJ198" s="173"/>
      <c r="BK198" s="173"/>
      <c r="BL198" s="173"/>
      <c r="BM198" s="173"/>
      <c r="BN198" s="173"/>
      <c r="BO198" s="173"/>
      <c r="BP198" s="173"/>
      <c r="BQ198" s="173"/>
      <c r="BR198" s="173"/>
      <c r="BS198" s="173"/>
      <c r="BT198" s="173"/>
      <c r="BU198" s="173"/>
      <c r="BV198" s="173"/>
      <c r="BW198" s="173"/>
      <c r="BX198" s="173"/>
      <c r="BY198" s="173"/>
      <c r="BZ198" s="173"/>
      <c r="CA198" s="173"/>
      <c r="CB198" s="173"/>
      <c r="CC198" s="173"/>
      <c r="CD198" s="173"/>
      <c r="CE198" s="173"/>
      <c r="CF198" s="173"/>
      <c r="CG198" s="173"/>
      <c r="CH198" s="173"/>
      <c r="CI198" s="173"/>
      <c r="CJ198" s="173"/>
      <c r="CK198" s="173"/>
      <c r="CL198" s="173"/>
      <c r="CM198" s="173"/>
      <c r="CN198" s="173"/>
      <c r="CO198" s="173"/>
      <c r="CP198" s="173"/>
      <c r="CQ198" s="173"/>
      <c r="CR198" s="173"/>
      <c r="CS198" s="173"/>
      <c r="CT198" s="173"/>
      <c r="CU198" s="173"/>
      <c r="CV198" s="173"/>
      <c r="CW198" s="173"/>
      <c r="CX198" s="173"/>
      <c r="CY198" s="173"/>
      <c r="CZ198" s="173"/>
      <c r="DA198" s="173"/>
      <c r="DB198" s="173"/>
      <c r="DC198" s="173"/>
      <c r="DD198" s="173"/>
      <c r="DE198" s="173"/>
      <c r="DF198" s="173"/>
      <c r="DG198" s="173"/>
      <c r="DH198" s="173"/>
      <c r="DI198" s="173"/>
      <c r="DJ198" s="173"/>
      <c r="DK198" s="173"/>
      <c r="DL198" s="173"/>
      <c r="DM198" s="173"/>
      <c r="DN198" s="173"/>
      <c r="DO198" s="173"/>
      <c r="DP198" s="173"/>
      <c r="DQ198" s="173"/>
      <c r="DR198" s="173"/>
      <c r="DS198" s="173"/>
      <c r="DT198" s="173"/>
      <c r="DU198" s="173"/>
      <c r="DV198" s="173"/>
      <c r="DW198" s="173"/>
      <c r="DX198" s="173"/>
      <c r="DY198" s="173"/>
      <c r="DZ198" s="173"/>
      <c r="EA198" s="173"/>
      <c r="EB198" s="173"/>
      <c r="EC198" s="173"/>
      <c r="ED198" s="173"/>
      <c r="EE198" s="173"/>
      <c r="EF198" s="173"/>
      <c r="EG198" s="173"/>
      <c r="EH198" s="173"/>
      <c r="EI198" s="173"/>
      <c r="EJ198" s="173"/>
      <c r="EK198" s="173"/>
      <c r="EL198" s="173"/>
      <c r="EM198" s="173"/>
      <c r="EN198" s="173"/>
      <c r="EO198" s="173"/>
      <c r="EP198" s="173"/>
      <c r="EQ198" s="173"/>
      <c r="ER198" s="173"/>
      <c r="ES198" s="173"/>
      <c r="ET198" s="173"/>
      <c r="EU198" s="173"/>
      <c r="EV198" s="173"/>
      <c r="EW198" s="173"/>
      <c r="EX198" s="173"/>
      <c r="EY198" s="173"/>
      <c r="EZ198" s="173"/>
      <c r="FA198" s="173"/>
      <c r="FB198" s="173"/>
    </row>
    <row r="199" spans="4:158" hidden="1" x14ac:dyDescent="0.25">
      <c r="D199" s="173"/>
      <c r="E199" s="173"/>
      <c r="F199" s="173"/>
      <c r="G199" s="173"/>
      <c r="H199" s="173"/>
      <c r="I199" s="173"/>
      <c r="J199" s="173"/>
      <c r="K199" s="173"/>
      <c r="L199" s="173"/>
      <c r="M199" s="173"/>
      <c r="N199" s="173"/>
      <c r="O199" s="173"/>
      <c r="P199" s="173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  <c r="AA199" s="173"/>
      <c r="AB199" s="173"/>
      <c r="AC199" s="173"/>
      <c r="AD199" s="173"/>
      <c r="AE199" s="173"/>
      <c r="AF199" s="173"/>
      <c r="AG199" s="173"/>
      <c r="AH199" s="173"/>
      <c r="AI199" s="173"/>
      <c r="AJ199" s="173"/>
      <c r="AK199" s="173"/>
      <c r="AL199" s="173"/>
      <c r="AM199" s="173"/>
      <c r="AN199" s="173"/>
      <c r="AO199" s="173"/>
      <c r="AP199" s="173"/>
      <c r="AQ199" s="173"/>
      <c r="AR199" s="173"/>
      <c r="AS199" s="173"/>
      <c r="AT199" s="173"/>
      <c r="AU199" s="173"/>
      <c r="AV199" s="173"/>
      <c r="AW199" s="173"/>
      <c r="AX199" s="173"/>
      <c r="AY199" s="173"/>
      <c r="AZ199" s="173"/>
      <c r="BA199" s="173"/>
      <c r="BB199" s="173"/>
      <c r="BC199" s="173"/>
      <c r="BD199" s="173"/>
      <c r="BE199" s="173"/>
      <c r="BF199" s="173"/>
      <c r="BG199" s="173"/>
      <c r="BH199" s="173"/>
      <c r="BI199" s="173"/>
      <c r="BJ199" s="173"/>
      <c r="BK199" s="173"/>
      <c r="BL199" s="173"/>
      <c r="BM199" s="173"/>
      <c r="BN199" s="173"/>
      <c r="BO199" s="173"/>
      <c r="BP199" s="173"/>
      <c r="BQ199" s="173"/>
      <c r="BR199" s="173"/>
      <c r="BS199" s="173"/>
      <c r="BT199" s="173"/>
      <c r="BU199" s="173"/>
      <c r="BV199" s="173"/>
      <c r="BW199" s="173"/>
      <c r="BX199" s="173"/>
      <c r="BY199" s="173"/>
      <c r="BZ199" s="173"/>
      <c r="CA199" s="173"/>
      <c r="CB199" s="173"/>
      <c r="CC199" s="173"/>
      <c r="CD199" s="173"/>
      <c r="CE199" s="173"/>
      <c r="CF199" s="173"/>
      <c r="CG199" s="173"/>
      <c r="CH199" s="173"/>
      <c r="CI199" s="173"/>
      <c r="CJ199" s="173"/>
      <c r="CK199" s="173"/>
      <c r="CL199" s="173"/>
      <c r="CM199" s="173"/>
      <c r="CN199" s="173"/>
      <c r="CO199" s="173"/>
      <c r="CP199" s="173"/>
      <c r="CQ199" s="173"/>
      <c r="CR199" s="173"/>
      <c r="CS199" s="173"/>
      <c r="CT199" s="173"/>
      <c r="CU199" s="173"/>
      <c r="CV199" s="173"/>
      <c r="CW199" s="173"/>
      <c r="CX199" s="173"/>
      <c r="CY199" s="173"/>
      <c r="CZ199" s="173"/>
      <c r="DA199" s="173"/>
      <c r="DB199" s="173"/>
      <c r="DC199" s="173"/>
      <c r="DD199" s="173"/>
      <c r="DE199" s="173"/>
      <c r="DF199" s="173"/>
      <c r="DG199" s="173"/>
      <c r="DH199" s="173"/>
      <c r="DI199" s="173"/>
      <c r="DJ199" s="173"/>
      <c r="DK199" s="173"/>
      <c r="DL199" s="173"/>
      <c r="DM199" s="173"/>
      <c r="DN199" s="173"/>
      <c r="DO199" s="173"/>
      <c r="DP199" s="173"/>
      <c r="DQ199" s="173"/>
      <c r="DR199" s="173"/>
      <c r="DS199" s="173"/>
      <c r="DT199" s="173"/>
      <c r="DU199" s="173"/>
      <c r="DV199" s="173"/>
      <c r="DW199" s="173"/>
      <c r="DX199" s="173"/>
      <c r="DY199" s="173"/>
      <c r="DZ199" s="173"/>
      <c r="EA199" s="173"/>
      <c r="EB199" s="173"/>
      <c r="EC199" s="173"/>
      <c r="ED199" s="173"/>
      <c r="EE199" s="173"/>
      <c r="EF199" s="173"/>
      <c r="EG199" s="173"/>
      <c r="EH199" s="173"/>
      <c r="EI199" s="173"/>
      <c r="EJ199" s="173"/>
      <c r="EK199" s="173"/>
      <c r="EL199" s="173"/>
      <c r="EM199" s="173"/>
      <c r="EN199" s="173"/>
      <c r="EO199" s="173"/>
      <c r="EP199" s="173"/>
      <c r="EQ199" s="173"/>
      <c r="ER199" s="173"/>
      <c r="ES199" s="173"/>
      <c r="ET199" s="173"/>
      <c r="EU199" s="173"/>
      <c r="EV199" s="173"/>
      <c r="EW199" s="173"/>
      <c r="EX199" s="173"/>
      <c r="EY199" s="173"/>
      <c r="EZ199" s="173"/>
      <c r="FA199" s="173"/>
      <c r="FB199" s="173"/>
    </row>
    <row r="200" spans="4:158" hidden="1" x14ac:dyDescent="0.25">
      <c r="D200" s="173"/>
      <c r="E200" s="173"/>
      <c r="F200" s="173"/>
      <c r="G200" s="173"/>
      <c r="H200" s="173"/>
      <c r="I200" s="173"/>
      <c r="J200" s="173"/>
      <c r="K200" s="173"/>
      <c r="L200" s="173"/>
      <c r="M200" s="173"/>
      <c r="N200" s="173"/>
      <c r="O200" s="173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  <c r="AA200" s="173"/>
      <c r="AB200" s="173"/>
      <c r="AC200" s="173"/>
      <c r="AD200" s="173"/>
      <c r="AE200" s="173"/>
      <c r="AF200" s="173"/>
      <c r="AG200" s="173"/>
      <c r="AH200" s="173"/>
      <c r="AI200" s="173"/>
      <c r="AJ200" s="173"/>
      <c r="AK200" s="173"/>
      <c r="AL200" s="173"/>
      <c r="AM200" s="173"/>
      <c r="AN200" s="173"/>
      <c r="AO200" s="173"/>
      <c r="AP200" s="173"/>
      <c r="AQ200" s="173"/>
      <c r="AR200" s="173"/>
      <c r="AS200" s="173"/>
      <c r="AT200" s="173"/>
      <c r="AU200" s="173"/>
      <c r="AV200" s="173"/>
      <c r="AW200" s="173"/>
      <c r="AX200" s="173"/>
      <c r="AY200" s="173"/>
      <c r="AZ200" s="173"/>
      <c r="BA200" s="173"/>
      <c r="BB200" s="173"/>
      <c r="BC200" s="173"/>
      <c r="BD200" s="173"/>
      <c r="BE200" s="173"/>
      <c r="BF200" s="173"/>
      <c r="BG200" s="173"/>
      <c r="BH200" s="173"/>
      <c r="BI200" s="173"/>
      <c r="BJ200" s="173"/>
      <c r="BK200" s="173"/>
      <c r="BL200" s="173"/>
      <c r="BM200" s="173"/>
      <c r="BN200" s="173"/>
      <c r="BO200" s="173"/>
      <c r="BP200" s="173"/>
      <c r="BQ200" s="173"/>
      <c r="BR200" s="173"/>
      <c r="BS200" s="173"/>
      <c r="BT200" s="173"/>
      <c r="BU200" s="173"/>
      <c r="BV200" s="173"/>
      <c r="BW200" s="173"/>
      <c r="BX200" s="173"/>
      <c r="BY200" s="173"/>
      <c r="BZ200" s="173"/>
      <c r="CA200" s="173"/>
      <c r="CB200" s="173"/>
      <c r="CC200" s="173"/>
      <c r="CD200" s="173"/>
      <c r="CE200" s="173"/>
      <c r="CF200" s="173"/>
      <c r="CG200" s="173"/>
      <c r="CH200" s="173"/>
      <c r="CI200" s="173"/>
      <c r="CJ200" s="173"/>
      <c r="CK200" s="173"/>
      <c r="CL200" s="173"/>
      <c r="CM200" s="173"/>
      <c r="CN200" s="173"/>
      <c r="CO200" s="173"/>
      <c r="CP200" s="173"/>
      <c r="CQ200" s="173"/>
      <c r="CR200" s="173"/>
      <c r="CS200" s="173"/>
      <c r="CT200" s="173"/>
      <c r="CU200" s="173"/>
      <c r="CV200" s="173"/>
      <c r="CW200" s="173"/>
      <c r="CX200" s="173"/>
      <c r="CY200" s="173"/>
      <c r="CZ200" s="173"/>
      <c r="DA200" s="173"/>
      <c r="DB200" s="173"/>
      <c r="DC200" s="173"/>
      <c r="DD200" s="173"/>
      <c r="DE200" s="173"/>
      <c r="DF200" s="173"/>
      <c r="DG200" s="173"/>
      <c r="DH200" s="173"/>
      <c r="DI200" s="173"/>
      <c r="DJ200" s="173"/>
      <c r="DK200" s="173"/>
      <c r="DL200" s="173"/>
      <c r="DM200" s="173"/>
      <c r="DN200" s="173"/>
      <c r="DO200" s="173"/>
      <c r="DP200" s="173"/>
      <c r="DQ200" s="173"/>
      <c r="DR200" s="173"/>
      <c r="DS200" s="173"/>
      <c r="DT200" s="173"/>
      <c r="DU200" s="173"/>
      <c r="DV200" s="173"/>
      <c r="DW200" s="173"/>
      <c r="DX200" s="173"/>
      <c r="DY200" s="173"/>
      <c r="DZ200" s="173"/>
      <c r="EA200" s="173"/>
      <c r="EB200" s="173"/>
      <c r="EC200" s="173"/>
      <c r="ED200" s="173"/>
      <c r="EE200" s="173"/>
      <c r="EF200" s="173"/>
      <c r="EG200" s="173"/>
      <c r="EH200" s="173"/>
      <c r="EI200" s="173"/>
      <c r="EJ200" s="173"/>
      <c r="EK200" s="173"/>
      <c r="EL200" s="173"/>
      <c r="EM200" s="173"/>
      <c r="EN200" s="173"/>
      <c r="EO200" s="173"/>
      <c r="EP200" s="173"/>
      <c r="EQ200" s="173"/>
      <c r="ER200" s="173"/>
      <c r="ES200" s="173"/>
      <c r="ET200" s="173"/>
      <c r="EU200" s="173"/>
      <c r="EV200" s="173"/>
      <c r="EW200" s="173"/>
      <c r="EX200" s="173"/>
      <c r="EY200" s="173"/>
      <c r="EZ200" s="173"/>
      <c r="FA200" s="173"/>
      <c r="FB200" s="173"/>
    </row>
    <row r="201" spans="4:158" hidden="1" x14ac:dyDescent="0.25">
      <c r="D201" s="173"/>
      <c r="E201" s="173"/>
      <c r="F201" s="173"/>
      <c r="G201" s="173"/>
      <c r="H201" s="173"/>
      <c r="I201" s="173"/>
      <c r="J201" s="173"/>
      <c r="K201" s="173"/>
      <c r="L201" s="173"/>
      <c r="M201" s="173"/>
      <c r="N201" s="173"/>
      <c r="O201" s="173"/>
      <c r="P201" s="173"/>
      <c r="Q201" s="173"/>
      <c r="R201" s="173"/>
      <c r="S201" s="173"/>
      <c r="T201" s="173"/>
      <c r="U201" s="173"/>
      <c r="V201" s="173"/>
      <c r="W201" s="173"/>
      <c r="X201" s="173"/>
      <c r="Y201" s="173"/>
      <c r="Z201" s="173"/>
      <c r="AA201" s="173"/>
      <c r="AB201" s="173"/>
      <c r="AC201" s="173"/>
      <c r="AD201" s="173"/>
      <c r="AE201" s="173"/>
      <c r="AF201" s="173"/>
      <c r="AG201" s="173"/>
      <c r="AH201" s="173"/>
      <c r="AI201" s="173"/>
      <c r="AJ201" s="173"/>
      <c r="AK201" s="173"/>
      <c r="AL201" s="173"/>
      <c r="AM201" s="173"/>
      <c r="AN201" s="173"/>
      <c r="AO201" s="173"/>
      <c r="AP201" s="173"/>
      <c r="AQ201" s="173"/>
      <c r="AR201" s="173"/>
      <c r="AS201" s="173"/>
      <c r="AT201" s="173"/>
      <c r="AU201" s="173"/>
      <c r="AV201" s="173"/>
      <c r="AW201" s="173"/>
      <c r="AX201" s="173"/>
      <c r="AY201" s="173"/>
      <c r="AZ201" s="173"/>
      <c r="BA201" s="173"/>
      <c r="BB201" s="173"/>
      <c r="BC201" s="173"/>
      <c r="BD201" s="173"/>
      <c r="BE201" s="173"/>
      <c r="BF201" s="173"/>
      <c r="BG201" s="173"/>
      <c r="BH201" s="173"/>
      <c r="BI201" s="173"/>
      <c r="BJ201" s="173"/>
      <c r="BK201" s="173"/>
      <c r="BL201" s="173"/>
      <c r="BM201" s="173"/>
      <c r="BN201" s="173"/>
      <c r="BO201" s="173"/>
      <c r="BP201" s="173"/>
      <c r="BQ201" s="173"/>
      <c r="BR201" s="173"/>
      <c r="BS201" s="173"/>
      <c r="BT201" s="173"/>
      <c r="BU201" s="173"/>
      <c r="BV201" s="173"/>
      <c r="BW201" s="173"/>
      <c r="BX201" s="173"/>
      <c r="BY201" s="173"/>
      <c r="BZ201" s="173"/>
      <c r="CA201" s="173"/>
      <c r="CB201" s="173"/>
      <c r="CC201" s="173"/>
      <c r="CD201" s="173"/>
      <c r="CE201" s="173"/>
      <c r="CF201" s="173"/>
      <c r="CG201" s="173"/>
      <c r="CH201" s="173"/>
      <c r="CI201" s="173"/>
      <c r="CJ201" s="173"/>
      <c r="CK201" s="173"/>
      <c r="CL201" s="173"/>
      <c r="CM201" s="173"/>
      <c r="CN201" s="173"/>
      <c r="CO201" s="173"/>
      <c r="CP201" s="173"/>
      <c r="CQ201" s="173"/>
      <c r="CR201" s="173"/>
      <c r="CS201" s="173"/>
      <c r="CT201" s="173"/>
      <c r="CU201" s="173"/>
      <c r="CV201" s="173"/>
      <c r="CW201" s="173"/>
      <c r="CX201" s="173"/>
      <c r="CY201" s="173"/>
      <c r="CZ201" s="173"/>
      <c r="DA201" s="173"/>
      <c r="DB201" s="173"/>
      <c r="DC201" s="173"/>
      <c r="DD201" s="173"/>
      <c r="DE201" s="173"/>
      <c r="DF201" s="173"/>
      <c r="DG201" s="173"/>
      <c r="DH201" s="173"/>
      <c r="DI201" s="173"/>
      <c r="DJ201" s="173"/>
      <c r="DK201" s="173"/>
      <c r="DL201" s="173"/>
      <c r="DM201" s="173"/>
      <c r="DN201" s="173"/>
      <c r="DO201" s="173"/>
      <c r="DP201" s="173"/>
      <c r="DQ201" s="173"/>
      <c r="DR201" s="173"/>
      <c r="DS201" s="173"/>
      <c r="DT201" s="173"/>
      <c r="DU201" s="173"/>
      <c r="DV201" s="173"/>
      <c r="DW201" s="173"/>
      <c r="DX201" s="173"/>
      <c r="DY201" s="173"/>
      <c r="DZ201" s="173"/>
      <c r="EA201" s="173"/>
      <c r="EB201" s="173"/>
      <c r="EC201" s="173"/>
      <c r="ED201" s="173"/>
      <c r="EE201" s="173"/>
      <c r="EF201" s="173"/>
      <c r="EG201" s="173"/>
      <c r="EH201" s="173"/>
      <c r="EI201" s="173"/>
      <c r="EJ201" s="173"/>
      <c r="EK201" s="173"/>
      <c r="EL201" s="173"/>
      <c r="EM201" s="173"/>
      <c r="EN201" s="173"/>
      <c r="EO201" s="173"/>
      <c r="EP201" s="173"/>
      <c r="EQ201" s="173"/>
      <c r="ER201" s="173"/>
      <c r="ES201" s="173"/>
      <c r="ET201" s="173"/>
      <c r="EU201" s="173"/>
      <c r="EV201" s="173"/>
      <c r="EW201" s="173"/>
      <c r="EX201" s="173"/>
      <c r="EY201" s="173"/>
      <c r="EZ201" s="173"/>
      <c r="FA201" s="173"/>
      <c r="FB201" s="173"/>
    </row>
    <row r="202" spans="4:158" hidden="1" x14ac:dyDescent="0.25">
      <c r="D202" s="173"/>
      <c r="E202" s="173"/>
      <c r="F202" s="173"/>
      <c r="G202" s="173"/>
      <c r="H202" s="173"/>
      <c r="I202" s="173"/>
      <c r="J202" s="173"/>
      <c r="K202" s="173"/>
      <c r="L202" s="173"/>
      <c r="M202" s="173"/>
      <c r="N202" s="173"/>
      <c r="O202" s="173"/>
      <c r="P202" s="173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  <c r="AA202" s="173"/>
      <c r="AB202" s="173"/>
      <c r="AC202" s="173"/>
      <c r="AD202" s="173"/>
      <c r="AE202" s="173"/>
      <c r="AF202" s="173"/>
      <c r="AG202" s="173"/>
      <c r="AH202" s="173"/>
      <c r="AI202" s="173"/>
      <c r="AJ202" s="173"/>
      <c r="AK202" s="173"/>
      <c r="AL202" s="173"/>
      <c r="AM202" s="173"/>
      <c r="AN202" s="173"/>
      <c r="AO202" s="173"/>
      <c r="AP202" s="173"/>
      <c r="AQ202" s="173"/>
      <c r="AR202" s="173"/>
      <c r="AS202" s="173"/>
      <c r="AT202" s="173"/>
      <c r="AU202" s="173"/>
      <c r="AV202" s="173"/>
      <c r="AW202" s="173"/>
      <c r="AX202" s="173"/>
      <c r="AY202" s="173"/>
      <c r="AZ202" s="173"/>
      <c r="BA202" s="173"/>
      <c r="BB202" s="173"/>
      <c r="BC202" s="173"/>
      <c r="BD202" s="173"/>
      <c r="BE202" s="173"/>
      <c r="BF202" s="173"/>
      <c r="BG202" s="173"/>
      <c r="BH202" s="173"/>
      <c r="BI202" s="173"/>
      <c r="BJ202" s="173"/>
      <c r="BK202" s="173"/>
      <c r="BL202" s="173"/>
      <c r="BM202" s="173"/>
      <c r="BN202" s="173"/>
      <c r="BO202" s="173"/>
      <c r="BP202" s="173"/>
      <c r="BQ202" s="173"/>
      <c r="BR202" s="173"/>
      <c r="BS202" s="173"/>
      <c r="BT202" s="173"/>
      <c r="BU202" s="173"/>
      <c r="BV202" s="173"/>
      <c r="BW202" s="173"/>
      <c r="BX202" s="173"/>
      <c r="BY202" s="173"/>
      <c r="BZ202" s="173"/>
      <c r="CA202" s="173"/>
      <c r="CB202" s="173"/>
      <c r="CC202" s="173"/>
      <c r="CD202" s="173"/>
      <c r="CE202" s="173"/>
      <c r="CF202" s="173"/>
      <c r="CG202" s="173"/>
      <c r="CH202" s="173"/>
      <c r="CI202" s="173"/>
      <c r="CJ202" s="173"/>
      <c r="CK202" s="173"/>
      <c r="CL202" s="173"/>
      <c r="CM202" s="173"/>
      <c r="CN202" s="173"/>
      <c r="CO202" s="173"/>
      <c r="CP202" s="173"/>
      <c r="CQ202" s="173"/>
      <c r="CR202" s="173"/>
      <c r="CS202" s="173"/>
      <c r="CT202" s="173"/>
      <c r="CU202" s="173"/>
      <c r="CV202" s="173"/>
      <c r="CW202" s="173"/>
      <c r="CX202" s="173"/>
      <c r="CY202" s="173"/>
      <c r="CZ202" s="173"/>
      <c r="DA202" s="173"/>
      <c r="DB202" s="173"/>
      <c r="DC202" s="173"/>
      <c r="DD202" s="173"/>
      <c r="DE202" s="173"/>
      <c r="DF202" s="173"/>
      <c r="DG202" s="173"/>
      <c r="DH202" s="173"/>
      <c r="DI202" s="173"/>
      <c r="DJ202" s="173"/>
      <c r="DK202" s="173"/>
      <c r="DL202" s="173"/>
      <c r="DM202" s="173"/>
      <c r="DN202" s="173"/>
      <c r="DO202" s="173"/>
      <c r="DP202" s="173"/>
      <c r="DQ202" s="173"/>
      <c r="DR202" s="173"/>
      <c r="DS202" s="173"/>
      <c r="DT202" s="173"/>
      <c r="DU202" s="173"/>
      <c r="DV202" s="173"/>
      <c r="DW202" s="173"/>
      <c r="DX202" s="173"/>
      <c r="DY202" s="173"/>
      <c r="DZ202" s="173"/>
      <c r="EA202" s="173"/>
      <c r="EB202" s="173"/>
      <c r="EC202" s="173"/>
      <c r="ED202" s="173"/>
      <c r="EE202" s="173"/>
      <c r="EF202" s="173"/>
      <c r="EG202" s="173"/>
      <c r="EH202" s="173"/>
      <c r="EI202" s="173"/>
      <c r="EJ202" s="173"/>
      <c r="EK202" s="173"/>
      <c r="EL202" s="173"/>
      <c r="EM202" s="173"/>
      <c r="EN202" s="173"/>
      <c r="EO202" s="173"/>
      <c r="EP202" s="173"/>
      <c r="EQ202" s="173"/>
      <c r="ER202" s="173"/>
      <c r="ES202" s="173"/>
      <c r="ET202" s="173"/>
      <c r="EU202" s="173"/>
      <c r="EV202" s="173"/>
      <c r="EW202" s="173"/>
      <c r="EX202" s="173"/>
      <c r="EY202" s="173"/>
      <c r="EZ202" s="173"/>
      <c r="FA202" s="173"/>
      <c r="FB202" s="173"/>
    </row>
    <row r="203" spans="4:158" hidden="1" x14ac:dyDescent="0.25">
      <c r="D203" s="173"/>
      <c r="E203" s="173"/>
      <c r="F203" s="173"/>
      <c r="G203" s="173"/>
      <c r="H203" s="173"/>
      <c r="I203" s="173"/>
      <c r="J203" s="173"/>
      <c r="K203" s="173"/>
      <c r="L203" s="173"/>
      <c r="M203" s="173"/>
      <c r="N203" s="173"/>
      <c r="O203" s="173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  <c r="AA203" s="173"/>
      <c r="AB203" s="173"/>
      <c r="AC203" s="173"/>
      <c r="AD203" s="173"/>
      <c r="AE203" s="173"/>
      <c r="AF203" s="173"/>
      <c r="AG203" s="173"/>
      <c r="AH203" s="173"/>
      <c r="AI203" s="173"/>
      <c r="AJ203" s="173"/>
      <c r="AK203" s="173"/>
      <c r="AL203" s="173"/>
      <c r="AM203" s="173"/>
      <c r="AN203" s="173"/>
      <c r="AO203" s="173"/>
      <c r="AP203" s="173"/>
      <c r="AQ203" s="173"/>
      <c r="AR203" s="173"/>
      <c r="AS203" s="173"/>
      <c r="AT203" s="173"/>
      <c r="AU203" s="173"/>
      <c r="AV203" s="173"/>
      <c r="AW203" s="173"/>
      <c r="AX203" s="173"/>
      <c r="AY203" s="173"/>
      <c r="AZ203" s="173"/>
      <c r="BA203" s="173"/>
      <c r="BB203" s="173"/>
      <c r="BC203" s="173"/>
      <c r="BD203" s="173"/>
      <c r="BE203" s="173"/>
      <c r="BF203" s="173"/>
      <c r="BG203" s="173"/>
      <c r="BH203" s="173"/>
      <c r="BI203" s="173"/>
      <c r="BJ203" s="173"/>
      <c r="BK203" s="173"/>
      <c r="BL203" s="173"/>
      <c r="BM203" s="173"/>
      <c r="BN203" s="173"/>
      <c r="BO203" s="173"/>
      <c r="BP203" s="173"/>
      <c r="BQ203" s="173"/>
      <c r="BR203" s="173"/>
      <c r="BS203" s="173"/>
      <c r="BT203" s="173"/>
      <c r="BU203" s="173"/>
      <c r="BV203" s="173"/>
      <c r="BW203" s="173"/>
      <c r="BX203" s="173"/>
      <c r="BY203" s="173"/>
      <c r="BZ203" s="173"/>
      <c r="CA203" s="173"/>
      <c r="CB203" s="173"/>
      <c r="CC203" s="173"/>
      <c r="CD203" s="173"/>
      <c r="CE203" s="173"/>
      <c r="CF203" s="173"/>
      <c r="CG203" s="173"/>
      <c r="CH203" s="173"/>
      <c r="CI203" s="173"/>
      <c r="CJ203" s="173"/>
      <c r="CK203" s="173"/>
      <c r="CL203" s="173"/>
      <c r="CM203" s="173"/>
      <c r="CN203" s="173"/>
      <c r="CO203" s="173"/>
      <c r="CP203" s="173"/>
      <c r="CQ203" s="173"/>
      <c r="CR203" s="173"/>
      <c r="CS203" s="173"/>
      <c r="CT203" s="173"/>
      <c r="CU203" s="173"/>
      <c r="CV203" s="173"/>
      <c r="CW203" s="173"/>
      <c r="CX203" s="173"/>
      <c r="CY203" s="173"/>
      <c r="CZ203" s="173"/>
      <c r="DA203" s="173"/>
      <c r="DB203" s="173"/>
      <c r="DC203" s="173"/>
      <c r="DD203" s="173"/>
      <c r="DE203" s="173"/>
      <c r="DF203" s="173"/>
      <c r="DG203" s="173"/>
      <c r="DH203" s="173"/>
      <c r="DI203" s="173"/>
      <c r="DJ203" s="173"/>
      <c r="DK203" s="173"/>
      <c r="DL203" s="173"/>
      <c r="DM203" s="173"/>
      <c r="DN203" s="173"/>
      <c r="DO203" s="173"/>
      <c r="DP203" s="173"/>
      <c r="DQ203" s="173"/>
      <c r="DR203" s="173"/>
      <c r="DS203" s="173"/>
      <c r="DT203" s="173"/>
      <c r="DU203" s="173"/>
      <c r="DV203" s="173"/>
      <c r="DW203" s="173"/>
      <c r="DX203" s="173"/>
      <c r="DY203" s="173"/>
      <c r="DZ203" s="173"/>
      <c r="EA203" s="173"/>
      <c r="EB203" s="173"/>
      <c r="EC203" s="173"/>
      <c r="ED203" s="173"/>
      <c r="EE203" s="173"/>
      <c r="EF203" s="173"/>
      <c r="EG203" s="173"/>
      <c r="EH203" s="173"/>
      <c r="EI203" s="173"/>
      <c r="EJ203" s="173"/>
      <c r="EK203" s="173"/>
      <c r="EL203" s="173"/>
      <c r="EM203" s="173"/>
      <c r="EN203" s="173"/>
      <c r="EO203" s="173"/>
      <c r="EP203" s="173"/>
      <c r="EQ203" s="173"/>
      <c r="ER203" s="173"/>
      <c r="ES203" s="173"/>
      <c r="ET203" s="173"/>
      <c r="EU203" s="173"/>
      <c r="EV203" s="173"/>
      <c r="EW203" s="173"/>
      <c r="EX203" s="173"/>
      <c r="EY203" s="173"/>
      <c r="EZ203" s="173"/>
      <c r="FA203" s="173"/>
      <c r="FB203" s="173"/>
    </row>
    <row r="204" spans="4:158" hidden="1" x14ac:dyDescent="0.25">
      <c r="D204" s="173"/>
      <c r="E204" s="173"/>
      <c r="F204" s="173"/>
      <c r="G204" s="173"/>
      <c r="H204" s="173"/>
      <c r="I204" s="173"/>
      <c r="J204" s="173"/>
      <c r="K204" s="173"/>
      <c r="L204" s="173"/>
      <c r="M204" s="173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173"/>
      <c r="AC204" s="173"/>
      <c r="AD204" s="173"/>
      <c r="AE204" s="173"/>
      <c r="AF204" s="173"/>
      <c r="AG204" s="173"/>
      <c r="AH204" s="173"/>
      <c r="AI204" s="173"/>
      <c r="AJ204" s="173"/>
      <c r="AK204" s="173"/>
      <c r="AL204" s="173"/>
      <c r="AM204" s="173"/>
      <c r="AN204" s="173"/>
      <c r="AO204" s="173"/>
      <c r="AP204" s="173"/>
      <c r="AQ204" s="173"/>
      <c r="AR204" s="173"/>
      <c r="AS204" s="173"/>
      <c r="AT204" s="173"/>
      <c r="AU204" s="173"/>
      <c r="AV204" s="173"/>
      <c r="AW204" s="173"/>
      <c r="AX204" s="173"/>
      <c r="AY204" s="173"/>
      <c r="AZ204" s="173"/>
      <c r="BA204" s="173"/>
      <c r="BB204" s="173"/>
      <c r="BC204" s="173"/>
      <c r="BD204" s="173"/>
      <c r="BE204" s="173"/>
      <c r="BF204" s="173"/>
      <c r="BG204" s="173"/>
      <c r="BH204" s="173"/>
      <c r="BI204" s="173"/>
      <c r="BJ204" s="173"/>
      <c r="BK204" s="173"/>
      <c r="BL204" s="173"/>
      <c r="BM204" s="173"/>
      <c r="BN204" s="173"/>
      <c r="BO204" s="173"/>
      <c r="BP204" s="173"/>
      <c r="BQ204" s="173"/>
      <c r="BR204" s="173"/>
      <c r="BS204" s="173"/>
      <c r="BT204" s="173"/>
      <c r="BU204" s="173"/>
      <c r="BV204" s="173"/>
      <c r="BW204" s="173"/>
      <c r="BX204" s="173"/>
      <c r="BY204" s="173"/>
      <c r="BZ204" s="173"/>
      <c r="CA204" s="173"/>
      <c r="CB204" s="173"/>
      <c r="CC204" s="173"/>
      <c r="CD204" s="173"/>
      <c r="CE204" s="173"/>
      <c r="CF204" s="173"/>
      <c r="CG204" s="173"/>
      <c r="CH204" s="173"/>
      <c r="CI204" s="173"/>
      <c r="CJ204" s="173"/>
      <c r="CK204" s="173"/>
      <c r="CL204" s="173"/>
      <c r="CM204" s="173"/>
      <c r="CN204" s="173"/>
      <c r="CO204" s="173"/>
      <c r="CP204" s="173"/>
      <c r="CQ204" s="173"/>
      <c r="CR204" s="173"/>
      <c r="CS204" s="173"/>
      <c r="CT204" s="173"/>
      <c r="CU204" s="173"/>
      <c r="CV204" s="173"/>
      <c r="CW204" s="173"/>
      <c r="CX204" s="173"/>
      <c r="CY204" s="173"/>
      <c r="CZ204" s="173"/>
      <c r="DA204" s="173"/>
      <c r="DB204" s="173"/>
      <c r="DC204" s="173"/>
      <c r="DD204" s="173"/>
      <c r="DE204" s="173"/>
      <c r="DF204" s="173"/>
      <c r="DG204" s="173"/>
      <c r="DH204" s="173"/>
      <c r="DI204" s="173"/>
      <c r="DJ204" s="173"/>
      <c r="DK204" s="173"/>
      <c r="DL204" s="173"/>
      <c r="DM204" s="173"/>
      <c r="DN204" s="173"/>
      <c r="DO204" s="173"/>
      <c r="DP204" s="173"/>
      <c r="DQ204" s="173"/>
      <c r="DR204" s="173"/>
      <c r="DS204" s="173"/>
      <c r="DT204" s="173"/>
      <c r="DU204" s="173"/>
      <c r="DV204" s="173"/>
      <c r="DW204" s="173"/>
      <c r="DX204" s="173"/>
      <c r="DY204" s="173"/>
      <c r="DZ204" s="173"/>
      <c r="EA204" s="173"/>
      <c r="EB204" s="173"/>
      <c r="EC204" s="173"/>
      <c r="ED204" s="173"/>
      <c r="EE204" s="173"/>
      <c r="EF204" s="173"/>
      <c r="EG204" s="173"/>
      <c r="EH204" s="173"/>
      <c r="EI204" s="173"/>
      <c r="EJ204" s="173"/>
      <c r="EK204" s="173"/>
      <c r="EL204" s="173"/>
      <c r="EM204" s="173"/>
      <c r="EN204" s="173"/>
      <c r="EO204" s="173"/>
      <c r="EP204" s="173"/>
      <c r="EQ204" s="173"/>
      <c r="ER204" s="173"/>
      <c r="ES204" s="173"/>
      <c r="ET204" s="173"/>
      <c r="EU204" s="173"/>
      <c r="EV204" s="173"/>
      <c r="EW204" s="173"/>
      <c r="EX204" s="173"/>
      <c r="EY204" s="173"/>
      <c r="EZ204" s="173"/>
      <c r="FA204" s="173"/>
      <c r="FB204" s="173"/>
    </row>
    <row r="205" spans="4:158" hidden="1" x14ac:dyDescent="0.25">
      <c r="D205" s="173"/>
      <c r="E205" s="173"/>
      <c r="F205" s="173"/>
      <c r="G205" s="173"/>
      <c r="H205" s="173"/>
      <c r="I205" s="173"/>
      <c r="J205" s="173"/>
      <c r="K205" s="173"/>
      <c r="L205" s="173"/>
      <c r="M205" s="173"/>
      <c r="N205" s="173"/>
      <c r="O205" s="173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  <c r="AB205" s="173"/>
      <c r="AC205" s="173"/>
      <c r="AD205" s="173"/>
      <c r="AE205" s="173"/>
      <c r="AF205" s="173"/>
      <c r="AG205" s="173"/>
      <c r="AH205" s="173"/>
      <c r="AI205" s="173"/>
      <c r="AJ205" s="173"/>
      <c r="AK205" s="173"/>
      <c r="AL205" s="173"/>
      <c r="AM205" s="173"/>
      <c r="AN205" s="173"/>
      <c r="AO205" s="173"/>
      <c r="AP205" s="173"/>
      <c r="AQ205" s="173"/>
      <c r="AR205" s="173"/>
      <c r="AS205" s="173"/>
      <c r="AT205" s="173"/>
      <c r="AU205" s="173"/>
      <c r="AV205" s="173"/>
      <c r="AW205" s="173"/>
      <c r="AX205" s="173"/>
      <c r="AY205" s="173"/>
      <c r="AZ205" s="173"/>
      <c r="BA205" s="173"/>
      <c r="BB205" s="173"/>
      <c r="BC205" s="173"/>
      <c r="BD205" s="173"/>
      <c r="BE205" s="173"/>
      <c r="BF205" s="173"/>
      <c r="BG205" s="173"/>
      <c r="BH205" s="173"/>
      <c r="BI205" s="173"/>
      <c r="BJ205" s="173"/>
      <c r="BK205" s="173"/>
      <c r="BL205" s="173"/>
      <c r="BM205" s="173"/>
      <c r="BN205" s="173"/>
      <c r="BO205" s="173"/>
      <c r="BP205" s="173"/>
      <c r="BQ205" s="173"/>
      <c r="BR205" s="173"/>
      <c r="BS205" s="173"/>
      <c r="BT205" s="173"/>
      <c r="BU205" s="173"/>
      <c r="BV205" s="173"/>
      <c r="BW205" s="173"/>
      <c r="BX205" s="173"/>
      <c r="BY205" s="173"/>
      <c r="BZ205" s="173"/>
      <c r="CA205" s="173"/>
      <c r="CB205" s="173"/>
      <c r="CC205" s="173"/>
      <c r="CD205" s="173"/>
      <c r="CE205" s="173"/>
      <c r="CF205" s="173"/>
      <c r="CG205" s="173"/>
      <c r="CH205" s="173"/>
      <c r="CI205" s="173"/>
      <c r="CJ205" s="173"/>
      <c r="CK205" s="173"/>
      <c r="CL205" s="173"/>
      <c r="CM205" s="173"/>
      <c r="CN205" s="173"/>
      <c r="CO205" s="173"/>
      <c r="CP205" s="173"/>
      <c r="CQ205" s="173"/>
      <c r="CR205" s="173"/>
      <c r="CS205" s="173"/>
      <c r="CT205" s="173"/>
      <c r="CU205" s="173"/>
      <c r="CV205" s="173"/>
      <c r="CW205" s="173"/>
      <c r="CX205" s="173"/>
      <c r="CY205" s="173"/>
      <c r="CZ205" s="173"/>
      <c r="DA205" s="173"/>
      <c r="DB205" s="173"/>
      <c r="DC205" s="173"/>
      <c r="DD205" s="173"/>
      <c r="DE205" s="173"/>
      <c r="DF205" s="173"/>
      <c r="DG205" s="173"/>
      <c r="DH205" s="173"/>
      <c r="DI205" s="173"/>
      <c r="DJ205" s="173"/>
      <c r="DK205" s="173"/>
      <c r="DL205" s="173"/>
      <c r="DM205" s="173"/>
      <c r="DN205" s="173"/>
      <c r="DO205" s="173"/>
      <c r="DP205" s="173"/>
      <c r="DQ205" s="173"/>
      <c r="DR205" s="173"/>
      <c r="DS205" s="173"/>
      <c r="DT205" s="173"/>
      <c r="DU205" s="173"/>
      <c r="DV205" s="173"/>
      <c r="DW205" s="173"/>
      <c r="DX205" s="173"/>
      <c r="DY205" s="173"/>
      <c r="DZ205" s="173"/>
      <c r="EA205" s="173"/>
      <c r="EB205" s="173"/>
      <c r="EC205" s="173"/>
      <c r="ED205" s="173"/>
      <c r="EE205" s="173"/>
      <c r="EF205" s="173"/>
      <c r="EG205" s="173"/>
      <c r="EH205" s="173"/>
      <c r="EI205" s="173"/>
      <c r="EJ205" s="173"/>
      <c r="EK205" s="173"/>
      <c r="EL205" s="173"/>
      <c r="EM205" s="173"/>
      <c r="EN205" s="173"/>
      <c r="EO205" s="173"/>
      <c r="EP205" s="173"/>
      <c r="EQ205" s="173"/>
      <c r="ER205" s="173"/>
      <c r="ES205" s="173"/>
      <c r="ET205" s="173"/>
      <c r="EU205" s="173"/>
      <c r="EV205" s="173"/>
      <c r="EW205" s="173"/>
      <c r="EX205" s="173"/>
      <c r="EY205" s="173"/>
      <c r="EZ205" s="173"/>
      <c r="FA205" s="173"/>
      <c r="FB205" s="173"/>
    </row>
    <row r="206" spans="4:158" hidden="1" x14ac:dyDescent="0.25">
      <c r="D206" s="173"/>
      <c r="E206" s="173"/>
      <c r="F206" s="173"/>
      <c r="G206" s="173"/>
      <c r="H206" s="173"/>
      <c r="I206" s="173"/>
      <c r="J206" s="173"/>
      <c r="K206" s="173"/>
      <c r="L206" s="173"/>
      <c r="M206" s="173"/>
      <c r="N206" s="173"/>
      <c r="O206" s="173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3"/>
      <c r="AB206" s="173"/>
      <c r="AC206" s="173"/>
      <c r="AD206" s="173"/>
      <c r="AE206" s="173"/>
      <c r="AF206" s="173"/>
      <c r="AG206" s="173"/>
      <c r="AH206" s="173"/>
      <c r="AI206" s="173"/>
      <c r="AJ206" s="173"/>
      <c r="AK206" s="173"/>
      <c r="AL206" s="173"/>
      <c r="AM206" s="173"/>
      <c r="AN206" s="173"/>
      <c r="AO206" s="173"/>
      <c r="AP206" s="173"/>
      <c r="AQ206" s="173"/>
      <c r="AR206" s="173"/>
      <c r="AS206" s="173"/>
      <c r="AT206" s="173"/>
      <c r="AU206" s="173"/>
      <c r="AV206" s="173"/>
      <c r="AW206" s="173"/>
      <c r="AX206" s="173"/>
      <c r="AY206" s="173"/>
      <c r="AZ206" s="173"/>
      <c r="BA206" s="173"/>
      <c r="BB206" s="173"/>
      <c r="BC206" s="173"/>
      <c r="BD206" s="173"/>
      <c r="BE206" s="173"/>
      <c r="BF206" s="173"/>
      <c r="BG206" s="173"/>
      <c r="BH206" s="173"/>
      <c r="BI206" s="173"/>
      <c r="BJ206" s="173"/>
      <c r="BK206" s="173"/>
      <c r="BL206" s="173"/>
      <c r="BM206" s="173"/>
      <c r="BN206" s="173"/>
      <c r="BO206" s="173"/>
      <c r="BP206" s="173"/>
      <c r="BQ206" s="173"/>
      <c r="BR206" s="173"/>
      <c r="BS206" s="173"/>
      <c r="BT206" s="173"/>
      <c r="BU206" s="173"/>
      <c r="BV206" s="173"/>
      <c r="BW206" s="173"/>
      <c r="BX206" s="173"/>
      <c r="BY206" s="173"/>
      <c r="BZ206" s="173"/>
      <c r="CA206" s="173"/>
      <c r="CB206" s="173"/>
      <c r="CC206" s="173"/>
      <c r="CD206" s="173"/>
      <c r="CE206" s="173"/>
      <c r="CF206" s="173"/>
      <c r="CG206" s="173"/>
      <c r="CH206" s="173"/>
      <c r="CI206" s="173"/>
      <c r="CJ206" s="173"/>
      <c r="CK206" s="173"/>
      <c r="CL206" s="173"/>
      <c r="CM206" s="173"/>
      <c r="CN206" s="173"/>
      <c r="CO206" s="173"/>
      <c r="CP206" s="173"/>
      <c r="CQ206" s="173"/>
      <c r="CR206" s="173"/>
      <c r="CS206" s="173"/>
      <c r="CT206" s="173"/>
      <c r="CU206" s="173"/>
      <c r="CV206" s="173"/>
      <c r="CW206" s="173"/>
      <c r="CX206" s="173"/>
      <c r="CY206" s="173"/>
      <c r="CZ206" s="173"/>
      <c r="DA206" s="173"/>
      <c r="DB206" s="173"/>
      <c r="DC206" s="173"/>
      <c r="DD206" s="173"/>
      <c r="DE206" s="173"/>
      <c r="DF206" s="173"/>
      <c r="DG206" s="173"/>
      <c r="DH206" s="173"/>
      <c r="DI206" s="173"/>
      <c r="DJ206" s="173"/>
      <c r="DK206" s="173"/>
      <c r="DL206" s="173"/>
      <c r="DM206" s="173"/>
      <c r="DN206" s="173"/>
      <c r="DO206" s="173"/>
      <c r="DP206" s="173"/>
      <c r="DQ206" s="173"/>
      <c r="DR206" s="173"/>
      <c r="DS206" s="173"/>
      <c r="DT206" s="173"/>
      <c r="DU206" s="173"/>
      <c r="DV206" s="173"/>
      <c r="DW206" s="173"/>
      <c r="DX206" s="173"/>
      <c r="DY206" s="173"/>
      <c r="DZ206" s="173"/>
      <c r="EA206" s="173"/>
      <c r="EB206" s="173"/>
      <c r="EC206" s="173"/>
      <c r="ED206" s="173"/>
      <c r="EE206" s="173"/>
      <c r="EF206" s="173"/>
      <c r="EG206" s="173"/>
      <c r="EH206" s="173"/>
      <c r="EI206" s="173"/>
      <c r="EJ206" s="173"/>
      <c r="EK206" s="173"/>
      <c r="EL206" s="173"/>
      <c r="EM206" s="173"/>
      <c r="EN206" s="173"/>
      <c r="EO206" s="173"/>
      <c r="EP206" s="173"/>
      <c r="EQ206" s="173"/>
      <c r="ER206" s="173"/>
      <c r="ES206" s="173"/>
      <c r="ET206" s="173"/>
      <c r="EU206" s="173"/>
      <c r="EV206" s="173"/>
      <c r="EW206" s="173"/>
      <c r="EX206" s="173"/>
      <c r="EY206" s="173"/>
      <c r="EZ206" s="173"/>
      <c r="FA206" s="173"/>
      <c r="FB206" s="173"/>
    </row>
    <row r="207" spans="4:158" hidden="1" x14ac:dyDescent="0.25">
      <c r="D207" s="173"/>
      <c r="E207" s="173"/>
      <c r="F207" s="173"/>
      <c r="G207" s="173"/>
      <c r="H207" s="173"/>
      <c r="I207" s="173"/>
      <c r="J207" s="173"/>
      <c r="K207" s="173"/>
      <c r="L207" s="173"/>
      <c r="M207" s="173"/>
      <c r="N207" s="173"/>
      <c r="O207" s="173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  <c r="AA207" s="173"/>
      <c r="AB207" s="173"/>
      <c r="AC207" s="173"/>
      <c r="AD207" s="173"/>
      <c r="AE207" s="173"/>
      <c r="AF207" s="173"/>
      <c r="AG207" s="173"/>
      <c r="AH207" s="173"/>
      <c r="AI207" s="173"/>
      <c r="AJ207" s="173"/>
      <c r="AK207" s="173"/>
      <c r="AL207" s="173"/>
      <c r="AM207" s="173"/>
      <c r="AN207" s="173"/>
      <c r="AO207" s="173"/>
      <c r="AP207" s="173"/>
      <c r="AQ207" s="173"/>
      <c r="AR207" s="173"/>
      <c r="AS207" s="173"/>
      <c r="AT207" s="173"/>
      <c r="AU207" s="173"/>
      <c r="AV207" s="173"/>
      <c r="AW207" s="173"/>
      <c r="AX207" s="173"/>
      <c r="AY207" s="173"/>
      <c r="AZ207" s="173"/>
      <c r="BA207" s="173"/>
      <c r="BB207" s="173"/>
      <c r="BC207" s="173"/>
      <c r="BD207" s="173"/>
      <c r="BE207" s="173"/>
      <c r="BF207" s="173"/>
      <c r="BG207" s="173"/>
      <c r="BH207" s="173"/>
      <c r="BI207" s="173"/>
      <c r="BJ207" s="173"/>
      <c r="BK207" s="173"/>
      <c r="BL207" s="173"/>
      <c r="BM207" s="173"/>
      <c r="BN207" s="173"/>
      <c r="BO207" s="173"/>
      <c r="BP207" s="173"/>
      <c r="BQ207" s="173"/>
      <c r="BR207" s="173"/>
      <c r="BS207" s="173"/>
      <c r="BT207" s="173"/>
      <c r="BU207" s="173"/>
      <c r="BV207" s="173"/>
      <c r="BW207" s="173"/>
      <c r="BX207" s="173"/>
      <c r="BY207" s="173"/>
      <c r="BZ207" s="173"/>
      <c r="CA207" s="173"/>
      <c r="CB207" s="173"/>
      <c r="CC207" s="173"/>
      <c r="CD207" s="173"/>
      <c r="CE207" s="173"/>
      <c r="CF207" s="173"/>
      <c r="CG207" s="173"/>
      <c r="CH207" s="173"/>
      <c r="CI207" s="173"/>
      <c r="CJ207" s="173"/>
      <c r="CK207" s="173"/>
      <c r="CL207" s="173"/>
      <c r="CM207" s="173"/>
      <c r="CN207" s="173"/>
      <c r="CO207" s="173"/>
      <c r="CP207" s="173"/>
      <c r="CQ207" s="173"/>
      <c r="CR207" s="173"/>
      <c r="CS207" s="173"/>
      <c r="CT207" s="173"/>
      <c r="CU207" s="173"/>
      <c r="CV207" s="173"/>
      <c r="CW207" s="173"/>
      <c r="CX207" s="173"/>
      <c r="CY207" s="173"/>
      <c r="CZ207" s="173"/>
      <c r="DA207" s="173"/>
      <c r="DB207" s="173"/>
      <c r="DC207" s="173"/>
      <c r="DD207" s="173"/>
      <c r="DE207" s="173"/>
      <c r="DF207" s="173"/>
      <c r="DG207" s="173"/>
      <c r="DH207" s="173"/>
      <c r="DI207" s="173"/>
      <c r="DJ207" s="173"/>
      <c r="DK207" s="173"/>
      <c r="DL207" s="173"/>
      <c r="DM207" s="173"/>
      <c r="DN207" s="173"/>
      <c r="DO207" s="173"/>
      <c r="DP207" s="173"/>
      <c r="DQ207" s="173"/>
      <c r="DR207" s="173"/>
      <c r="DS207" s="173"/>
      <c r="DT207" s="173"/>
      <c r="DU207" s="173"/>
      <c r="DV207" s="173"/>
      <c r="DW207" s="173"/>
      <c r="DX207" s="173"/>
      <c r="DY207" s="173"/>
      <c r="DZ207" s="173"/>
      <c r="EA207" s="173"/>
      <c r="EB207" s="173"/>
      <c r="EC207" s="173"/>
      <c r="ED207" s="173"/>
      <c r="EE207" s="173"/>
      <c r="EF207" s="173"/>
      <c r="EG207" s="173"/>
      <c r="EH207" s="173"/>
      <c r="EI207" s="173"/>
      <c r="EJ207" s="173"/>
      <c r="EK207" s="173"/>
      <c r="EL207" s="173"/>
      <c r="EM207" s="173"/>
      <c r="EN207" s="173"/>
      <c r="EO207" s="173"/>
      <c r="EP207" s="173"/>
      <c r="EQ207" s="173"/>
      <c r="ER207" s="173"/>
      <c r="ES207" s="173"/>
      <c r="ET207" s="173"/>
      <c r="EU207" s="173"/>
      <c r="EV207" s="173"/>
      <c r="EW207" s="173"/>
      <c r="EX207" s="173"/>
      <c r="EY207" s="173"/>
      <c r="EZ207" s="173"/>
      <c r="FA207" s="173"/>
      <c r="FB207" s="173"/>
    </row>
    <row r="208" spans="4:158" hidden="1" x14ac:dyDescent="0.25">
      <c r="D208" s="173"/>
      <c r="E208" s="173"/>
      <c r="F208" s="173"/>
      <c r="G208" s="173"/>
      <c r="H208" s="173"/>
      <c r="I208" s="173"/>
      <c r="J208" s="173"/>
      <c r="K208" s="173"/>
      <c r="L208" s="173"/>
      <c r="M208" s="173"/>
      <c r="N208" s="173"/>
      <c r="O208" s="173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  <c r="AA208" s="173"/>
      <c r="AB208" s="173"/>
      <c r="AC208" s="173"/>
      <c r="AD208" s="173"/>
      <c r="AE208" s="173"/>
      <c r="AF208" s="173"/>
      <c r="AG208" s="173"/>
      <c r="AH208" s="173"/>
      <c r="AI208" s="173"/>
      <c r="AJ208" s="173"/>
      <c r="AK208" s="173"/>
      <c r="AL208" s="173"/>
      <c r="AM208" s="173"/>
      <c r="AN208" s="173"/>
      <c r="AO208" s="173"/>
      <c r="AP208" s="173"/>
      <c r="AQ208" s="173"/>
      <c r="AR208" s="173"/>
      <c r="AS208" s="173"/>
      <c r="AT208" s="173"/>
      <c r="AU208" s="173"/>
      <c r="AV208" s="173"/>
      <c r="AW208" s="173"/>
      <c r="AX208" s="173"/>
      <c r="AY208" s="173"/>
      <c r="AZ208" s="173"/>
      <c r="BA208" s="173"/>
      <c r="BB208" s="173"/>
      <c r="BC208" s="173"/>
      <c r="BD208" s="173"/>
      <c r="BE208" s="173"/>
      <c r="BF208" s="173"/>
      <c r="BG208" s="173"/>
      <c r="BH208" s="173"/>
      <c r="BI208" s="173"/>
      <c r="BJ208" s="173"/>
      <c r="BK208" s="173"/>
      <c r="BL208" s="173"/>
      <c r="BM208" s="173"/>
      <c r="BN208" s="173"/>
      <c r="BO208" s="173"/>
      <c r="BP208" s="173"/>
      <c r="BQ208" s="173"/>
      <c r="BR208" s="173"/>
      <c r="BS208" s="173"/>
      <c r="BT208" s="173"/>
      <c r="BU208" s="173"/>
      <c r="BV208" s="173"/>
      <c r="BW208" s="173"/>
      <c r="BX208" s="173"/>
      <c r="BY208" s="173"/>
      <c r="BZ208" s="173"/>
      <c r="CA208" s="173"/>
      <c r="CB208" s="173"/>
      <c r="CC208" s="173"/>
      <c r="CD208" s="173"/>
      <c r="CE208" s="173"/>
      <c r="CF208" s="173"/>
      <c r="CG208" s="173"/>
      <c r="CH208" s="173"/>
      <c r="CI208" s="173"/>
      <c r="CJ208" s="173"/>
      <c r="CK208" s="173"/>
      <c r="CL208" s="173"/>
      <c r="CM208" s="173"/>
      <c r="CN208" s="173"/>
      <c r="CO208" s="173"/>
      <c r="CP208" s="173"/>
      <c r="CQ208" s="173"/>
      <c r="CR208" s="173"/>
      <c r="CS208" s="173"/>
      <c r="CT208" s="173"/>
      <c r="CU208" s="173"/>
      <c r="CV208" s="173"/>
      <c r="CW208" s="173"/>
      <c r="CX208" s="173"/>
      <c r="CY208" s="173"/>
      <c r="CZ208" s="173"/>
      <c r="DA208" s="173"/>
      <c r="DB208" s="173"/>
      <c r="DC208" s="173"/>
      <c r="DD208" s="173"/>
      <c r="DE208" s="173"/>
      <c r="DF208" s="173"/>
      <c r="DG208" s="173"/>
      <c r="DH208" s="173"/>
      <c r="DI208" s="173"/>
      <c r="DJ208" s="173"/>
      <c r="DK208" s="173"/>
      <c r="DL208" s="173"/>
      <c r="DM208" s="173"/>
      <c r="DN208" s="173"/>
      <c r="DO208" s="173"/>
      <c r="DP208" s="173"/>
      <c r="DQ208" s="173"/>
      <c r="DR208" s="173"/>
      <c r="DS208" s="173"/>
      <c r="DT208" s="173"/>
      <c r="DU208" s="173"/>
      <c r="DV208" s="173"/>
      <c r="DW208" s="173"/>
      <c r="DX208" s="173"/>
      <c r="DY208" s="173"/>
      <c r="DZ208" s="173"/>
      <c r="EA208" s="173"/>
      <c r="EB208" s="173"/>
      <c r="EC208" s="173"/>
      <c r="ED208" s="173"/>
      <c r="EE208" s="173"/>
      <c r="EF208" s="173"/>
      <c r="EG208" s="173"/>
      <c r="EH208" s="173"/>
      <c r="EI208" s="173"/>
      <c r="EJ208" s="173"/>
      <c r="EK208" s="173"/>
      <c r="EL208" s="173"/>
      <c r="EM208" s="173"/>
      <c r="EN208" s="173"/>
      <c r="EO208" s="173"/>
      <c r="EP208" s="173"/>
      <c r="EQ208" s="173"/>
      <c r="ER208" s="173"/>
      <c r="ES208" s="173"/>
      <c r="ET208" s="173"/>
      <c r="EU208" s="173"/>
      <c r="EV208" s="173"/>
      <c r="EW208" s="173"/>
      <c r="EX208" s="173"/>
      <c r="EY208" s="173"/>
      <c r="EZ208" s="173"/>
      <c r="FA208" s="173"/>
      <c r="FB208" s="173"/>
    </row>
    <row r="209" spans="4:158" hidden="1" x14ac:dyDescent="0.25">
      <c r="D209" s="173"/>
      <c r="E209" s="173"/>
      <c r="F209" s="173"/>
      <c r="G209" s="173"/>
      <c r="H209" s="173"/>
      <c r="I209" s="173"/>
      <c r="J209" s="173"/>
      <c r="K209" s="173"/>
      <c r="L209" s="173"/>
      <c r="M209" s="173"/>
      <c r="N209" s="173"/>
      <c r="O209" s="173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  <c r="AA209" s="173"/>
      <c r="AB209" s="173"/>
      <c r="AC209" s="173"/>
      <c r="AD209" s="173"/>
      <c r="AE209" s="173"/>
      <c r="AF209" s="173"/>
      <c r="AG209" s="173"/>
      <c r="AH209" s="173"/>
      <c r="AI209" s="173"/>
      <c r="AJ209" s="173"/>
      <c r="AK209" s="173"/>
      <c r="AL209" s="173"/>
      <c r="AM209" s="173"/>
      <c r="AN209" s="173"/>
      <c r="AO209" s="173"/>
      <c r="AP209" s="173"/>
      <c r="AQ209" s="173"/>
      <c r="AR209" s="173"/>
      <c r="AS209" s="173"/>
      <c r="AT209" s="173"/>
      <c r="AU209" s="173"/>
      <c r="AV209" s="173"/>
      <c r="AW209" s="173"/>
      <c r="AX209" s="173"/>
      <c r="AY209" s="173"/>
      <c r="AZ209" s="173"/>
      <c r="BA209" s="173"/>
      <c r="BB209" s="173"/>
      <c r="BC209" s="173"/>
      <c r="BD209" s="173"/>
      <c r="BE209" s="173"/>
      <c r="BF209" s="173"/>
      <c r="BG209" s="173"/>
      <c r="BH209" s="173"/>
      <c r="BI209" s="173"/>
      <c r="BJ209" s="173"/>
      <c r="BK209" s="173"/>
      <c r="BL209" s="173"/>
      <c r="BM209" s="173"/>
      <c r="BN209" s="173"/>
      <c r="BO209" s="173"/>
      <c r="BP209" s="173"/>
      <c r="BQ209" s="173"/>
      <c r="BR209" s="173"/>
      <c r="BS209" s="173"/>
      <c r="BT209" s="173"/>
      <c r="BU209" s="173"/>
      <c r="BV209" s="173"/>
      <c r="BW209" s="173"/>
      <c r="BX209" s="173"/>
      <c r="BY209" s="173"/>
      <c r="BZ209" s="173"/>
      <c r="CA209" s="173"/>
      <c r="CB209" s="173"/>
      <c r="CC209" s="173"/>
      <c r="CD209" s="173"/>
      <c r="CE209" s="173"/>
      <c r="CF209" s="173"/>
      <c r="CG209" s="173"/>
      <c r="CH209" s="173"/>
      <c r="CI209" s="173"/>
      <c r="CJ209" s="173"/>
      <c r="CK209" s="173"/>
      <c r="CL209" s="173"/>
      <c r="CM209" s="173"/>
      <c r="CN209" s="173"/>
      <c r="CO209" s="173"/>
      <c r="CP209" s="173"/>
      <c r="CQ209" s="173"/>
      <c r="CR209" s="173"/>
      <c r="CS209" s="173"/>
      <c r="CT209" s="173"/>
      <c r="CU209" s="173"/>
      <c r="CV209" s="173"/>
      <c r="CW209" s="173"/>
      <c r="CX209" s="173"/>
      <c r="CY209" s="173"/>
      <c r="CZ209" s="173"/>
      <c r="DA209" s="173"/>
      <c r="DB209" s="173"/>
      <c r="DC209" s="173"/>
      <c r="DD209" s="173"/>
      <c r="DE209" s="173"/>
      <c r="DF209" s="173"/>
      <c r="DG209" s="173"/>
      <c r="DH209" s="173"/>
      <c r="DI209" s="173"/>
      <c r="DJ209" s="173"/>
      <c r="DK209" s="173"/>
      <c r="DL209" s="173"/>
      <c r="DM209" s="173"/>
      <c r="DN209" s="173"/>
      <c r="DO209" s="173"/>
      <c r="DP209" s="173"/>
      <c r="DQ209" s="173"/>
      <c r="DR209" s="173"/>
      <c r="DS209" s="173"/>
      <c r="DT209" s="173"/>
      <c r="DU209" s="173"/>
      <c r="DV209" s="173"/>
      <c r="DW209" s="173"/>
      <c r="DX209" s="173"/>
      <c r="DY209" s="173"/>
      <c r="DZ209" s="173"/>
      <c r="EA209" s="173"/>
      <c r="EB209" s="173"/>
      <c r="EC209" s="173"/>
      <c r="ED209" s="173"/>
      <c r="EE209" s="173"/>
      <c r="EF209" s="173"/>
      <c r="EG209" s="173"/>
      <c r="EH209" s="173"/>
      <c r="EI209" s="173"/>
      <c r="EJ209" s="173"/>
      <c r="EK209" s="173"/>
      <c r="EL209" s="173"/>
      <c r="EM209" s="173"/>
      <c r="EN209" s="173"/>
      <c r="EO209" s="173"/>
      <c r="EP209" s="173"/>
      <c r="EQ209" s="173"/>
      <c r="ER209" s="173"/>
      <c r="ES209" s="173"/>
      <c r="ET209" s="173"/>
      <c r="EU209" s="173"/>
      <c r="EV209" s="173"/>
      <c r="EW209" s="173"/>
      <c r="EX209" s="173"/>
      <c r="EY209" s="173"/>
      <c r="EZ209" s="173"/>
      <c r="FA209" s="173"/>
      <c r="FB209" s="173"/>
    </row>
    <row r="210" spans="4:158" hidden="1" x14ac:dyDescent="0.25">
      <c r="D210" s="173"/>
      <c r="E210" s="173"/>
      <c r="F210" s="173"/>
      <c r="G210" s="173"/>
      <c r="H210" s="173"/>
      <c r="I210" s="173"/>
      <c r="J210" s="173"/>
      <c r="K210" s="173"/>
      <c r="L210" s="173"/>
      <c r="M210" s="173"/>
      <c r="N210" s="173"/>
      <c r="O210" s="173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  <c r="AA210" s="173"/>
      <c r="AB210" s="173"/>
      <c r="AC210" s="173"/>
      <c r="AD210" s="173"/>
      <c r="AE210" s="173"/>
      <c r="AF210" s="173"/>
      <c r="AG210" s="173"/>
      <c r="AH210" s="173"/>
      <c r="AI210" s="173"/>
      <c r="AJ210" s="173"/>
      <c r="AK210" s="173"/>
      <c r="AL210" s="173"/>
      <c r="AM210" s="173"/>
      <c r="AN210" s="173"/>
      <c r="AO210" s="173"/>
      <c r="AP210" s="173"/>
      <c r="AQ210" s="173"/>
      <c r="AR210" s="173"/>
      <c r="AS210" s="173"/>
      <c r="AT210" s="173"/>
      <c r="AU210" s="173"/>
      <c r="AV210" s="173"/>
      <c r="AW210" s="173"/>
      <c r="AX210" s="173"/>
      <c r="AY210" s="173"/>
      <c r="AZ210" s="173"/>
      <c r="BA210" s="173"/>
      <c r="BB210" s="173"/>
      <c r="BC210" s="173"/>
      <c r="BD210" s="173"/>
      <c r="BE210" s="173"/>
      <c r="BF210" s="173"/>
      <c r="BG210" s="173"/>
      <c r="BH210" s="173"/>
      <c r="BI210" s="173"/>
      <c r="BJ210" s="173"/>
      <c r="BK210" s="173"/>
      <c r="BL210" s="173"/>
      <c r="BM210" s="173"/>
      <c r="BN210" s="173"/>
      <c r="BO210" s="173"/>
      <c r="BP210" s="173"/>
      <c r="BQ210" s="173"/>
      <c r="BR210" s="173"/>
      <c r="BS210" s="173"/>
      <c r="BT210" s="173"/>
      <c r="BU210" s="173"/>
      <c r="BV210" s="173"/>
      <c r="BW210" s="173"/>
      <c r="BX210" s="173"/>
      <c r="BY210" s="173"/>
      <c r="BZ210" s="173"/>
      <c r="CA210" s="173"/>
      <c r="CB210" s="173"/>
      <c r="CC210" s="173"/>
      <c r="CD210" s="173"/>
      <c r="CE210" s="173"/>
      <c r="CF210" s="173"/>
      <c r="CG210" s="173"/>
      <c r="CH210" s="173"/>
      <c r="CI210" s="173"/>
      <c r="CJ210" s="173"/>
      <c r="CK210" s="173"/>
      <c r="CL210" s="173"/>
      <c r="CM210" s="173"/>
      <c r="CN210" s="173"/>
      <c r="CO210" s="173"/>
      <c r="CP210" s="173"/>
      <c r="CQ210" s="173"/>
      <c r="CR210" s="173"/>
      <c r="CS210" s="173"/>
      <c r="CT210" s="173"/>
      <c r="CU210" s="173"/>
      <c r="CV210" s="173"/>
      <c r="CW210" s="173"/>
      <c r="CX210" s="173"/>
      <c r="CY210" s="173"/>
      <c r="CZ210" s="173"/>
      <c r="DA210" s="173"/>
      <c r="DB210" s="173"/>
      <c r="DC210" s="173"/>
      <c r="DD210" s="173"/>
      <c r="DE210" s="173"/>
      <c r="DF210" s="173"/>
      <c r="DG210" s="173"/>
      <c r="DH210" s="173"/>
      <c r="DI210" s="173"/>
      <c r="DJ210" s="173"/>
      <c r="DK210" s="173"/>
      <c r="DL210" s="173"/>
      <c r="DM210" s="173"/>
      <c r="DN210" s="173"/>
      <c r="DO210" s="173"/>
      <c r="DP210" s="173"/>
      <c r="DQ210" s="173"/>
      <c r="DR210" s="173"/>
      <c r="DS210" s="173"/>
      <c r="DT210" s="173"/>
      <c r="DU210" s="173"/>
      <c r="DV210" s="173"/>
      <c r="DW210" s="173"/>
      <c r="DX210" s="173"/>
      <c r="DY210" s="173"/>
      <c r="DZ210" s="173"/>
      <c r="EA210" s="173"/>
      <c r="EB210" s="173"/>
      <c r="EC210" s="173"/>
      <c r="ED210" s="173"/>
      <c r="EE210" s="173"/>
      <c r="EF210" s="173"/>
      <c r="EG210" s="173"/>
      <c r="EH210" s="173"/>
      <c r="EI210" s="173"/>
      <c r="EJ210" s="173"/>
      <c r="EK210" s="173"/>
      <c r="EL210" s="173"/>
      <c r="EM210" s="173"/>
      <c r="EN210" s="173"/>
      <c r="EO210" s="173"/>
      <c r="EP210" s="173"/>
      <c r="EQ210" s="173"/>
      <c r="ER210" s="173"/>
      <c r="ES210" s="173"/>
      <c r="ET210" s="173"/>
      <c r="EU210" s="173"/>
      <c r="EV210" s="173"/>
      <c r="EW210" s="173"/>
      <c r="EX210" s="173"/>
      <c r="EY210" s="173"/>
      <c r="EZ210" s="173"/>
      <c r="FA210" s="173"/>
      <c r="FB210" s="173"/>
    </row>
    <row r="211" spans="4:158" hidden="1" x14ac:dyDescent="0.25">
      <c r="D211" s="173"/>
      <c r="E211" s="173"/>
      <c r="F211" s="173"/>
      <c r="G211" s="173"/>
      <c r="H211" s="173"/>
      <c r="I211" s="173"/>
      <c r="J211" s="173"/>
      <c r="K211" s="173"/>
      <c r="L211" s="173"/>
      <c r="M211" s="173"/>
      <c r="N211" s="173"/>
      <c r="O211" s="173"/>
      <c r="P211" s="173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  <c r="AA211" s="173"/>
      <c r="AB211" s="173"/>
      <c r="AC211" s="173"/>
      <c r="AD211" s="173"/>
      <c r="AE211" s="173"/>
      <c r="AF211" s="173"/>
      <c r="AG211" s="173"/>
      <c r="AH211" s="173"/>
      <c r="AI211" s="173"/>
      <c r="AJ211" s="173"/>
      <c r="AK211" s="173"/>
      <c r="AL211" s="173"/>
      <c r="AM211" s="173"/>
      <c r="AN211" s="173"/>
      <c r="AO211" s="173"/>
      <c r="AP211" s="173"/>
      <c r="AQ211" s="173"/>
      <c r="AR211" s="173"/>
      <c r="AS211" s="173"/>
      <c r="AT211" s="173"/>
      <c r="AU211" s="173"/>
      <c r="AV211" s="173"/>
      <c r="AW211" s="173"/>
      <c r="AX211" s="173"/>
      <c r="AY211" s="173"/>
      <c r="AZ211" s="173"/>
      <c r="BA211" s="173"/>
      <c r="BB211" s="173"/>
      <c r="BC211" s="173"/>
      <c r="BD211" s="173"/>
      <c r="BE211" s="173"/>
      <c r="BF211" s="173"/>
      <c r="BG211" s="173"/>
      <c r="BH211" s="173"/>
      <c r="BI211" s="173"/>
      <c r="BJ211" s="173"/>
      <c r="BK211" s="173"/>
      <c r="BL211" s="173"/>
      <c r="BM211" s="173"/>
      <c r="BN211" s="173"/>
      <c r="BO211" s="173"/>
      <c r="BP211" s="173"/>
      <c r="BQ211" s="173"/>
      <c r="BR211" s="173"/>
      <c r="BS211" s="173"/>
      <c r="BT211" s="173"/>
      <c r="BU211" s="173"/>
      <c r="BV211" s="173"/>
      <c r="BW211" s="173"/>
      <c r="BX211" s="173"/>
      <c r="BY211" s="173"/>
      <c r="BZ211" s="173"/>
      <c r="CA211" s="173"/>
      <c r="CB211" s="173"/>
      <c r="CC211" s="173"/>
      <c r="CD211" s="173"/>
      <c r="CE211" s="173"/>
      <c r="CF211" s="173"/>
      <c r="CG211" s="173"/>
      <c r="CH211" s="173"/>
      <c r="CI211" s="173"/>
      <c r="CJ211" s="173"/>
      <c r="CK211" s="173"/>
      <c r="CL211" s="173"/>
      <c r="CM211" s="173"/>
      <c r="CN211" s="173"/>
      <c r="CO211" s="173"/>
      <c r="CP211" s="173"/>
      <c r="CQ211" s="173"/>
      <c r="CR211" s="173"/>
      <c r="CS211" s="173"/>
      <c r="CT211" s="173"/>
      <c r="CU211" s="173"/>
      <c r="CV211" s="173"/>
      <c r="CW211" s="173"/>
      <c r="CX211" s="173"/>
      <c r="CY211" s="173"/>
      <c r="CZ211" s="173"/>
      <c r="DA211" s="173"/>
      <c r="DB211" s="173"/>
      <c r="DC211" s="173"/>
      <c r="DD211" s="173"/>
      <c r="DE211" s="173"/>
      <c r="DF211" s="173"/>
      <c r="DG211" s="173"/>
      <c r="DH211" s="173"/>
      <c r="DI211" s="173"/>
      <c r="DJ211" s="173"/>
      <c r="DK211" s="173"/>
      <c r="DL211" s="173"/>
      <c r="DM211" s="173"/>
      <c r="DN211" s="173"/>
      <c r="DO211" s="173"/>
      <c r="DP211" s="173"/>
      <c r="DQ211" s="173"/>
      <c r="DR211" s="173"/>
      <c r="DS211" s="173"/>
      <c r="DT211" s="173"/>
      <c r="DU211" s="173"/>
      <c r="DV211" s="173"/>
      <c r="DW211" s="173"/>
      <c r="DX211" s="173"/>
      <c r="DY211" s="173"/>
      <c r="DZ211" s="173"/>
      <c r="EA211" s="173"/>
      <c r="EB211" s="173"/>
      <c r="EC211" s="173"/>
      <c r="ED211" s="173"/>
      <c r="EE211" s="173"/>
      <c r="EF211" s="173"/>
      <c r="EG211" s="173"/>
      <c r="EH211" s="173"/>
      <c r="EI211" s="173"/>
      <c r="EJ211" s="173"/>
      <c r="EK211" s="173"/>
      <c r="EL211" s="173"/>
      <c r="EM211" s="173"/>
      <c r="EN211" s="173"/>
      <c r="EO211" s="173"/>
      <c r="EP211" s="173"/>
      <c r="EQ211" s="173"/>
      <c r="ER211" s="173"/>
      <c r="ES211" s="173"/>
      <c r="ET211" s="173"/>
      <c r="EU211" s="173"/>
      <c r="EV211" s="173"/>
      <c r="EW211" s="173"/>
      <c r="EX211" s="173"/>
      <c r="EY211" s="173"/>
      <c r="EZ211" s="173"/>
      <c r="FA211" s="173"/>
      <c r="FB211" s="173"/>
    </row>
    <row r="212" spans="4:158" hidden="1" x14ac:dyDescent="0.25">
      <c r="D212" s="173"/>
      <c r="E212" s="173"/>
      <c r="F212" s="173"/>
      <c r="G212" s="173"/>
      <c r="H212" s="173"/>
      <c r="I212" s="173"/>
      <c r="J212" s="173"/>
      <c r="K212" s="173"/>
      <c r="L212" s="173"/>
      <c r="M212" s="173"/>
      <c r="N212" s="173"/>
      <c r="O212" s="173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  <c r="AA212" s="173"/>
      <c r="AB212" s="173"/>
      <c r="AC212" s="173"/>
      <c r="AD212" s="173"/>
      <c r="AE212" s="173"/>
      <c r="AF212" s="173"/>
      <c r="AG212" s="173"/>
      <c r="AH212" s="173"/>
      <c r="AI212" s="173"/>
      <c r="AJ212" s="173"/>
      <c r="AK212" s="173"/>
      <c r="AL212" s="173"/>
      <c r="AM212" s="173"/>
      <c r="AN212" s="173"/>
      <c r="AO212" s="173"/>
      <c r="AP212" s="173"/>
      <c r="AQ212" s="173"/>
      <c r="AR212" s="173"/>
      <c r="AS212" s="173"/>
      <c r="AT212" s="173"/>
      <c r="AU212" s="173"/>
      <c r="AV212" s="173"/>
      <c r="AW212" s="173"/>
      <c r="AX212" s="173"/>
      <c r="AY212" s="173"/>
      <c r="AZ212" s="173"/>
      <c r="BA212" s="173"/>
      <c r="BB212" s="173"/>
      <c r="BC212" s="173"/>
      <c r="BD212" s="173"/>
      <c r="BE212" s="173"/>
      <c r="BF212" s="173"/>
      <c r="BG212" s="173"/>
      <c r="BH212" s="173"/>
      <c r="BI212" s="173"/>
      <c r="BJ212" s="173"/>
      <c r="BK212" s="173"/>
      <c r="BL212" s="173"/>
      <c r="BM212" s="173"/>
      <c r="BN212" s="173"/>
      <c r="BO212" s="173"/>
      <c r="BP212" s="173"/>
      <c r="BQ212" s="173"/>
      <c r="BR212" s="173"/>
      <c r="BS212" s="173"/>
      <c r="BT212" s="173"/>
      <c r="BU212" s="173"/>
      <c r="BV212" s="173"/>
      <c r="BW212" s="173"/>
      <c r="BX212" s="173"/>
      <c r="BY212" s="173"/>
      <c r="BZ212" s="173"/>
      <c r="CA212" s="173"/>
      <c r="CB212" s="173"/>
      <c r="CC212" s="173"/>
      <c r="CD212" s="173"/>
      <c r="CE212" s="173"/>
      <c r="CF212" s="173"/>
      <c r="CG212" s="173"/>
      <c r="CH212" s="173"/>
      <c r="CI212" s="173"/>
      <c r="CJ212" s="173"/>
      <c r="CK212" s="173"/>
      <c r="CL212" s="173"/>
      <c r="CM212" s="173"/>
      <c r="CN212" s="173"/>
      <c r="CO212" s="173"/>
      <c r="CP212" s="173"/>
      <c r="CQ212" s="173"/>
      <c r="CR212" s="173"/>
      <c r="CS212" s="173"/>
      <c r="CT212" s="173"/>
      <c r="CU212" s="173"/>
      <c r="CV212" s="173"/>
      <c r="CW212" s="173"/>
      <c r="CX212" s="173"/>
      <c r="CY212" s="173"/>
      <c r="CZ212" s="173"/>
      <c r="DA212" s="173"/>
      <c r="DB212" s="173"/>
      <c r="DC212" s="173"/>
      <c r="DD212" s="173"/>
      <c r="DE212" s="173"/>
      <c r="DF212" s="173"/>
      <c r="DG212" s="173"/>
      <c r="DH212" s="173"/>
      <c r="DI212" s="173"/>
      <c r="DJ212" s="173"/>
      <c r="DK212" s="173"/>
      <c r="DL212" s="173"/>
      <c r="DM212" s="173"/>
      <c r="DN212" s="173"/>
      <c r="DO212" s="173"/>
      <c r="DP212" s="173"/>
      <c r="DQ212" s="173"/>
      <c r="DR212" s="173"/>
      <c r="DS212" s="173"/>
      <c r="DT212" s="173"/>
      <c r="DU212" s="173"/>
      <c r="DV212" s="173"/>
      <c r="DW212" s="173"/>
      <c r="DX212" s="173"/>
      <c r="DY212" s="173"/>
      <c r="DZ212" s="173"/>
      <c r="EA212" s="173"/>
      <c r="EB212" s="173"/>
      <c r="EC212" s="173"/>
      <c r="ED212" s="173"/>
      <c r="EE212" s="173"/>
      <c r="EF212" s="173"/>
      <c r="EG212" s="173"/>
      <c r="EH212" s="173"/>
      <c r="EI212" s="173"/>
      <c r="EJ212" s="173"/>
      <c r="EK212" s="173"/>
      <c r="EL212" s="173"/>
      <c r="EM212" s="173"/>
      <c r="EN212" s="173"/>
      <c r="EO212" s="173"/>
      <c r="EP212" s="173"/>
      <c r="EQ212" s="173"/>
      <c r="ER212" s="173"/>
      <c r="ES212" s="173"/>
      <c r="ET212" s="173"/>
      <c r="EU212" s="173"/>
      <c r="EV212" s="173"/>
      <c r="EW212" s="173"/>
      <c r="EX212" s="173"/>
      <c r="EY212" s="173"/>
      <c r="EZ212" s="173"/>
      <c r="FA212" s="173"/>
      <c r="FB212" s="173"/>
    </row>
    <row r="213" spans="4:158" hidden="1" x14ac:dyDescent="0.25">
      <c r="D213" s="173"/>
      <c r="E213" s="173"/>
      <c r="F213" s="173"/>
      <c r="G213" s="173"/>
      <c r="H213" s="173"/>
      <c r="I213" s="173"/>
      <c r="J213" s="173"/>
      <c r="K213" s="173"/>
      <c r="L213" s="173"/>
      <c r="M213" s="173"/>
      <c r="N213" s="173"/>
      <c r="O213" s="173"/>
      <c r="P213" s="173"/>
      <c r="Q213" s="173"/>
      <c r="R213" s="173"/>
      <c r="S213" s="173"/>
      <c r="T213" s="173"/>
      <c r="U213" s="173"/>
      <c r="V213" s="173"/>
      <c r="W213" s="173"/>
      <c r="X213" s="173"/>
      <c r="Y213" s="173"/>
      <c r="Z213" s="173"/>
      <c r="AA213" s="173"/>
      <c r="AB213" s="173"/>
      <c r="AC213" s="173"/>
      <c r="AD213" s="173"/>
      <c r="AE213" s="173"/>
      <c r="AF213" s="173"/>
      <c r="AG213" s="173"/>
      <c r="AH213" s="173"/>
      <c r="AI213" s="173"/>
      <c r="AJ213" s="173"/>
      <c r="AK213" s="173"/>
      <c r="AL213" s="173"/>
      <c r="AM213" s="173"/>
      <c r="AN213" s="173"/>
      <c r="AO213" s="173"/>
      <c r="AP213" s="173"/>
      <c r="AQ213" s="173"/>
      <c r="AR213" s="173"/>
      <c r="AS213" s="173"/>
      <c r="AT213" s="173"/>
      <c r="AU213" s="173"/>
      <c r="AV213" s="173"/>
      <c r="AW213" s="173"/>
      <c r="AX213" s="173"/>
      <c r="AY213" s="173"/>
      <c r="AZ213" s="173"/>
      <c r="BA213" s="173"/>
      <c r="BB213" s="173"/>
      <c r="BC213" s="173"/>
      <c r="BD213" s="173"/>
      <c r="BE213" s="173"/>
      <c r="BF213" s="173"/>
      <c r="BG213" s="173"/>
      <c r="BH213" s="173"/>
      <c r="BI213" s="173"/>
      <c r="BJ213" s="173"/>
      <c r="BK213" s="173"/>
      <c r="BL213" s="173"/>
      <c r="BM213" s="173"/>
      <c r="BN213" s="173"/>
      <c r="BO213" s="173"/>
      <c r="BP213" s="173"/>
      <c r="BQ213" s="173"/>
      <c r="BR213" s="173"/>
      <c r="BS213" s="173"/>
      <c r="BT213" s="173"/>
      <c r="BU213" s="173"/>
      <c r="BV213" s="173"/>
      <c r="BW213" s="173"/>
      <c r="BX213" s="173"/>
      <c r="BY213" s="173"/>
      <c r="BZ213" s="173"/>
      <c r="CA213" s="173"/>
      <c r="CB213" s="173"/>
      <c r="CC213" s="173"/>
      <c r="CD213" s="173"/>
      <c r="CE213" s="173"/>
      <c r="CF213" s="173"/>
      <c r="CG213" s="173"/>
      <c r="CH213" s="173"/>
      <c r="CI213" s="173"/>
      <c r="CJ213" s="173"/>
      <c r="CK213" s="173"/>
      <c r="CL213" s="173"/>
      <c r="CM213" s="173"/>
      <c r="CN213" s="173"/>
      <c r="CO213" s="173"/>
      <c r="CP213" s="173"/>
      <c r="CQ213" s="173"/>
      <c r="CR213" s="173"/>
      <c r="CS213" s="173"/>
      <c r="CT213" s="173"/>
      <c r="CU213" s="173"/>
      <c r="CV213" s="173"/>
      <c r="CW213" s="173"/>
      <c r="CX213" s="173"/>
      <c r="CY213" s="173"/>
      <c r="CZ213" s="173"/>
      <c r="DA213" s="173"/>
      <c r="DB213" s="173"/>
      <c r="DC213" s="173"/>
      <c r="DD213" s="173"/>
      <c r="DE213" s="173"/>
      <c r="DF213" s="173"/>
      <c r="DG213" s="173"/>
      <c r="DH213" s="173"/>
      <c r="DI213" s="173"/>
      <c r="DJ213" s="173"/>
      <c r="DK213" s="173"/>
      <c r="DL213" s="173"/>
      <c r="DM213" s="173"/>
      <c r="DN213" s="173"/>
      <c r="DO213" s="173"/>
      <c r="DP213" s="173"/>
      <c r="DQ213" s="173"/>
      <c r="DR213" s="173"/>
      <c r="DS213" s="173"/>
      <c r="DT213" s="173"/>
      <c r="DU213" s="173"/>
      <c r="DV213" s="173"/>
      <c r="DW213" s="173"/>
      <c r="DX213" s="173"/>
      <c r="DY213" s="173"/>
      <c r="DZ213" s="173"/>
      <c r="EA213" s="173"/>
      <c r="EB213" s="173"/>
      <c r="EC213" s="173"/>
      <c r="ED213" s="173"/>
      <c r="EE213" s="173"/>
      <c r="EF213" s="173"/>
      <c r="EG213" s="173"/>
      <c r="EH213" s="173"/>
      <c r="EI213" s="173"/>
      <c r="EJ213" s="173"/>
      <c r="EK213" s="173"/>
      <c r="EL213" s="173"/>
      <c r="EM213" s="173"/>
      <c r="EN213" s="173"/>
      <c r="EO213" s="173"/>
      <c r="EP213" s="173"/>
      <c r="EQ213" s="173"/>
      <c r="ER213" s="173"/>
      <c r="ES213" s="173"/>
      <c r="ET213" s="173"/>
      <c r="EU213" s="173"/>
      <c r="EV213" s="173"/>
      <c r="EW213" s="173"/>
      <c r="EX213" s="173"/>
      <c r="EY213" s="173"/>
      <c r="EZ213" s="173"/>
      <c r="FA213" s="173"/>
      <c r="FB213" s="173"/>
    </row>
    <row r="214" spans="4:158" hidden="1" x14ac:dyDescent="0.25">
      <c r="D214" s="173"/>
      <c r="E214" s="173"/>
      <c r="F214" s="173"/>
      <c r="G214" s="173"/>
      <c r="H214" s="173"/>
      <c r="I214" s="173"/>
      <c r="J214" s="173"/>
      <c r="K214" s="173"/>
      <c r="L214" s="173"/>
      <c r="M214" s="173"/>
      <c r="N214" s="173"/>
      <c r="O214" s="173"/>
      <c r="P214" s="173"/>
      <c r="Q214" s="173"/>
      <c r="R214" s="173"/>
      <c r="S214" s="173"/>
      <c r="T214" s="173"/>
      <c r="U214" s="173"/>
      <c r="V214" s="173"/>
      <c r="W214" s="173"/>
      <c r="X214" s="173"/>
      <c r="Y214" s="173"/>
      <c r="Z214" s="173"/>
      <c r="AA214" s="173"/>
      <c r="AB214" s="173"/>
      <c r="AC214" s="173"/>
      <c r="AD214" s="173"/>
      <c r="AE214" s="173"/>
      <c r="AF214" s="173"/>
      <c r="AG214" s="173"/>
      <c r="AH214" s="173"/>
      <c r="AI214" s="173"/>
      <c r="AJ214" s="173"/>
      <c r="AK214" s="173"/>
      <c r="AL214" s="173"/>
      <c r="AM214" s="173"/>
      <c r="AN214" s="173"/>
      <c r="AO214" s="173"/>
      <c r="AP214" s="173"/>
      <c r="AQ214" s="173"/>
      <c r="AR214" s="173"/>
      <c r="AS214" s="173"/>
      <c r="AT214" s="173"/>
      <c r="AU214" s="173"/>
      <c r="AV214" s="173"/>
      <c r="AW214" s="173"/>
      <c r="AX214" s="173"/>
      <c r="AY214" s="173"/>
      <c r="AZ214" s="173"/>
      <c r="BA214" s="173"/>
      <c r="BB214" s="173"/>
      <c r="BC214" s="173"/>
      <c r="BD214" s="173"/>
      <c r="BE214" s="173"/>
      <c r="BF214" s="173"/>
      <c r="BG214" s="173"/>
      <c r="BH214" s="173"/>
      <c r="BI214" s="173"/>
      <c r="BJ214" s="173"/>
      <c r="BK214" s="173"/>
      <c r="BL214" s="173"/>
      <c r="BM214" s="173"/>
      <c r="BN214" s="173"/>
      <c r="BO214" s="173"/>
      <c r="BP214" s="173"/>
      <c r="BQ214" s="173"/>
      <c r="BR214" s="173"/>
      <c r="BS214" s="173"/>
      <c r="BT214" s="173"/>
      <c r="BU214" s="173"/>
      <c r="BV214" s="173"/>
      <c r="BW214" s="173"/>
      <c r="BX214" s="173"/>
      <c r="BY214" s="173"/>
      <c r="BZ214" s="173"/>
      <c r="CA214" s="173"/>
      <c r="CB214" s="173"/>
      <c r="CC214" s="173"/>
      <c r="CD214" s="173"/>
      <c r="CE214" s="173"/>
      <c r="CF214" s="173"/>
      <c r="CG214" s="173"/>
      <c r="CH214" s="173"/>
      <c r="CI214" s="173"/>
      <c r="CJ214" s="173"/>
      <c r="CK214" s="173"/>
      <c r="CL214" s="173"/>
      <c r="CM214" s="173"/>
      <c r="CN214" s="173"/>
      <c r="CO214" s="173"/>
      <c r="CP214" s="173"/>
      <c r="CQ214" s="173"/>
      <c r="CR214" s="173"/>
      <c r="CS214" s="173"/>
      <c r="CT214" s="173"/>
      <c r="CU214" s="173"/>
      <c r="CV214" s="173"/>
      <c r="CW214" s="173"/>
      <c r="CX214" s="173"/>
      <c r="CY214" s="173"/>
      <c r="CZ214" s="173"/>
      <c r="DA214" s="173"/>
      <c r="DB214" s="173"/>
      <c r="DC214" s="173"/>
      <c r="DD214" s="173"/>
      <c r="DE214" s="173"/>
      <c r="DF214" s="173"/>
      <c r="DG214" s="173"/>
      <c r="DH214" s="173"/>
      <c r="DI214" s="173"/>
      <c r="DJ214" s="173"/>
      <c r="DK214" s="173"/>
      <c r="DL214" s="173"/>
      <c r="DM214" s="173"/>
      <c r="DN214" s="173"/>
      <c r="DO214" s="173"/>
      <c r="DP214" s="173"/>
      <c r="DQ214" s="173"/>
      <c r="DR214" s="173"/>
      <c r="DS214" s="173"/>
      <c r="DT214" s="173"/>
      <c r="DU214" s="173"/>
      <c r="DV214" s="173"/>
      <c r="DW214" s="173"/>
      <c r="DX214" s="173"/>
      <c r="DY214" s="173"/>
      <c r="DZ214" s="173"/>
      <c r="EA214" s="173"/>
      <c r="EB214" s="173"/>
      <c r="EC214" s="173"/>
      <c r="ED214" s="173"/>
      <c r="EE214" s="173"/>
      <c r="EF214" s="173"/>
      <c r="EG214" s="173"/>
      <c r="EH214" s="173"/>
      <c r="EI214" s="173"/>
      <c r="EJ214" s="173"/>
      <c r="EK214" s="173"/>
      <c r="EL214" s="173"/>
      <c r="EM214" s="173"/>
      <c r="EN214" s="173"/>
      <c r="EO214" s="173"/>
      <c r="EP214" s="173"/>
      <c r="EQ214" s="173"/>
      <c r="ER214" s="173"/>
      <c r="ES214" s="173"/>
      <c r="ET214" s="173"/>
      <c r="EU214" s="173"/>
      <c r="EV214" s="173"/>
      <c r="EW214" s="173"/>
      <c r="EX214" s="173"/>
      <c r="EY214" s="173"/>
      <c r="EZ214" s="173"/>
      <c r="FA214" s="173"/>
      <c r="FB214" s="173"/>
    </row>
    <row r="215" spans="4:158" hidden="1" x14ac:dyDescent="0.25">
      <c r="D215" s="173"/>
      <c r="E215" s="173"/>
      <c r="F215" s="173"/>
      <c r="G215" s="173"/>
      <c r="H215" s="173"/>
      <c r="I215" s="173"/>
      <c r="J215" s="173"/>
      <c r="K215" s="173"/>
      <c r="L215" s="173"/>
      <c r="M215" s="173"/>
      <c r="N215" s="173"/>
      <c r="O215" s="173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  <c r="AA215" s="173"/>
      <c r="AB215" s="173"/>
      <c r="AC215" s="173"/>
      <c r="AD215" s="173"/>
      <c r="AE215" s="173"/>
      <c r="AF215" s="173"/>
      <c r="AG215" s="173"/>
      <c r="AH215" s="173"/>
      <c r="AI215" s="173"/>
      <c r="AJ215" s="173"/>
      <c r="AK215" s="173"/>
      <c r="AL215" s="173"/>
      <c r="AM215" s="173"/>
      <c r="AN215" s="173"/>
      <c r="AO215" s="173"/>
      <c r="AP215" s="173"/>
      <c r="AQ215" s="173"/>
      <c r="AR215" s="173"/>
      <c r="AS215" s="173"/>
      <c r="AT215" s="173"/>
      <c r="AU215" s="173"/>
      <c r="AV215" s="173"/>
      <c r="AW215" s="173"/>
      <c r="AX215" s="173"/>
      <c r="AY215" s="173"/>
      <c r="AZ215" s="173"/>
      <c r="BA215" s="173"/>
      <c r="BB215" s="173"/>
      <c r="BC215" s="173"/>
      <c r="BD215" s="173"/>
      <c r="BE215" s="173"/>
      <c r="BF215" s="173"/>
      <c r="BG215" s="173"/>
      <c r="BH215" s="173"/>
      <c r="BI215" s="173"/>
      <c r="BJ215" s="173"/>
      <c r="BK215" s="173"/>
      <c r="BL215" s="173"/>
      <c r="BM215" s="173"/>
      <c r="BN215" s="173"/>
      <c r="BO215" s="173"/>
      <c r="BP215" s="173"/>
      <c r="BQ215" s="173"/>
      <c r="BR215" s="173"/>
      <c r="BS215" s="173"/>
      <c r="BT215" s="173"/>
      <c r="BU215" s="173"/>
      <c r="BV215" s="173"/>
      <c r="BW215" s="173"/>
      <c r="BX215" s="173"/>
      <c r="BY215" s="173"/>
      <c r="BZ215" s="173"/>
      <c r="CA215" s="173"/>
      <c r="CB215" s="173"/>
      <c r="CC215" s="173"/>
      <c r="CD215" s="173"/>
      <c r="CE215" s="173"/>
      <c r="CF215" s="173"/>
      <c r="CG215" s="173"/>
      <c r="CH215" s="173"/>
      <c r="CI215" s="173"/>
      <c r="CJ215" s="173"/>
      <c r="CK215" s="173"/>
      <c r="CL215" s="173"/>
      <c r="CM215" s="173"/>
      <c r="CN215" s="173"/>
      <c r="CO215" s="173"/>
      <c r="CP215" s="173"/>
      <c r="CQ215" s="173"/>
      <c r="CR215" s="173"/>
      <c r="CS215" s="173"/>
      <c r="CT215" s="173"/>
      <c r="CU215" s="173"/>
      <c r="CV215" s="173"/>
      <c r="CW215" s="173"/>
      <c r="CX215" s="173"/>
      <c r="CY215" s="173"/>
      <c r="CZ215" s="173"/>
      <c r="DA215" s="173"/>
      <c r="DB215" s="173"/>
      <c r="DC215" s="173"/>
      <c r="DD215" s="173"/>
      <c r="DE215" s="173"/>
      <c r="DF215" s="173"/>
      <c r="DG215" s="173"/>
      <c r="DH215" s="173"/>
      <c r="DI215" s="173"/>
      <c r="DJ215" s="173"/>
      <c r="DK215" s="173"/>
      <c r="DL215" s="173"/>
      <c r="DM215" s="173"/>
      <c r="DN215" s="173"/>
      <c r="DO215" s="173"/>
      <c r="DP215" s="173"/>
      <c r="DQ215" s="173"/>
      <c r="DR215" s="173"/>
      <c r="DS215" s="173"/>
      <c r="DT215" s="173"/>
      <c r="DU215" s="173"/>
      <c r="DV215" s="173"/>
      <c r="DW215" s="173"/>
      <c r="DX215" s="173"/>
      <c r="DY215" s="173"/>
      <c r="DZ215" s="173"/>
      <c r="EA215" s="173"/>
      <c r="EB215" s="173"/>
      <c r="EC215" s="173"/>
      <c r="ED215" s="173"/>
      <c r="EE215" s="173"/>
      <c r="EF215" s="173"/>
      <c r="EG215" s="173"/>
      <c r="EH215" s="173"/>
      <c r="EI215" s="173"/>
      <c r="EJ215" s="173"/>
      <c r="EK215" s="173"/>
      <c r="EL215" s="173"/>
      <c r="EM215" s="173"/>
      <c r="EN215" s="173"/>
      <c r="EO215" s="173"/>
      <c r="EP215" s="173"/>
      <c r="EQ215" s="173"/>
      <c r="ER215" s="173"/>
      <c r="ES215" s="173"/>
      <c r="ET215" s="173"/>
      <c r="EU215" s="173"/>
      <c r="EV215" s="173"/>
      <c r="EW215" s="173"/>
      <c r="EX215" s="173"/>
      <c r="EY215" s="173"/>
      <c r="EZ215" s="173"/>
      <c r="FA215" s="173"/>
      <c r="FB215" s="173"/>
    </row>
    <row r="216" spans="4:158" hidden="1" x14ac:dyDescent="0.25">
      <c r="D216" s="173"/>
      <c r="E216" s="173"/>
      <c r="F216" s="173"/>
      <c r="G216" s="173"/>
      <c r="H216" s="173"/>
      <c r="I216" s="173"/>
      <c r="J216" s="173"/>
      <c r="K216" s="173"/>
      <c r="L216" s="173"/>
      <c r="M216" s="173"/>
      <c r="N216" s="173"/>
      <c r="O216" s="173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  <c r="AA216" s="173"/>
      <c r="AB216" s="173"/>
      <c r="AC216" s="173"/>
      <c r="AD216" s="173"/>
      <c r="AE216" s="173"/>
      <c r="AF216" s="173"/>
      <c r="AG216" s="173"/>
      <c r="AH216" s="173"/>
      <c r="AI216" s="173"/>
      <c r="AJ216" s="173"/>
      <c r="AK216" s="173"/>
      <c r="AL216" s="173"/>
      <c r="AM216" s="173"/>
      <c r="AN216" s="173"/>
      <c r="AO216" s="173"/>
      <c r="AP216" s="173"/>
      <c r="AQ216" s="173"/>
      <c r="AR216" s="173"/>
      <c r="AS216" s="173"/>
      <c r="AT216" s="173"/>
      <c r="AU216" s="173"/>
      <c r="AV216" s="173"/>
      <c r="AW216" s="173"/>
      <c r="AX216" s="173"/>
      <c r="AY216" s="173"/>
      <c r="AZ216" s="173"/>
      <c r="BA216" s="173"/>
      <c r="BB216" s="173"/>
      <c r="BC216" s="173"/>
      <c r="BD216" s="173"/>
      <c r="BE216" s="173"/>
      <c r="BF216" s="173"/>
      <c r="BG216" s="173"/>
      <c r="BH216" s="173"/>
      <c r="BI216" s="173"/>
      <c r="BJ216" s="173"/>
      <c r="BK216" s="173"/>
      <c r="BL216" s="173"/>
      <c r="BM216" s="173"/>
      <c r="BN216" s="173"/>
      <c r="BO216" s="173"/>
      <c r="BP216" s="173"/>
      <c r="BQ216" s="173"/>
      <c r="BR216" s="173"/>
      <c r="BS216" s="173"/>
      <c r="BT216" s="173"/>
      <c r="BU216" s="173"/>
      <c r="BV216" s="173"/>
      <c r="BW216" s="173"/>
      <c r="BX216" s="173"/>
      <c r="BY216" s="173"/>
      <c r="BZ216" s="173"/>
      <c r="CA216" s="173"/>
      <c r="CB216" s="173"/>
      <c r="CC216" s="173"/>
      <c r="CD216" s="173"/>
      <c r="CE216" s="173"/>
      <c r="CF216" s="173"/>
      <c r="CG216" s="173"/>
      <c r="CH216" s="173"/>
      <c r="CI216" s="173"/>
      <c r="CJ216" s="173"/>
      <c r="CK216" s="173"/>
      <c r="CL216" s="173"/>
      <c r="CM216" s="173"/>
      <c r="CN216" s="173"/>
      <c r="CO216" s="173"/>
      <c r="CP216" s="173"/>
      <c r="CQ216" s="173"/>
      <c r="CR216" s="173"/>
      <c r="CS216" s="173"/>
      <c r="CT216" s="173"/>
      <c r="CU216" s="173"/>
      <c r="CV216" s="173"/>
      <c r="CW216" s="173"/>
      <c r="CX216" s="173"/>
      <c r="CY216" s="173"/>
      <c r="CZ216" s="173"/>
      <c r="DA216" s="173"/>
      <c r="DB216" s="173"/>
      <c r="DC216" s="173"/>
      <c r="DD216" s="173"/>
      <c r="DE216" s="173"/>
      <c r="DF216" s="173"/>
      <c r="DG216" s="173"/>
      <c r="DH216" s="173"/>
      <c r="DI216" s="173"/>
      <c r="DJ216" s="173"/>
      <c r="DK216" s="173"/>
      <c r="DL216" s="173"/>
      <c r="DM216" s="173"/>
      <c r="DN216" s="173"/>
      <c r="DO216" s="173"/>
      <c r="DP216" s="173"/>
      <c r="DQ216" s="173"/>
      <c r="DR216" s="173"/>
      <c r="DS216" s="173"/>
      <c r="DT216" s="173"/>
      <c r="DU216" s="173"/>
      <c r="DV216" s="173"/>
      <c r="DW216" s="173"/>
      <c r="DX216" s="173"/>
      <c r="DY216" s="173"/>
      <c r="DZ216" s="173"/>
      <c r="EA216" s="173"/>
      <c r="EB216" s="173"/>
      <c r="EC216" s="173"/>
      <c r="ED216" s="173"/>
      <c r="EE216" s="173"/>
      <c r="EF216" s="173"/>
      <c r="EG216" s="173"/>
      <c r="EH216" s="173"/>
      <c r="EI216" s="173"/>
      <c r="EJ216" s="173"/>
      <c r="EK216" s="173"/>
      <c r="EL216" s="173"/>
      <c r="EM216" s="173"/>
      <c r="EN216" s="173"/>
      <c r="EO216" s="173"/>
      <c r="EP216" s="173"/>
      <c r="EQ216" s="173"/>
      <c r="ER216" s="173"/>
      <c r="ES216" s="173"/>
      <c r="ET216" s="173"/>
      <c r="EU216" s="173"/>
      <c r="EV216" s="173"/>
      <c r="EW216" s="173"/>
      <c r="EX216" s="173"/>
      <c r="EY216" s="173"/>
      <c r="EZ216" s="173"/>
      <c r="FA216" s="173"/>
      <c r="FB216" s="173"/>
    </row>
    <row r="217" spans="4:158" hidden="1" x14ac:dyDescent="0.25">
      <c r="D217" s="173"/>
      <c r="E217" s="173"/>
      <c r="F217" s="173"/>
      <c r="G217" s="173"/>
      <c r="H217" s="173"/>
      <c r="I217" s="173"/>
      <c r="J217" s="173"/>
      <c r="K217" s="173"/>
      <c r="L217" s="173"/>
      <c r="M217" s="173"/>
      <c r="N217" s="173"/>
      <c r="O217" s="173"/>
      <c r="P217" s="173"/>
      <c r="Q217" s="173"/>
      <c r="R217" s="173"/>
      <c r="S217" s="173"/>
      <c r="T217" s="173"/>
      <c r="U217" s="173"/>
      <c r="V217" s="173"/>
      <c r="W217" s="173"/>
      <c r="X217" s="173"/>
      <c r="Y217" s="173"/>
      <c r="Z217" s="173"/>
      <c r="AA217" s="173"/>
      <c r="AB217" s="173"/>
      <c r="AC217" s="173"/>
      <c r="AD217" s="173"/>
      <c r="AE217" s="173"/>
      <c r="AF217" s="173"/>
      <c r="AG217" s="173"/>
      <c r="AH217" s="173"/>
      <c r="AI217" s="173"/>
      <c r="AJ217" s="173"/>
      <c r="AK217" s="173"/>
      <c r="AL217" s="173"/>
      <c r="AM217" s="173"/>
      <c r="AN217" s="173"/>
      <c r="AO217" s="173"/>
      <c r="AP217" s="173"/>
      <c r="AQ217" s="173"/>
      <c r="AR217" s="173"/>
      <c r="AS217" s="173"/>
      <c r="AT217" s="173"/>
      <c r="AU217" s="173"/>
      <c r="AV217" s="173"/>
      <c r="AW217" s="173"/>
      <c r="AX217" s="173"/>
      <c r="AY217" s="173"/>
      <c r="AZ217" s="173"/>
      <c r="BA217" s="173"/>
      <c r="BB217" s="173"/>
      <c r="BC217" s="173"/>
      <c r="BD217" s="173"/>
      <c r="BE217" s="173"/>
      <c r="BF217" s="173"/>
      <c r="BG217" s="173"/>
      <c r="BH217" s="173"/>
      <c r="BI217" s="173"/>
      <c r="BJ217" s="173"/>
      <c r="BK217" s="173"/>
      <c r="BL217" s="173"/>
      <c r="BM217" s="173"/>
      <c r="BN217" s="173"/>
      <c r="BO217" s="173"/>
      <c r="BP217" s="173"/>
      <c r="BQ217" s="173"/>
      <c r="BR217" s="173"/>
      <c r="BS217" s="173"/>
      <c r="BT217" s="173"/>
      <c r="BU217" s="173"/>
      <c r="BV217" s="173"/>
      <c r="BW217" s="173"/>
      <c r="BX217" s="173"/>
      <c r="BY217" s="173"/>
      <c r="BZ217" s="173"/>
      <c r="CA217" s="173"/>
      <c r="CB217" s="173"/>
      <c r="CC217" s="173"/>
      <c r="CD217" s="173"/>
      <c r="CE217" s="173"/>
      <c r="CF217" s="173"/>
      <c r="CG217" s="173"/>
      <c r="CH217" s="173"/>
      <c r="CI217" s="173"/>
      <c r="CJ217" s="173"/>
      <c r="CK217" s="173"/>
      <c r="CL217" s="173"/>
      <c r="CM217" s="173"/>
      <c r="CN217" s="173"/>
      <c r="CO217" s="173"/>
      <c r="CP217" s="173"/>
      <c r="CQ217" s="173"/>
      <c r="CR217" s="173"/>
      <c r="CS217" s="173"/>
      <c r="CT217" s="173"/>
      <c r="CU217" s="173"/>
      <c r="CV217" s="173"/>
      <c r="CW217" s="173"/>
      <c r="CX217" s="173"/>
      <c r="CY217" s="173"/>
      <c r="CZ217" s="173"/>
      <c r="DA217" s="173"/>
      <c r="DB217" s="173"/>
      <c r="DC217" s="173"/>
      <c r="DD217" s="173"/>
      <c r="DE217" s="173"/>
      <c r="DF217" s="173"/>
      <c r="DG217" s="173"/>
      <c r="DH217" s="173"/>
      <c r="DI217" s="173"/>
      <c r="DJ217" s="173"/>
      <c r="DK217" s="173"/>
      <c r="DL217" s="173"/>
      <c r="DM217" s="173"/>
      <c r="DN217" s="173"/>
      <c r="DO217" s="173"/>
      <c r="DP217" s="173"/>
      <c r="DQ217" s="173"/>
      <c r="DR217" s="173"/>
      <c r="DS217" s="173"/>
      <c r="DT217" s="173"/>
      <c r="DU217" s="173"/>
      <c r="DV217" s="173"/>
      <c r="DW217" s="173"/>
      <c r="DX217" s="173"/>
      <c r="DY217" s="173"/>
      <c r="DZ217" s="173"/>
      <c r="EA217" s="173"/>
      <c r="EB217" s="173"/>
      <c r="EC217" s="173"/>
      <c r="ED217" s="173"/>
      <c r="EE217" s="173"/>
      <c r="EF217" s="173"/>
      <c r="EG217" s="173"/>
      <c r="EH217" s="173"/>
      <c r="EI217" s="173"/>
      <c r="EJ217" s="173"/>
      <c r="EK217" s="173"/>
      <c r="EL217" s="173"/>
      <c r="EM217" s="173"/>
      <c r="EN217" s="173"/>
      <c r="EO217" s="173"/>
      <c r="EP217" s="173"/>
      <c r="EQ217" s="173"/>
      <c r="ER217" s="173"/>
      <c r="ES217" s="173"/>
      <c r="ET217" s="173"/>
      <c r="EU217" s="173"/>
      <c r="EV217" s="173"/>
      <c r="EW217" s="173"/>
      <c r="EX217" s="173"/>
      <c r="EY217" s="173"/>
      <c r="EZ217" s="173"/>
      <c r="FA217" s="173"/>
      <c r="FB217" s="173"/>
    </row>
    <row r="218" spans="4:158" hidden="1" x14ac:dyDescent="0.25">
      <c r="D218" s="173"/>
      <c r="E218" s="173"/>
      <c r="F218" s="173"/>
      <c r="G218" s="173"/>
      <c r="H218" s="173"/>
      <c r="I218" s="173"/>
      <c r="J218" s="173"/>
      <c r="K218" s="173"/>
      <c r="L218" s="173"/>
      <c r="M218" s="173"/>
      <c r="N218" s="173"/>
      <c r="O218" s="173"/>
      <c r="P218" s="173"/>
      <c r="Q218" s="173"/>
      <c r="R218" s="173"/>
      <c r="S218" s="173"/>
      <c r="T218" s="173"/>
      <c r="U218" s="173"/>
      <c r="V218" s="173"/>
      <c r="W218" s="173"/>
      <c r="X218" s="173"/>
      <c r="Y218" s="173"/>
      <c r="Z218" s="173"/>
      <c r="AA218" s="173"/>
      <c r="AB218" s="173"/>
      <c r="AC218" s="173"/>
      <c r="AD218" s="173"/>
      <c r="AE218" s="173"/>
      <c r="AF218" s="173"/>
      <c r="AG218" s="173"/>
      <c r="AH218" s="173"/>
      <c r="AI218" s="173"/>
      <c r="AJ218" s="173"/>
      <c r="AK218" s="173"/>
      <c r="AL218" s="173"/>
      <c r="AM218" s="173"/>
      <c r="AN218" s="173"/>
      <c r="AO218" s="173"/>
      <c r="AP218" s="173"/>
      <c r="AQ218" s="173"/>
      <c r="AR218" s="173"/>
      <c r="AS218" s="173"/>
      <c r="AT218" s="173"/>
      <c r="AU218" s="173"/>
      <c r="AV218" s="173"/>
      <c r="AW218" s="173"/>
      <c r="AX218" s="173"/>
      <c r="AY218" s="173"/>
      <c r="AZ218" s="173"/>
      <c r="BA218" s="173"/>
      <c r="BB218" s="173"/>
      <c r="BC218" s="173"/>
      <c r="BD218" s="173"/>
      <c r="BE218" s="173"/>
      <c r="BF218" s="173"/>
      <c r="BG218" s="173"/>
      <c r="BH218" s="173"/>
      <c r="BI218" s="173"/>
      <c r="BJ218" s="173"/>
      <c r="BK218" s="173"/>
      <c r="BL218" s="173"/>
      <c r="BM218" s="173"/>
      <c r="BN218" s="173"/>
      <c r="BO218" s="173"/>
      <c r="BP218" s="173"/>
      <c r="BQ218" s="173"/>
      <c r="BR218" s="173"/>
      <c r="BS218" s="173"/>
      <c r="BT218" s="173"/>
      <c r="BU218" s="173"/>
      <c r="BV218" s="173"/>
      <c r="BW218" s="173"/>
      <c r="BX218" s="173"/>
      <c r="BY218" s="173"/>
      <c r="BZ218" s="173"/>
      <c r="CA218" s="173"/>
      <c r="CB218" s="173"/>
      <c r="CC218" s="173"/>
      <c r="CD218" s="173"/>
      <c r="CE218" s="173"/>
      <c r="CF218" s="173"/>
      <c r="CG218" s="173"/>
      <c r="CH218" s="173"/>
      <c r="CI218" s="173"/>
      <c r="CJ218" s="173"/>
      <c r="CK218" s="173"/>
      <c r="CL218" s="173"/>
      <c r="CM218" s="173"/>
      <c r="CN218" s="173"/>
      <c r="CO218" s="173"/>
      <c r="CP218" s="173"/>
      <c r="CQ218" s="173"/>
      <c r="CR218" s="173"/>
      <c r="CS218" s="173"/>
      <c r="CT218" s="173"/>
      <c r="CU218" s="173"/>
      <c r="CV218" s="173"/>
      <c r="CW218" s="173"/>
      <c r="CX218" s="173"/>
      <c r="CY218" s="173"/>
      <c r="CZ218" s="173"/>
      <c r="DA218" s="173"/>
      <c r="DB218" s="173"/>
      <c r="DC218" s="173"/>
      <c r="DD218" s="173"/>
      <c r="DE218" s="173"/>
      <c r="DF218" s="173"/>
      <c r="DG218" s="173"/>
      <c r="DH218" s="173"/>
      <c r="DI218" s="173"/>
      <c r="DJ218" s="173"/>
      <c r="DK218" s="173"/>
      <c r="DL218" s="173"/>
      <c r="DM218" s="173"/>
      <c r="DN218" s="173"/>
      <c r="DO218" s="173"/>
      <c r="DP218" s="173"/>
      <c r="DQ218" s="173"/>
      <c r="DR218" s="173"/>
      <c r="DS218" s="173"/>
      <c r="DT218" s="173"/>
      <c r="DU218" s="173"/>
      <c r="DV218" s="173"/>
      <c r="DW218" s="173"/>
      <c r="DX218" s="173"/>
      <c r="DY218" s="173"/>
      <c r="DZ218" s="173"/>
      <c r="EA218" s="173"/>
      <c r="EB218" s="173"/>
      <c r="EC218" s="173"/>
      <c r="ED218" s="173"/>
      <c r="EE218" s="173"/>
      <c r="EF218" s="173"/>
      <c r="EG218" s="173"/>
      <c r="EH218" s="173"/>
      <c r="EI218" s="173"/>
      <c r="EJ218" s="173"/>
      <c r="EK218" s="173"/>
      <c r="EL218" s="173"/>
      <c r="EM218" s="173"/>
      <c r="EN218" s="173"/>
      <c r="EO218" s="173"/>
      <c r="EP218" s="173"/>
      <c r="EQ218" s="173"/>
      <c r="ER218" s="173"/>
      <c r="ES218" s="173"/>
      <c r="ET218" s="173"/>
      <c r="EU218" s="173"/>
      <c r="EV218" s="173"/>
      <c r="EW218" s="173"/>
      <c r="EX218" s="173"/>
      <c r="EY218" s="173"/>
      <c r="EZ218" s="173"/>
      <c r="FA218" s="173"/>
      <c r="FB218" s="173"/>
    </row>
    <row r="219" spans="4:158" hidden="1" x14ac:dyDescent="0.25">
      <c r="D219" s="173"/>
      <c r="E219" s="173"/>
      <c r="F219" s="173"/>
      <c r="G219" s="173"/>
      <c r="H219" s="173"/>
      <c r="I219" s="173"/>
      <c r="J219" s="173"/>
      <c r="K219" s="173"/>
      <c r="L219" s="173"/>
      <c r="M219" s="173"/>
      <c r="N219" s="173"/>
      <c r="O219" s="173"/>
      <c r="P219" s="173"/>
      <c r="Q219" s="173"/>
      <c r="R219" s="173"/>
      <c r="S219" s="173"/>
      <c r="T219" s="173"/>
      <c r="U219" s="173"/>
      <c r="V219" s="173"/>
      <c r="W219" s="173"/>
      <c r="X219" s="173"/>
      <c r="Y219" s="173"/>
      <c r="Z219" s="173"/>
      <c r="AA219" s="173"/>
      <c r="AB219" s="173"/>
      <c r="AC219" s="173"/>
      <c r="AD219" s="173"/>
      <c r="AE219" s="173"/>
      <c r="AF219" s="173"/>
      <c r="AG219" s="173"/>
      <c r="AH219" s="173"/>
      <c r="AI219" s="173"/>
      <c r="AJ219" s="173"/>
      <c r="AK219" s="173"/>
      <c r="AL219" s="173"/>
      <c r="AM219" s="173"/>
      <c r="AN219" s="173"/>
      <c r="AO219" s="173"/>
      <c r="AP219" s="173"/>
      <c r="AQ219" s="173"/>
      <c r="AR219" s="173"/>
      <c r="AS219" s="173"/>
      <c r="AT219" s="173"/>
      <c r="AU219" s="173"/>
      <c r="AV219" s="173"/>
      <c r="AW219" s="173"/>
      <c r="AX219" s="173"/>
      <c r="AY219" s="173"/>
      <c r="AZ219" s="173"/>
      <c r="BA219" s="173"/>
      <c r="BB219" s="173"/>
      <c r="BC219" s="173"/>
      <c r="BD219" s="173"/>
      <c r="BE219" s="173"/>
      <c r="BF219" s="173"/>
      <c r="BG219" s="173"/>
      <c r="BH219" s="173"/>
      <c r="BI219" s="173"/>
      <c r="BJ219" s="173"/>
      <c r="BK219" s="173"/>
      <c r="BL219" s="173"/>
      <c r="BM219" s="173"/>
      <c r="BN219" s="173"/>
      <c r="BO219" s="173"/>
      <c r="BP219" s="173"/>
      <c r="BQ219" s="173"/>
      <c r="BR219" s="173"/>
      <c r="BS219" s="173"/>
      <c r="BT219" s="173"/>
      <c r="BU219" s="173"/>
      <c r="BV219" s="173"/>
      <c r="BW219" s="173"/>
      <c r="BX219" s="173"/>
      <c r="BY219" s="173"/>
      <c r="BZ219" s="173"/>
      <c r="CA219" s="173"/>
      <c r="CB219" s="173"/>
      <c r="CC219" s="173"/>
      <c r="CD219" s="173"/>
      <c r="CE219" s="173"/>
      <c r="CF219" s="173"/>
      <c r="CG219" s="173"/>
      <c r="CH219" s="173"/>
      <c r="CI219" s="173"/>
      <c r="CJ219" s="173"/>
      <c r="CK219" s="173"/>
      <c r="CL219" s="173"/>
      <c r="CM219" s="173"/>
      <c r="CN219" s="173"/>
      <c r="CO219" s="173"/>
      <c r="CP219" s="173"/>
      <c r="CQ219" s="173"/>
      <c r="CR219" s="173"/>
      <c r="CS219" s="173"/>
      <c r="CT219" s="173"/>
      <c r="CU219" s="173"/>
      <c r="CV219" s="173"/>
      <c r="CW219" s="173"/>
      <c r="CX219" s="173"/>
      <c r="CY219" s="173"/>
      <c r="CZ219" s="173"/>
      <c r="DA219" s="173"/>
      <c r="DB219" s="173"/>
      <c r="DC219" s="173"/>
      <c r="DD219" s="173"/>
      <c r="DE219" s="173"/>
      <c r="DF219" s="173"/>
      <c r="DG219" s="173"/>
      <c r="DH219" s="173"/>
      <c r="DI219" s="173"/>
      <c r="DJ219" s="173"/>
      <c r="DK219" s="173"/>
      <c r="DL219" s="173"/>
      <c r="DM219" s="173"/>
      <c r="DN219" s="173"/>
      <c r="DO219" s="173"/>
      <c r="DP219" s="173"/>
      <c r="DQ219" s="173"/>
      <c r="DR219" s="173"/>
      <c r="DS219" s="173"/>
      <c r="DT219" s="173"/>
      <c r="DU219" s="173"/>
      <c r="DV219" s="173"/>
      <c r="DW219" s="173"/>
      <c r="DX219" s="173"/>
      <c r="DY219" s="173"/>
      <c r="DZ219" s="173"/>
      <c r="EA219" s="173"/>
      <c r="EB219" s="173"/>
      <c r="EC219" s="173"/>
      <c r="ED219" s="173"/>
      <c r="EE219" s="173"/>
      <c r="EF219" s="173"/>
      <c r="EG219" s="173"/>
      <c r="EH219" s="173"/>
      <c r="EI219" s="173"/>
      <c r="EJ219" s="173"/>
      <c r="EK219" s="173"/>
      <c r="EL219" s="173"/>
      <c r="EM219" s="173"/>
      <c r="EN219" s="173"/>
      <c r="EO219" s="173"/>
      <c r="EP219" s="173"/>
      <c r="EQ219" s="173"/>
      <c r="ER219" s="173"/>
      <c r="ES219" s="173"/>
      <c r="ET219" s="173"/>
      <c r="EU219" s="173"/>
      <c r="EV219" s="173"/>
      <c r="EW219" s="173"/>
      <c r="EX219" s="173"/>
      <c r="EY219" s="173"/>
      <c r="EZ219" s="173"/>
      <c r="FA219" s="173"/>
      <c r="FB219" s="173"/>
    </row>
    <row r="220" spans="4:158" hidden="1" x14ac:dyDescent="0.25">
      <c r="D220" s="173"/>
      <c r="E220" s="173"/>
      <c r="F220" s="173"/>
      <c r="G220" s="173"/>
      <c r="H220" s="173"/>
      <c r="I220" s="173"/>
      <c r="J220" s="173"/>
      <c r="K220" s="173"/>
      <c r="L220" s="173"/>
      <c r="M220" s="173"/>
      <c r="N220" s="173"/>
      <c r="O220" s="173"/>
      <c r="P220" s="173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  <c r="AA220" s="173"/>
      <c r="AB220" s="173"/>
      <c r="AC220" s="173"/>
      <c r="AD220" s="173"/>
      <c r="AE220" s="173"/>
      <c r="AF220" s="173"/>
      <c r="AG220" s="173"/>
      <c r="AH220" s="173"/>
      <c r="AI220" s="173"/>
      <c r="AJ220" s="173"/>
      <c r="AK220" s="173"/>
      <c r="AL220" s="173"/>
      <c r="AM220" s="173"/>
      <c r="AN220" s="173"/>
      <c r="AO220" s="173"/>
      <c r="AP220" s="173"/>
      <c r="AQ220" s="173"/>
      <c r="AR220" s="173"/>
      <c r="AS220" s="173"/>
      <c r="AT220" s="173"/>
      <c r="AU220" s="173"/>
      <c r="AV220" s="173"/>
      <c r="AW220" s="173"/>
      <c r="AX220" s="173"/>
      <c r="AY220" s="173"/>
      <c r="AZ220" s="173"/>
      <c r="BA220" s="173"/>
      <c r="BB220" s="173"/>
      <c r="BC220" s="173"/>
      <c r="BD220" s="173"/>
      <c r="BE220" s="173"/>
      <c r="BF220" s="173"/>
      <c r="BG220" s="173"/>
      <c r="BH220" s="173"/>
      <c r="BI220" s="173"/>
      <c r="BJ220" s="173"/>
      <c r="BK220" s="173"/>
      <c r="BL220" s="173"/>
      <c r="BM220" s="173"/>
      <c r="BN220" s="173"/>
      <c r="BO220" s="173"/>
      <c r="BP220" s="173"/>
      <c r="BQ220" s="173"/>
      <c r="BR220" s="173"/>
      <c r="BS220" s="173"/>
      <c r="BT220" s="173"/>
      <c r="BU220" s="173"/>
      <c r="BV220" s="173"/>
      <c r="BW220" s="173"/>
      <c r="BX220" s="173"/>
      <c r="BY220" s="173"/>
      <c r="BZ220" s="173"/>
      <c r="CA220" s="173"/>
      <c r="CB220" s="173"/>
      <c r="CC220" s="173"/>
      <c r="CD220" s="173"/>
      <c r="CE220" s="173"/>
      <c r="CF220" s="173"/>
      <c r="CG220" s="173"/>
      <c r="CH220" s="173"/>
      <c r="CI220" s="173"/>
      <c r="CJ220" s="173"/>
      <c r="CK220" s="173"/>
      <c r="CL220" s="173"/>
      <c r="CM220" s="173"/>
      <c r="CN220" s="173"/>
      <c r="CO220" s="173"/>
      <c r="CP220" s="173"/>
      <c r="CQ220" s="173"/>
      <c r="CR220" s="173"/>
      <c r="CS220" s="173"/>
      <c r="CT220" s="173"/>
      <c r="CU220" s="173"/>
      <c r="CV220" s="173"/>
      <c r="CW220" s="173"/>
      <c r="CX220" s="173"/>
      <c r="CY220" s="173"/>
      <c r="CZ220" s="173"/>
      <c r="DA220" s="173"/>
      <c r="DB220" s="173"/>
      <c r="DC220" s="173"/>
      <c r="DD220" s="173"/>
      <c r="DE220" s="173"/>
      <c r="DF220" s="173"/>
      <c r="DG220" s="173"/>
      <c r="DH220" s="173"/>
      <c r="DI220" s="173"/>
      <c r="DJ220" s="173"/>
      <c r="DK220" s="173"/>
      <c r="DL220" s="173"/>
      <c r="DM220" s="173"/>
      <c r="DN220" s="173"/>
      <c r="DO220" s="173"/>
      <c r="DP220" s="173"/>
      <c r="DQ220" s="173"/>
      <c r="DR220" s="173"/>
      <c r="DS220" s="173"/>
      <c r="DT220" s="173"/>
      <c r="DU220" s="173"/>
      <c r="DV220" s="173"/>
      <c r="DW220" s="173"/>
      <c r="DX220" s="173"/>
      <c r="DY220" s="173"/>
      <c r="DZ220" s="173"/>
      <c r="EA220" s="173"/>
      <c r="EB220" s="173"/>
      <c r="EC220" s="173"/>
      <c r="ED220" s="173"/>
      <c r="EE220" s="173"/>
      <c r="EF220" s="173"/>
      <c r="EG220" s="173"/>
      <c r="EH220" s="173"/>
      <c r="EI220" s="173"/>
      <c r="EJ220" s="173"/>
      <c r="EK220" s="173"/>
      <c r="EL220" s="173"/>
      <c r="EM220" s="173"/>
      <c r="EN220" s="173"/>
      <c r="EO220" s="173"/>
      <c r="EP220" s="173"/>
      <c r="EQ220" s="173"/>
      <c r="ER220" s="173"/>
      <c r="ES220" s="173"/>
      <c r="ET220" s="173"/>
      <c r="EU220" s="173"/>
      <c r="EV220" s="173"/>
      <c r="EW220" s="173"/>
      <c r="EX220" s="173"/>
      <c r="EY220" s="173"/>
      <c r="EZ220" s="173"/>
      <c r="FA220" s="173"/>
      <c r="FB220" s="173"/>
    </row>
    <row r="221" spans="4:158" hidden="1" x14ac:dyDescent="0.25">
      <c r="D221" s="173"/>
      <c r="E221" s="173"/>
      <c r="F221" s="173"/>
      <c r="G221" s="173"/>
      <c r="H221" s="173"/>
      <c r="I221" s="173"/>
      <c r="J221" s="173"/>
      <c r="K221" s="173"/>
      <c r="L221" s="173"/>
      <c r="M221" s="173"/>
      <c r="N221" s="173"/>
      <c r="O221" s="173"/>
      <c r="P221" s="173"/>
      <c r="Q221" s="173"/>
      <c r="R221" s="173"/>
      <c r="S221" s="173"/>
      <c r="T221" s="173"/>
      <c r="U221" s="173"/>
      <c r="V221" s="173"/>
      <c r="W221" s="173"/>
      <c r="X221" s="173"/>
      <c r="Y221" s="173"/>
      <c r="Z221" s="173"/>
      <c r="AA221" s="173"/>
      <c r="AB221" s="173"/>
      <c r="AC221" s="173"/>
      <c r="AD221" s="173"/>
      <c r="AE221" s="173"/>
      <c r="AF221" s="173"/>
      <c r="AG221" s="173"/>
      <c r="AH221" s="173"/>
      <c r="AI221" s="173"/>
      <c r="AJ221" s="173"/>
      <c r="AK221" s="173"/>
      <c r="AL221" s="173"/>
      <c r="AM221" s="173"/>
      <c r="AN221" s="173"/>
      <c r="AO221" s="173"/>
      <c r="AP221" s="173"/>
      <c r="AQ221" s="173"/>
      <c r="AR221" s="173"/>
      <c r="AS221" s="173"/>
      <c r="AT221" s="173"/>
      <c r="AU221" s="173"/>
      <c r="AV221" s="173"/>
      <c r="AW221" s="173"/>
      <c r="AX221" s="173"/>
      <c r="AY221" s="173"/>
      <c r="AZ221" s="173"/>
      <c r="BA221" s="173"/>
      <c r="BB221" s="173"/>
      <c r="BC221" s="173"/>
      <c r="BD221" s="173"/>
      <c r="BE221" s="173"/>
      <c r="BF221" s="173"/>
      <c r="BG221" s="173"/>
      <c r="BH221" s="173"/>
      <c r="BI221" s="173"/>
      <c r="BJ221" s="173"/>
      <c r="BK221" s="173"/>
      <c r="BL221" s="173"/>
      <c r="BM221" s="173"/>
      <c r="BN221" s="173"/>
      <c r="BO221" s="173"/>
      <c r="BP221" s="173"/>
      <c r="BQ221" s="173"/>
      <c r="BR221" s="173"/>
      <c r="BS221" s="173"/>
      <c r="BT221" s="173"/>
      <c r="BU221" s="173"/>
      <c r="BV221" s="173"/>
      <c r="BW221" s="173"/>
      <c r="BX221" s="173"/>
      <c r="BY221" s="173"/>
      <c r="BZ221" s="173"/>
      <c r="CA221" s="173"/>
      <c r="CB221" s="173"/>
      <c r="CC221" s="173"/>
      <c r="CD221" s="173"/>
      <c r="CE221" s="173"/>
      <c r="CF221" s="173"/>
      <c r="CG221" s="173"/>
      <c r="CH221" s="173"/>
      <c r="CI221" s="173"/>
      <c r="CJ221" s="173"/>
      <c r="CK221" s="173"/>
      <c r="CL221" s="173"/>
      <c r="CM221" s="173"/>
      <c r="CN221" s="173"/>
      <c r="CO221" s="173"/>
      <c r="CP221" s="173"/>
      <c r="CQ221" s="173"/>
      <c r="CR221" s="173"/>
      <c r="CS221" s="173"/>
      <c r="CT221" s="173"/>
      <c r="CU221" s="173"/>
      <c r="CV221" s="173"/>
      <c r="CW221" s="173"/>
      <c r="CX221" s="173"/>
      <c r="CY221" s="173"/>
      <c r="CZ221" s="173"/>
      <c r="DA221" s="173"/>
      <c r="DB221" s="173"/>
      <c r="DC221" s="173"/>
      <c r="DD221" s="173"/>
      <c r="DE221" s="173"/>
      <c r="DF221" s="173"/>
      <c r="DG221" s="173"/>
      <c r="DH221" s="173"/>
      <c r="DI221" s="173"/>
      <c r="DJ221" s="173"/>
      <c r="DK221" s="173"/>
      <c r="DL221" s="173"/>
      <c r="DM221" s="173"/>
      <c r="DN221" s="173"/>
      <c r="DO221" s="173"/>
      <c r="DP221" s="173"/>
      <c r="DQ221" s="173"/>
      <c r="DR221" s="173"/>
      <c r="DS221" s="173"/>
      <c r="DT221" s="173"/>
      <c r="DU221" s="173"/>
      <c r="DV221" s="173"/>
      <c r="DW221" s="173"/>
      <c r="DX221" s="173"/>
      <c r="DY221" s="173"/>
      <c r="DZ221" s="173"/>
      <c r="EA221" s="173"/>
      <c r="EB221" s="173"/>
      <c r="EC221" s="173"/>
      <c r="ED221" s="173"/>
      <c r="EE221" s="173"/>
      <c r="EF221" s="173"/>
      <c r="EG221" s="173"/>
      <c r="EH221" s="173"/>
      <c r="EI221" s="173"/>
      <c r="EJ221" s="173"/>
      <c r="EK221" s="173"/>
      <c r="EL221" s="173"/>
      <c r="EM221" s="173"/>
      <c r="EN221" s="173"/>
      <c r="EO221" s="173"/>
      <c r="EP221" s="173"/>
      <c r="EQ221" s="173"/>
      <c r="ER221" s="173"/>
      <c r="ES221" s="173"/>
      <c r="ET221" s="173"/>
      <c r="EU221" s="173"/>
      <c r="EV221" s="173"/>
      <c r="EW221" s="173"/>
      <c r="EX221" s="173"/>
      <c r="EY221" s="173"/>
      <c r="EZ221" s="173"/>
      <c r="FA221" s="173"/>
      <c r="FB221" s="173"/>
    </row>
    <row r="222" spans="4:158" hidden="1" x14ac:dyDescent="0.25">
      <c r="D222" s="173"/>
      <c r="E222" s="173"/>
      <c r="F222" s="173"/>
      <c r="G222" s="173"/>
      <c r="H222" s="173"/>
      <c r="I222" s="173"/>
      <c r="J222" s="173"/>
      <c r="K222" s="173"/>
      <c r="L222" s="173"/>
      <c r="M222" s="173"/>
      <c r="N222" s="173"/>
      <c r="O222" s="173"/>
      <c r="P222" s="173"/>
      <c r="Q222" s="173"/>
      <c r="R222" s="173"/>
      <c r="S222" s="173"/>
      <c r="T222" s="173"/>
      <c r="U222" s="173"/>
      <c r="V222" s="173"/>
      <c r="W222" s="173"/>
      <c r="X222" s="173"/>
      <c r="Y222" s="173"/>
      <c r="Z222" s="173"/>
      <c r="AA222" s="173"/>
      <c r="AB222" s="173"/>
      <c r="AC222" s="173"/>
      <c r="AD222" s="173"/>
      <c r="AE222" s="173"/>
      <c r="AF222" s="173"/>
      <c r="AG222" s="173"/>
      <c r="AH222" s="173"/>
      <c r="AI222" s="173"/>
      <c r="AJ222" s="173"/>
      <c r="AK222" s="173"/>
      <c r="AL222" s="173"/>
      <c r="AM222" s="173"/>
      <c r="AN222" s="173"/>
      <c r="AO222" s="173"/>
      <c r="AP222" s="173"/>
      <c r="AQ222" s="173"/>
      <c r="AR222" s="173"/>
      <c r="AS222" s="173"/>
      <c r="AT222" s="173"/>
      <c r="AU222" s="173"/>
      <c r="AV222" s="173"/>
      <c r="AW222" s="173"/>
      <c r="AX222" s="173"/>
      <c r="AY222" s="173"/>
      <c r="AZ222" s="173"/>
      <c r="BA222" s="173"/>
      <c r="BB222" s="173"/>
      <c r="BC222" s="173"/>
      <c r="BD222" s="173"/>
      <c r="BE222" s="173"/>
      <c r="BF222" s="173"/>
      <c r="BG222" s="173"/>
      <c r="BH222" s="173"/>
      <c r="BI222" s="173"/>
      <c r="BJ222" s="173"/>
      <c r="BK222" s="173"/>
      <c r="BL222" s="173"/>
      <c r="BM222" s="173"/>
      <c r="BN222" s="173"/>
      <c r="BO222" s="173"/>
      <c r="BP222" s="173"/>
      <c r="BQ222" s="173"/>
      <c r="BR222" s="173"/>
      <c r="BS222" s="173"/>
      <c r="BT222" s="173"/>
      <c r="BU222" s="173"/>
      <c r="BV222" s="173"/>
      <c r="BW222" s="173"/>
      <c r="BX222" s="173"/>
      <c r="BY222" s="173"/>
      <c r="BZ222" s="173"/>
      <c r="CA222" s="173"/>
      <c r="CB222" s="173"/>
      <c r="CC222" s="173"/>
      <c r="CD222" s="173"/>
      <c r="CE222" s="173"/>
      <c r="CF222" s="173"/>
      <c r="CG222" s="173"/>
      <c r="CH222" s="173"/>
      <c r="CI222" s="173"/>
      <c r="CJ222" s="173"/>
      <c r="CK222" s="173"/>
      <c r="CL222" s="173"/>
      <c r="CM222" s="173"/>
      <c r="CN222" s="173"/>
      <c r="CO222" s="173"/>
      <c r="CP222" s="173"/>
      <c r="CQ222" s="173"/>
      <c r="CR222" s="173"/>
      <c r="CS222" s="173"/>
      <c r="CT222" s="173"/>
      <c r="CU222" s="173"/>
      <c r="CV222" s="173"/>
      <c r="CW222" s="173"/>
      <c r="CX222" s="173"/>
      <c r="CY222" s="173"/>
      <c r="CZ222" s="173"/>
      <c r="DA222" s="173"/>
      <c r="DB222" s="173"/>
      <c r="DC222" s="173"/>
      <c r="DD222" s="173"/>
      <c r="DE222" s="173"/>
      <c r="DF222" s="173"/>
      <c r="DG222" s="173"/>
      <c r="DH222" s="173"/>
      <c r="DI222" s="173"/>
      <c r="DJ222" s="173"/>
      <c r="DK222" s="173"/>
      <c r="DL222" s="173"/>
      <c r="DM222" s="173"/>
      <c r="DN222" s="173"/>
      <c r="DO222" s="173"/>
      <c r="DP222" s="173"/>
      <c r="DQ222" s="173"/>
      <c r="DR222" s="173"/>
      <c r="DS222" s="173"/>
      <c r="DT222" s="173"/>
      <c r="DU222" s="173"/>
      <c r="DV222" s="173"/>
      <c r="DW222" s="173"/>
      <c r="DX222" s="173"/>
      <c r="DY222" s="173"/>
      <c r="DZ222" s="173"/>
      <c r="EA222" s="173"/>
      <c r="EB222" s="173"/>
      <c r="EC222" s="173"/>
      <c r="ED222" s="173"/>
      <c r="EE222" s="173"/>
      <c r="EF222" s="173"/>
      <c r="EG222" s="173"/>
      <c r="EH222" s="173"/>
      <c r="EI222" s="173"/>
      <c r="EJ222" s="173"/>
      <c r="EK222" s="173"/>
      <c r="EL222" s="173"/>
      <c r="EM222" s="173"/>
      <c r="EN222" s="173"/>
      <c r="EO222" s="173"/>
      <c r="EP222" s="173"/>
      <c r="EQ222" s="173"/>
      <c r="ER222" s="173"/>
      <c r="ES222" s="173"/>
      <c r="ET222" s="173"/>
      <c r="EU222" s="173"/>
      <c r="EV222" s="173"/>
      <c r="EW222" s="173"/>
      <c r="EX222" s="173"/>
      <c r="EY222" s="173"/>
      <c r="EZ222" s="173"/>
      <c r="FA222" s="173"/>
      <c r="FB222" s="173"/>
    </row>
    <row r="223" spans="4:158" hidden="1" x14ac:dyDescent="0.25">
      <c r="D223" s="173"/>
      <c r="E223" s="173"/>
      <c r="F223" s="173"/>
      <c r="G223" s="173"/>
      <c r="H223" s="173"/>
      <c r="I223" s="173"/>
      <c r="J223" s="173"/>
      <c r="K223" s="173"/>
      <c r="L223" s="173"/>
      <c r="M223" s="173"/>
      <c r="N223" s="173"/>
      <c r="O223" s="173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  <c r="AA223" s="173"/>
      <c r="AB223" s="173"/>
      <c r="AC223" s="173"/>
      <c r="AD223" s="173"/>
      <c r="AE223" s="173"/>
      <c r="AF223" s="173"/>
      <c r="AG223" s="173"/>
      <c r="AH223" s="173"/>
      <c r="AI223" s="173"/>
      <c r="AJ223" s="173"/>
      <c r="AK223" s="173"/>
      <c r="AL223" s="173"/>
      <c r="AM223" s="173"/>
      <c r="AN223" s="173"/>
      <c r="AO223" s="173"/>
      <c r="AP223" s="173"/>
      <c r="AQ223" s="173"/>
      <c r="AR223" s="173"/>
      <c r="AS223" s="173"/>
      <c r="AT223" s="173"/>
      <c r="AU223" s="173"/>
      <c r="AV223" s="173"/>
      <c r="AW223" s="173"/>
      <c r="AX223" s="173"/>
      <c r="AY223" s="173"/>
      <c r="AZ223" s="173"/>
      <c r="BA223" s="173"/>
      <c r="BB223" s="173"/>
      <c r="BC223" s="173"/>
      <c r="BD223" s="173"/>
      <c r="BE223" s="173"/>
      <c r="BF223" s="173"/>
      <c r="BG223" s="173"/>
      <c r="BH223" s="173"/>
      <c r="BI223" s="173"/>
      <c r="BJ223" s="173"/>
      <c r="BK223" s="173"/>
      <c r="BL223" s="173"/>
      <c r="BM223" s="173"/>
      <c r="BN223" s="173"/>
      <c r="BO223" s="173"/>
      <c r="BP223" s="173"/>
      <c r="BQ223" s="173"/>
      <c r="BR223" s="173"/>
      <c r="BS223" s="173"/>
      <c r="BT223" s="173"/>
      <c r="BU223" s="173"/>
      <c r="BV223" s="173"/>
      <c r="BW223" s="173"/>
      <c r="BX223" s="173"/>
      <c r="BY223" s="173"/>
      <c r="BZ223" s="173"/>
      <c r="CA223" s="173"/>
      <c r="CB223" s="173"/>
      <c r="CC223" s="173"/>
      <c r="CD223" s="173"/>
      <c r="CE223" s="173"/>
      <c r="CF223" s="173"/>
      <c r="CG223" s="173"/>
      <c r="CH223" s="173"/>
      <c r="CI223" s="173"/>
      <c r="CJ223" s="173"/>
      <c r="CK223" s="173"/>
      <c r="CL223" s="173"/>
      <c r="CM223" s="173"/>
      <c r="CN223" s="173"/>
      <c r="CO223" s="173"/>
      <c r="CP223" s="173"/>
      <c r="CQ223" s="173"/>
      <c r="CR223" s="173"/>
      <c r="CS223" s="173"/>
      <c r="CT223" s="173"/>
      <c r="CU223" s="173"/>
      <c r="CV223" s="173"/>
      <c r="CW223" s="173"/>
      <c r="CX223" s="173"/>
      <c r="CY223" s="173"/>
      <c r="CZ223" s="173"/>
      <c r="DA223" s="173"/>
      <c r="DB223" s="173"/>
      <c r="DC223" s="173"/>
      <c r="DD223" s="173"/>
      <c r="DE223" s="173"/>
      <c r="DF223" s="173"/>
      <c r="DG223" s="173"/>
      <c r="DH223" s="173"/>
      <c r="DI223" s="173"/>
      <c r="DJ223" s="173"/>
      <c r="DK223" s="173"/>
      <c r="DL223" s="173"/>
      <c r="DM223" s="173"/>
      <c r="DN223" s="173"/>
      <c r="DO223" s="173"/>
      <c r="DP223" s="173"/>
      <c r="DQ223" s="173"/>
      <c r="DR223" s="173"/>
      <c r="DS223" s="173"/>
      <c r="DT223" s="173"/>
      <c r="DU223" s="173"/>
      <c r="DV223" s="173"/>
      <c r="DW223" s="173"/>
      <c r="DX223" s="173"/>
      <c r="DY223" s="173"/>
      <c r="DZ223" s="173"/>
      <c r="EA223" s="173"/>
      <c r="EB223" s="173"/>
      <c r="EC223" s="173"/>
      <c r="ED223" s="173"/>
      <c r="EE223" s="173"/>
      <c r="EF223" s="173"/>
      <c r="EG223" s="173"/>
      <c r="EH223" s="173"/>
      <c r="EI223" s="173"/>
      <c r="EJ223" s="173"/>
      <c r="EK223" s="173"/>
      <c r="EL223" s="173"/>
      <c r="EM223" s="173"/>
      <c r="EN223" s="173"/>
      <c r="EO223" s="173"/>
      <c r="EP223" s="173"/>
      <c r="EQ223" s="173"/>
      <c r="ER223" s="173"/>
      <c r="ES223" s="173"/>
      <c r="ET223" s="173"/>
      <c r="EU223" s="173"/>
      <c r="EV223" s="173"/>
      <c r="EW223" s="173"/>
      <c r="EX223" s="173"/>
      <c r="EY223" s="173"/>
      <c r="EZ223" s="173"/>
      <c r="FA223" s="173"/>
      <c r="FB223" s="173"/>
    </row>
    <row r="224" spans="4:158" hidden="1" x14ac:dyDescent="0.25">
      <c r="D224" s="173"/>
      <c r="E224" s="173"/>
      <c r="F224" s="173"/>
      <c r="G224" s="173"/>
      <c r="H224" s="173"/>
      <c r="I224" s="173"/>
      <c r="J224" s="173"/>
      <c r="K224" s="173"/>
      <c r="L224" s="173"/>
      <c r="M224" s="173"/>
      <c r="N224" s="173"/>
      <c r="O224" s="173"/>
      <c r="P224" s="173"/>
      <c r="Q224" s="173"/>
      <c r="R224" s="173"/>
      <c r="S224" s="173"/>
      <c r="T224" s="173"/>
      <c r="U224" s="173"/>
      <c r="V224" s="173"/>
      <c r="W224" s="173"/>
      <c r="X224" s="173"/>
      <c r="Y224" s="173"/>
      <c r="Z224" s="173"/>
      <c r="AA224" s="173"/>
      <c r="AB224" s="173"/>
      <c r="AC224" s="173"/>
      <c r="AD224" s="173"/>
      <c r="AE224" s="173"/>
      <c r="AF224" s="173"/>
      <c r="AG224" s="173"/>
      <c r="AH224" s="173"/>
      <c r="AI224" s="173"/>
      <c r="AJ224" s="173"/>
      <c r="AK224" s="173"/>
      <c r="AL224" s="173"/>
      <c r="AM224" s="173"/>
      <c r="AN224" s="173"/>
      <c r="AO224" s="173"/>
      <c r="AP224" s="173"/>
      <c r="AQ224" s="173"/>
      <c r="AR224" s="173"/>
      <c r="AS224" s="173"/>
      <c r="AT224" s="173"/>
      <c r="AU224" s="173"/>
      <c r="AV224" s="173"/>
      <c r="AW224" s="173"/>
      <c r="AX224" s="173"/>
      <c r="AY224" s="173"/>
      <c r="AZ224" s="173"/>
      <c r="BA224" s="173"/>
      <c r="BB224" s="173"/>
      <c r="BC224" s="173"/>
      <c r="BD224" s="173"/>
      <c r="BE224" s="173"/>
      <c r="BF224" s="173"/>
      <c r="BG224" s="173"/>
      <c r="BH224" s="173"/>
      <c r="BI224" s="173"/>
      <c r="BJ224" s="173"/>
      <c r="BK224" s="173"/>
      <c r="BL224" s="173"/>
      <c r="BM224" s="173"/>
      <c r="BN224" s="173"/>
      <c r="BO224" s="173"/>
      <c r="BP224" s="173"/>
      <c r="BQ224" s="173"/>
      <c r="BR224" s="173"/>
      <c r="BS224" s="173"/>
      <c r="BT224" s="173"/>
      <c r="BU224" s="173"/>
      <c r="BV224" s="173"/>
      <c r="BW224" s="173"/>
      <c r="BX224" s="173"/>
      <c r="BY224" s="173"/>
      <c r="BZ224" s="173"/>
      <c r="CA224" s="173"/>
      <c r="CB224" s="173"/>
      <c r="CC224" s="173"/>
      <c r="CD224" s="173"/>
      <c r="CE224" s="173"/>
      <c r="CF224" s="173"/>
      <c r="CG224" s="173"/>
      <c r="CH224" s="173"/>
      <c r="CI224" s="173"/>
      <c r="CJ224" s="173"/>
      <c r="CK224" s="173"/>
      <c r="CL224" s="173"/>
      <c r="CM224" s="173"/>
      <c r="CN224" s="173"/>
      <c r="CO224" s="173"/>
      <c r="CP224" s="173"/>
      <c r="CQ224" s="173"/>
      <c r="CR224" s="173"/>
      <c r="CS224" s="173"/>
      <c r="CT224" s="173"/>
      <c r="CU224" s="173"/>
      <c r="CV224" s="173"/>
      <c r="CW224" s="173"/>
      <c r="CX224" s="173"/>
      <c r="CY224" s="173"/>
      <c r="CZ224" s="173"/>
      <c r="DA224" s="173"/>
      <c r="DB224" s="173"/>
      <c r="DC224" s="173"/>
      <c r="DD224" s="173"/>
      <c r="DE224" s="173"/>
      <c r="DF224" s="173"/>
      <c r="DG224" s="173"/>
      <c r="DH224" s="173"/>
      <c r="DI224" s="173"/>
      <c r="DJ224" s="173"/>
      <c r="DK224" s="173"/>
      <c r="DL224" s="173"/>
      <c r="DM224" s="173"/>
      <c r="DN224" s="173"/>
      <c r="DO224" s="173"/>
      <c r="DP224" s="173"/>
      <c r="DQ224" s="173"/>
      <c r="DR224" s="173"/>
      <c r="DS224" s="173"/>
      <c r="DT224" s="173"/>
      <c r="DU224" s="173"/>
      <c r="DV224" s="173"/>
      <c r="DW224" s="173"/>
      <c r="DX224" s="173"/>
      <c r="DY224" s="173"/>
      <c r="DZ224" s="173"/>
      <c r="EA224" s="173"/>
      <c r="EB224" s="173"/>
      <c r="EC224" s="173"/>
      <c r="ED224" s="173"/>
      <c r="EE224" s="173"/>
      <c r="EF224" s="173"/>
      <c r="EG224" s="173"/>
      <c r="EH224" s="173"/>
      <c r="EI224" s="173"/>
      <c r="EJ224" s="173"/>
      <c r="EK224" s="173"/>
      <c r="EL224" s="173"/>
      <c r="EM224" s="173"/>
      <c r="EN224" s="173"/>
      <c r="EO224" s="173"/>
      <c r="EP224" s="173"/>
      <c r="EQ224" s="173"/>
      <c r="ER224" s="173"/>
      <c r="ES224" s="173"/>
      <c r="ET224" s="173"/>
      <c r="EU224" s="173"/>
      <c r="EV224" s="173"/>
      <c r="EW224" s="173"/>
      <c r="EX224" s="173"/>
      <c r="EY224" s="173"/>
      <c r="EZ224" s="173"/>
      <c r="FA224" s="173"/>
      <c r="FB224" s="173"/>
    </row>
    <row r="225" spans="4:158" hidden="1" x14ac:dyDescent="0.25">
      <c r="D225" s="173"/>
      <c r="E225" s="173"/>
      <c r="F225" s="173"/>
      <c r="G225" s="173"/>
      <c r="H225" s="173"/>
      <c r="I225" s="173"/>
      <c r="J225" s="173"/>
      <c r="K225" s="173"/>
      <c r="L225" s="173"/>
      <c r="M225" s="173"/>
      <c r="N225" s="173"/>
      <c r="O225" s="173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  <c r="AA225" s="173"/>
      <c r="AB225" s="173"/>
      <c r="AC225" s="173"/>
      <c r="AD225" s="173"/>
      <c r="AE225" s="173"/>
      <c r="AF225" s="173"/>
      <c r="AG225" s="173"/>
      <c r="AH225" s="173"/>
      <c r="AI225" s="173"/>
      <c r="AJ225" s="173"/>
      <c r="AK225" s="173"/>
      <c r="AL225" s="173"/>
      <c r="AM225" s="173"/>
      <c r="AN225" s="173"/>
      <c r="AO225" s="173"/>
      <c r="AP225" s="173"/>
      <c r="AQ225" s="173"/>
      <c r="AR225" s="173"/>
      <c r="AS225" s="173"/>
      <c r="AT225" s="173"/>
      <c r="AU225" s="173"/>
      <c r="AV225" s="173"/>
      <c r="AW225" s="173"/>
      <c r="AX225" s="173"/>
      <c r="AY225" s="173"/>
      <c r="AZ225" s="173"/>
      <c r="BA225" s="173"/>
      <c r="BB225" s="173"/>
      <c r="BC225" s="173"/>
      <c r="BD225" s="173"/>
      <c r="BE225" s="173"/>
      <c r="BF225" s="173"/>
      <c r="BG225" s="173"/>
      <c r="BH225" s="173"/>
      <c r="BI225" s="173"/>
      <c r="BJ225" s="173"/>
      <c r="BK225" s="173"/>
      <c r="BL225" s="173"/>
      <c r="BM225" s="173"/>
      <c r="BN225" s="173"/>
      <c r="BO225" s="173"/>
      <c r="BP225" s="173"/>
      <c r="BQ225" s="173"/>
      <c r="BR225" s="173"/>
      <c r="BS225" s="173"/>
      <c r="BT225" s="173"/>
      <c r="BU225" s="173"/>
      <c r="BV225" s="173"/>
      <c r="BW225" s="173"/>
      <c r="BX225" s="173"/>
      <c r="BY225" s="173"/>
      <c r="BZ225" s="173"/>
      <c r="CA225" s="173"/>
      <c r="CB225" s="173"/>
      <c r="CC225" s="173"/>
      <c r="CD225" s="173"/>
      <c r="CE225" s="173"/>
      <c r="CF225" s="173"/>
      <c r="CG225" s="173"/>
      <c r="CH225" s="173"/>
      <c r="CI225" s="173"/>
      <c r="CJ225" s="173"/>
      <c r="CK225" s="173"/>
      <c r="CL225" s="173"/>
      <c r="CM225" s="173"/>
      <c r="CN225" s="173"/>
      <c r="CO225" s="173"/>
      <c r="CP225" s="173"/>
      <c r="CQ225" s="173"/>
      <c r="CR225" s="173"/>
      <c r="CS225" s="173"/>
      <c r="CT225" s="173"/>
      <c r="CU225" s="173"/>
      <c r="CV225" s="173"/>
      <c r="CW225" s="173"/>
      <c r="CX225" s="173"/>
      <c r="CY225" s="173"/>
      <c r="CZ225" s="173"/>
      <c r="DA225" s="173"/>
      <c r="DB225" s="173"/>
      <c r="DC225" s="173"/>
      <c r="DD225" s="173"/>
      <c r="DE225" s="173"/>
      <c r="DF225" s="173"/>
      <c r="DG225" s="173"/>
      <c r="DH225" s="173"/>
      <c r="DI225" s="173"/>
      <c r="DJ225" s="173"/>
      <c r="DK225" s="173"/>
      <c r="DL225" s="173"/>
      <c r="DM225" s="173"/>
      <c r="DN225" s="173"/>
      <c r="DO225" s="173"/>
      <c r="DP225" s="173"/>
      <c r="DQ225" s="173"/>
      <c r="DR225" s="173"/>
      <c r="DS225" s="173"/>
      <c r="DT225" s="173"/>
      <c r="DU225" s="173"/>
      <c r="DV225" s="173"/>
      <c r="DW225" s="173"/>
      <c r="DX225" s="173"/>
      <c r="DY225" s="173"/>
      <c r="DZ225" s="173"/>
      <c r="EA225" s="173"/>
      <c r="EB225" s="173"/>
      <c r="EC225" s="173"/>
      <c r="ED225" s="173"/>
      <c r="EE225" s="173"/>
      <c r="EF225" s="173"/>
      <c r="EG225" s="173"/>
      <c r="EH225" s="173"/>
      <c r="EI225" s="173"/>
      <c r="EJ225" s="173"/>
      <c r="EK225" s="173"/>
      <c r="EL225" s="173"/>
      <c r="EM225" s="173"/>
      <c r="EN225" s="173"/>
      <c r="EO225" s="173"/>
      <c r="EP225" s="173"/>
      <c r="EQ225" s="173"/>
      <c r="ER225" s="173"/>
      <c r="ES225" s="173"/>
      <c r="ET225" s="173"/>
      <c r="EU225" s="173"/>
      <c r="EV225" s="173"/>
      <c r="EW225" s="173"/>
      <c r="EX225" s="173"/>
      <c r="EY225" s="173"/>
      <c r="EZ225" s="173"/>
      <c r="FA225" s="173"/>
      <c r="FB225" s="173"/>
    </row>
    <row r="226" spans="4:158" hidden="1" x14ac:dyDescent="0.25">
      <c r="D226" s="173"/>
      <c r="E226" s="173"/>
      <c r="F226" s="173"/>
      <c r="G226" s="173"/>
      <c r="H226" s="173"/>
      <c r="I226" s="173"/>
      <c r="J226" s="173"/>
      <c r="K226" s="173"/>
      <c r="L226" s="173"/>
      <c r="M226" s="173"/>
      <c r="N226" s="173"/>
      <c r="O226" s="173"/>
      <c r="P226" s="173"/>
      <c r="Q226" s="173"/>
      <c r="R226" s="173"/>
      <c r="S226" s="173"/>
      <c r="T226" s="173"/>
      <c r="U226" s="173"/>
      <c r="V226" s="173"/>
      <c r="W226" s="173"/>
      <c r="X226" s="173"/>
      <c r="Y226" s="173"/>
      <c r="Z226" s="173"/>
      <c r="AA226" s="173"/>
      <c r="AB226" s="173"/>
      <c r="AC226" s="173"/>
      <c r="AD226" s="173"/>
      <c r="AE226" s="173"/>
      <c r="AF226" s="173"/>
      <c r="AG226" s="173"/>
      <c r="AH226" s="173"/>
      <c r="AI226" s="173"/>
      <c r="AJ226" s="173"/>
      <c r="AK226" s="173"/>
      <c r="AL226" s="173"/>
      <c r="AM226" s="173"/>
      <c r="AN226" s="173"/>
      <c r="AO226" s="173"/>
      <c r="AP226" s="173"/>
      <c r="AQ226" s="173"/>
      <c r="AR226" s="173"/>
      <c r="AS226" s="173"/>
      <c r="AT226" s="173"/>
      <c r="AU226" s="173"/>
      <c r="AV226" s="173"/>
      <c r="AW226" s="173"/>
      <c r="AX226" s="173"/>
      <c r="AY226" s="173"/>
      <c r="AZ226" s="173"/>
      <c r="BA226" s="173"/>
      <c r="BB226" s="173"/>
      <c r="BC226" s="173"/>
      <c r="BD226" s="173"/>
      <c r="BE226" s="173"/>
      <c r="BF226" s="173"/>
      <c r="BG226" s="173"/>
      <c r="BH226" s="173"/>
      <c r="BI226" s="173"/>
      <c r="BJ226" s="173"/>
      <c r="BK226" s="173"/>
      <c r="BL226" s="173"/>
      <c r="BM226" s="173"/>
      <c r="BN226" s="173"/>
      <c r="BO226" s="173"/>
      <c r="BP226" s="173"/>
      <c r="BQ226" s="173"/>
      <c r="BR226" s="173"/>
      <c r="BS226" s="173"/>
      <c r="BT226" s="173"/>
      <c r="BU226" s="173"/>
      <c r="BV226" s="173"/>
      <c r="BW226" s="173"/>
      <c r="BX226" s="173"/>
      <c r="BY226" s="173"/>
      <c r="BZ226" s="173"/>
      <c r="CA226" s="173"/>
      <c r="CB226" s="173"/>
      <c r="CC226" s="173"/>
      <c r="CD226" s="173"/>
      <c r="CE226" s="173"/>
      <c r="CF226" s="173"/>
      <c r="CG226" s="173"/>
      <c r="CH226" s="173"/>
      <c r="CI226" s="173"/>
      <c r="CJ226" s="173"/>
      <c r="CK226" s="173"/>
      <c r="CL226" s="173"/>
      <c r="CM226" s="173"/>
      <c r="CN226" s="173"/>
      <c r="CO226" s="173"/>
      <c r="CP226" s="173"/>
      <c r="CQ226" s="173"/>
      <c r="CR226" s="173"/>
      <c r="CS226" s="173"/>
      <c r="CT226" s="173"/>
      <c r="CU226" s="173"/>
      <c r="CV226" s="173"/>
      <c r="CW226" s="173"/>
      <c r="CX226" s="173"/>
      <c r="CY226" s="173"/>
      <c r="CZ226" s="173"/>
      <c r="DA226" s="173"/>
      <c r="DB226" s="173"/>
      <c r="DC226" s="173"/>
      <c r="DD226" s="173"/>
      <c r="DE226" s="173"/>
      <c r="DF226" s="173"/>
      <c r="DG226" s="173"/>
      <c r="DH226" s="173"/>
      <c r="DI226" s="173"/>
      <c r="DJ226" s="173"/>
      <c r="DK226" s="173"/>
      <c r="DL226" s="173"/>
      <c r="DM226" s="173"/>
      <c r="DN226" s="173"/>
      <c r="DO226" s="173"/>
      <c r="DP226" s="173"/>
      <c r="DQ226" s="173"/>
      <c r="DR226" s="173"/>
      <c r="DS226" s="173"/>
      <c r="DT226" s="173"/>
      <c r="DU226" s="173"/>
      <c r="DV226" s="173"/>
      <c r="DW226" s="173"/>
      <c r="DX226" s="173"/>
      <c r="DY226" s="173"/>
      <c r="DZ226" s="173"/>
      <c r="EA226" s="173"/>
      <c r="EB226" s="173"/>
      <c r="EC226" s="173"/>
      <c r="ED226" s="173"/>
      <c r="EE226" s="173"/>
      <c r="EF226" s="173"/>
      <c r="EG226" s="173"/>
      <c r="EH226" s="173"/>
      <c r="EI226" s="173"/>
      <c r="EJ226" s="173"/>
      <c r="EK226" s="173"/>
      <c r="EL226" s="173"/>
      <c r="EM226" s="173"/>
      <c r="EN226" s="173"/>
      <c r="EO226" s="173"/>
      <c r="EP226" s="173"/>
      <c r="EQ226" s="173"/>
      <c r="ER226" s="173"/>
      <c r="ES226" s="173"/>
      <c r="ET226" s="173"/>
      <c r="EU226" s="173"/>
      <c r="EV226" s="173"/>
      <c r="EW226" s="173"/>
      <c r="EX226" s="173"/>
      <c r="EY226" s="173"/>
      <c r="EZ226" s="173"/>
      <c r="FA226" s="173"/>
      <c r="FB226" s="173"/>
    </row>
    <row r="227" spans="4:158" hidden="1" x14ac:dyDescent="0.25">
      <c r="D227" s="173"/>
      <c r="E227" s="173"/>
      <c r="F227" s="173"/>
      <c r="G227" s="173"/>
      <c r="H227" s="173"/>
      <c r="I227" s="173"/>
      <c r="J227" s="173"/>
      <c r="K227" s="173"/>
      <c r="L227" s="173"/>
      <c r="M227" s="173"/>
      <c r="N227" s="173"/>
      <c r="O227" s="173"/>
      <c r="P227" s="173"/>
      <c r="Q227" s="173"/>
      <c r="R227" s="173"/>
      <c r="S227" s="173"/>
      <c r="T227" s="173"/>
      <c r="U227" s="173"/>
      <c r="V227" s="173"/>
      <c r="W227" s="173"/>
      <c r="X227" s="173"/>
      <c r="Y227" s="173"/>
      <c r="Z227" s="173"/>
      <c r="AA227" s="173"/>
      <c r="AB227" s="173"/>
      <c r="AC227" s="173"/>
      <c r="AD227" s="173"/>
      <c r="AE227" s="173"/>
      <c r="AF227" s="173"/>
      <c r="AG227" s="173"/>
      <c r="AH227" s="173"/>
      <c r="AI227" s="173"/>
      <c r="AJ227" s="173"/>
      <c r="AK227" s="173"/>
      <c r="AL227" s="173"/>
      <c r="AM227" s="173"/>
      <c r="AN227" s="173"/>
      <c r="AO227" s="173"/>
      <c r="AP227" s="173"/>
      <c r="AQ227" s="173"/>
      <c r="AR227" s="173"/>
      <c r="AS227" s="173"/>
      <c r="AT227" s="173"/>
      <c r="AU227" s="173"/>
      <c r="AV227" s="173"/>
      <c r="AW227" s="173"/>
      <c r="AX227" s="173"/>
      <c r="AY227" s="173"/>
      <c r="AZ227" s="173"/>
      <c r="BA227" s="173"/>
      <c r="BB227" s="173"/>
      <c r="BC227" s="173"/>
      <c r="BD227" s="173"/>
      <c r="BE227" s="173"/>
      <c r="BF227" s="173"/>
      <c r="BG227" s="173"/>
      <c r="BH227" s="173"/>
      <c r="BI227" s="173"/>
      <c r="BJ227" s="173"/>
      <c r="BK227" s="173"/>
      <c r="BL227" s="173"/>
      <c r="BM227" s="173"/>
      <c r="BN227" s="173"/>
      <c r="BO227" s="173"/>
      <c r="BP227" s="173"/>
      <c r="BQ227" s="173"/>
      <c r="BR227" s="173"/>
      <c r="BS227" s="173"/>
      <c r="BT227" s="173"/>
      <c r="BU227" s="173"/>
      <c r="BV227" s="173"/>
      <c r="BW227" s="173"/>
      <c r="BX227" s="173"/>
      <c r="BY227" s="173"/>
      <c r="BZ227" s="173"/>
      <c r="CA227" s="173"/>
      <c r="CB227" s="173"/>
      <c r="CC227" s="173"/>
      <c r="CD227" s="173"/>
      <c r="CE227" s="173"/>
      <c r="CF227" s="173"/>
      <c r="CG227" s="173"/>
      <c r="CH227" s="173"/>
      <c r="CI227" s="173"/>
      <c r="CJ227" s="173"/>
      <c r="CK227" s="173"/>
      <c r="CL227" s="173"/>
      <c r="CM227" s="173"/>
      <c r="CN227" s="173"/>
      <c r="CO227" s="173"/>
      <c r="CP227" s="173"/>
      <c r="CQ227" s="173"/>
      <c r="CR227" s="173"/>
      <c r="CS227" s="173"/>
      <c r="CT227" s="173"/>
      <c r="CU227" s="173"/>
      <c r="CV227" s="173"/>
      <c r="CW227" s="173"/>
      <c r="CX227" s="173"/>
      <c r="CY227" s="173"/>
      <c r="CZ227" s="173"/>
      <c r="DA227" s="173"/>
      <c r="DB227" s="173"/>
      <c r="DC227" s="173"/>
      <c r="DD227" s="173"/>
      <c r="DE227" s="173"/>
      <c r="DF227" s="173"/>
      <c r="DG227" s="173"/>
      <c r="DH227" s="173"/>
      <c r="DI227" s="173"/>
      <c r="DJ227" s="173"/>
      <c r="DK227" s="173"/>
      <c r="DL227" s="173"/>
      <c r="DM227" s="173"/>
      <c r="DN227" s="173"/>
      <c r="DO227" s="173"/>
      <c r="DP227" s="173"/>
      <c r="DQ227" s="173"/>
      <c r="DR227" s="173"/>
      <c r="DS227" s="173"/>
      <c r="DT227" s="173"/>
      <c r="DU227" s="173"/>
      <c r="DV227" s="173"/>
      <c r="DW227" s="173"/>
      <c r="DX227" s="173"/>
      <c r="DY227" s="173"/>
      <c r="DZ227" s="173"/>
      <c r="EA227" s="173"/>
      <c r="EB227" s="173"/>
      <c r="EC227" s="173"/>
      <c r="ED227" s="173"/>
      <c r="EE227" s="173"/>
      <c r="EF227" s="173"/>
      <c r="EG227" s="173"/>
      <c r="EH227" s="173"/>
      <c r="EI227" s="173"/>
      <c r="EJ227" s="173"/>
      <c r="EK227" s="173"/>
      <c r="EL227" s="173"/>
      <c r="EM227" s="173"/>
      <c r="EN227" s="173"/>
      <c r="EO227" s="173"/>
      <c r="EP227" s="173"/>
      <c r="EQ227" s="173"/>
      <c r="ER227" s="173"/>
      <c r="ES227" s="173"/>
      <c r="ET227" s="173"/>
      <c r="EU227" s="173"/>
      <c r="EV227" s="173"/>
      <c r="EW227" s="173"/>
      <c r="EX227" s="173"/>
      <c r="EY227" s="173"/>
      <c r="EZ227" s="173"/>
      <c r="FA227" s="173"/>
      <c r="FB227" s="173"/>
    </row>
    <row r="228" spans="4:158" hidden="1" x14ac:dyDescent="0.25">
      <c r="D228" s="173"/>
      <c r="E228" s="173"/>
      <c r="F228" s="173"/>
      <c r="G228" s="173"/>
      <c r="H228" s="173"/>
      <c r="I228" s="173"/>
      <c r="J228" s="173"/>
      <c r="K228" s="173"/>
      <c r="L228" s="173"/>
      <c r="M228" s="173"/>
      <c r="N228" s="173"/>
      <c r="O228" s="173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  <c r="AA228" s="173"/>
      <c r="AB228" s="173"/>
      <c r="AC228" s="173"/>
      <c r="AD228" s="173"/>
      <c r="AE228" s="173"/>
      <c r="AF228" s="173"/>
      <c r="AG228" s="173"/>
      <c r="AH228" s="173"/>
      <c r="AI228" s="173"/>
      <c r="AJ228" s="173"/>
      <c r="AK228" s="173"/>
      <c r="AL228" s="173"/>
      <c r="AM228" s="173"/>
      <c r="AN228" s="173"/>
      <c r="AO228" s="173"/>
      <c r="AP228" s="173"/>
      <c r="AQ228" s="173"/>
      <c r="AR228" s="173"/>
      <c r="AS228" s="173"/>
      <c r="AT228" s="173"/>
      <c r="AU228" s="173"/>
      <c r="AV228" s="173"/>
      <c r="AW228" s="173"/>
      <c r="AX228" s="173"/>
      <c r="AY228" s="173"/>
      <c r="AZ228" s="173"/>
      <c r="BA228" s="173"/>
      <c r="BB228" s="173"/>
      <c r="BC228" s="173"/>
      <c r="BD228" s="173"/>
      <c r="BE228" s="173"/>
      <c r="BF228" s="173"/>
      <c r="BG228" s="173"/>
      <c r="BH228" s="173"/>
      <c r="BI228" s="173"/>
      <c r="BJ228" s="173"/>
      <c r="BK228" s="173"/>
      <c r="BL228" s="173"/>
      <c r="BM228" s="173"/>
      <c r="BN228" s="173"/>
      <c r="BO228" s="173"/>
      <c r="BP228" s="173"/>
      <c r="BQ228" s="173"/>
      <c r="BR228" s="173"/>
      <c r="BS228" s="173"/>
      <c r="BT228" s="173"/>
      <c r="BU228" s="173"/>
      <c r="BV228" s="173"/>
      <c r="BW228" s="173"/>
      <c r="BX228" s="173"/>
      <c r="BY228" s="173"/>
      <c r="BZ228" s="173"/>
      <c r="CA228" s="173"/>
      <c r="CB228" s="173"/>
      <c r="CC228" s="173"/>
      <c r="CD228" s="173"/>
      <c r="CE228" s="173"/>
      <c r="CF228" s="173"/>
      <c r="CG228" s="173"/>
      <c r="CH228" s="173"/>
      <c r="CI228" s="173"/>
      <c r="CJ228" s="173"/>
      <c r="CK228" s="173"/>
      <c r="CL228" s="173"/>
      <c r="CM228" s="173"/>
      <c r="CN228" s="173"/>
      <c r="CO228" s="173"/>
      <c r="CP228" s="173"/>
      <c r="CQ228" s="173"/>
      <c r="CR228" s="173"/>
      <c r="CS228" s="173"/>
      <c r="CT228" s="173"/>
      <c r="CU228" s="173"/>
      <c r="CV228" s="173"/>
      <c r="CW228" s="173"/>
      <c r="CX228" s="173"/>
      <c r="CY228" s="173"/>
      <c r="CZ228" s="173"/>
      <c r="DA228" s="173"/>
      <c r="DB228" s="173"/>
      <c r="DC228" s="173"/>
      <c r="DD228" s="173"/>
      <c r="DE228" s="173"/>
      <c r="DF228" s="173"/>
      <c r="DG228" s="173"/>
      <c r="DH228" s="173"/>
      <c r="DI228" s="173"/>
      <c r="DJ228" s="173"/>
      <c r="DK228" s="173"/>
      <c r="DL228" s="173"/>
      <c r="DM228" s="173"/>
      <c r="DN228" s="173"/>
      <c r="DO228" s="173"/>
      <c r="DP228" s="173"/>
      <c r="DQ228" s="173"/>
      <c r="DR228" s="173"/>
      <c r="DS228" s="173"/>
      <c r="DT228" s="173"/>
      <c r="DU228" s="173"/>
      <c r="DV228" s="173"/>
      <c r="DW228" s="173"/>
      <c r="DX228" s="173"/>
      <c r="DY228" s="173"/>
      <c r="DZ228" s="173"/>
      <c r="EA228" s="173"/>
      <c r="EB228" s="173"/>
      <c r="EC228" s="173"/>
      <c r="ED228" s="173"/>
      <c r="EE228" s="173"/>
      <c r="EF228" s="173"/>
      <c r="EG228" s="173"/>
      <c r="EH228" s="173"/>
      <c r="EI228" s="173"/>
      <c r="EJ228" s="173"/>
      <c r="EK228" s="173"/>
      <c r="EL228" s="173"/>
      <c r="EM228" s="173"/>
      <c r="EN228" s="173"/>
      <c r="EO228" s="173"/>
      <c r="EP228" s="173"/>
      <c r="EQ228" s="173"/>
      <c r="ER228" s="173"/>
      <c r="ES228" s="173"/>
      <c r="ET228" s="173"/>
      <c r="EU228" s="173"/>
      <c r="EV228" s="173"/>
      <c r="EW228" s="173"/>
      <c r="EX228" s="173"/>
      <c r="EY228" s="173"/>
      <c r="EZ228" s="173"/>
      <c r="FA228" s="173"/>
      <c r="FB228" s="173"/>
    </row>
    <row r="229" spans="4:158" hidden="1" x14ac:dyDescent="0.25">
      <c r="D229" s="173"/>
      <c r="E229" s="173"/>
      <c r="F229" s="173"/>
      <c r="G229" s="173"/>
      <c r="H229" s="173"/>
      <c r="I229" s="173"/>
      <c r="J229" s="173"/>
      <c r="K229" s="173"/>
      <c r="L229" s="173"/>
      <c r="M229" s="173"/>
      <c r="N229" s="173"/>
      <c r="O229" s="173"/>
      <c r="P229" s="173"/>
      <c r="Q229" s="173"/>
      <c r="R229" s="173"/>
      <c r="S229" s="173"/>
      <c r="T229" s="173"/>
      <c r="U229" s="173"/>
      <c r="V229" s="173"/>
      <c r="W229" s="173"/>
      <c r="X229" s="173"/>
      <c r="Y229" s="173"/>
      <c r="Z229" s="173"/>
      <c r="AA229" s="173"/>
      <c r="AB229" s="173"/>
      <c r="AC229" s="173"/>
      <c r="AD229" s="173"/>
      <c r="AE229" s="173"/>
      <c r="AF229" s="173"/>
      <c r="AG229" s="173"/>
      <c r="AH229" s="173"/>
      <c r="AI229" s="173"/>
      <c r="AJ229" s="173"/>
      <c r="AK229" s="173"/>
      <c r="AL229" s="173"/>
      <c r="AM229" s="173"/>
      <c r="AN229" s="173"/>
      <c r="AO229" s="173"/>
      <c r="AP229" s="173"/>
      <c r="AQ229" s="173"/>
      <c r="AR229" s="173"/>
      <c r="AS229" s="173"/>
      <c r="AT229" s="173"/>
      <c r="AU229" s="173"/>
      <c r="AV229" s="173"/>
      <c r="AW229" s="173"/>
      <c r="AX229" s="173"/>
      <c r="AY229" s="173"/>
      <c r="AZ229" s="173"/>
      <c r="BA229" s="173"/>
      <c r="BB229" s="173"/>
      <c r="BC229" s="173"/>
      <c r="BD229" s="173"/>
      <c r="BE229" s="173"/>
      <c r="BF229" s="173"/>
      <c r="BG229" s="173"/>
      <c r="BH229" s="173"/>
      <c r="BI229" s="173"/>
      <c r="BJ229" s="173"/>
      <c r="BK229" s="173"/>
      <c r="BL229" s="173"/>
      <c r="BM229" s="173"/>
      <c r="BN229" s="173"/>
      <c r="BO229" s="173"/>
      <c r="BP229" s="173"/>
      <c r="BQ229" s="173"/>
      <c r="BR229" s="173"/>
      <c r="BS229" s="173"/>
      <c r="BT229" s="173"/>
      <c r="BU229" s="173"/>
      <c r="BV229" s="173"/>
      <c r="BW229" s="173"/>
      <c r="BX229" s="173"/>
      <c r="BY229" s="173"/>
      <c r="BZ229" s="173"/>
      <c r="CA229" s="173"/>
      <c r="CB229" s="173"/>
      <c r="CC229" s="173"/>
      <c r="CD229" s="173"/>
      <c r="CE229" s="173"/>
      <c r="CF229" s="173"/>
      <c r="CG229" s="173"/>
      <c r="CH229" s="173"/>
      <c r="CI229" s="173"/>
      <c r="CJ229" s="173"/>
      <c r="CK229" s="173"/>
      <c r="CL229" s="173"/>
      <c r="CM229" s="173"/>
      <c r="CN229" s="173"/>
      <c r="CO229" s="173"/>
      <c r="CP229" s="173"/>
      <c r="CQ229" s="173"/>
      <c r="CR229" s="173"/>
      <c r="CS229" s="173"/>
      <c r="CT229" s="173"/>
      <c r="CU229" s="173"/>
      <c r="CV229" s="173"/>
      <c r="CW229" s="173"/>
      <c r="CX229" s="173"/>
      <c r="CY229" s="173"/>
      <c r="CZ229" s="173"/>
      <c r="DA229" s="173"/>
      <c r="DB229" s="173"/>
      <c r="DC229" s="173"/>
      <c r="DD229" s="173"/>
      <c r="DE229" s="173"/>
      <c r="DF229" s="173"/>
      <c r="DG229" s="173"/>
      <c r="DH229" s="173"/>
      <c r="DI229" s="173"/>
      <c r="DJ229" s="173"/>
      <c r="DK229" s="173"/>
      <c r="DL229" s="173"/>
      <c r="DM229" s="173"/>
      <c r="DN229" s="173"/>
      <c r="DO229" s="173"/>
      <c r="DP229" s="173"/>
      <c r="DQ229" s="173"/>
      <c r="DR229" s="173"/>
      <c r="DS229" s="173"/>
      <c r="DT229" s="173"/>
      <c r="DU229" s="173"/>
      <c r="DV229" s="173"/>
      <c r="DW229" s="173"/>
      <c r="DX229" s="173"/>
      <c r="DY229" s="173"/>
      <c r="DZ229" s="173"/>
      <c r="EA229" s="173"/>
      <c r="EB229" s="173"/>
      <c r="EC229" s="173"/>
      <c r="ED229" s="173"/>
      <c r="EE229" s="173"/>
      <c r="EF229" s="173"/>
      <c r="EG229" s="173"/>
      <c r="EH229" s="173"/>
      <c r="EI229" s="173"/>
      <c r="EJ229" s="173"/>
      <c r="EK229" s="173"/>
      <c r="EL229" s="173"/>
      <c r="EM229" s="173"/>
      <c r="EN229" s="173"/>
      <c r="EO229" s="173"/>
      <c r="EP229" s="173"/>
      <c r="EQ229" s="173"/>
      <c r="ER229" s="173"/>
      <c r="ES229" s="173"/>
      <c r="ET229" s="173"/>
      <c r="EU229" s="173"/>
      <c r="EV229" s="173"/>
      <c r="EW229" s="173"/>
      <c r="EX229" s="173"/>
      <c r="EY229" s="173"/>
      <c r="EZ229" s="173"/>
      <c r="FA229" s="173"/>
      <c r="FB229" s="173"/>
    </row>
    <row r="230" spans="4:158" hidden="1" x14ac:dyDescent="0.25">
      <c r="D230" s="173"/>
      <c r="E230" s="173"/>
      <c r="F230" s="173"/>
      <c r="G230" s="173"/>
      <c r="H230" s="173"/>
      <c r="I230" s="173"/>
      <c r="J230" s="173"/>
      <c r="K230" s="173"/>
      <c r="L230" s="173"/>
      <c r="M230" s="173"/>
      <c r="N230" s="173"/>
      <c r="O230" s="173"/>
      <c r="P230" s="173"/>
      <c r="Q230" s="173"/>
      <c r="R230" s="173"/>
      <c r="S230" s="173"/>
      <c r="T230" s="173"/>
      <c r="U230" s="173"/>
      <c r="V230" s="173"/>
      <c r="W230" s="173"/>
      <c r="X230" s="173"/>
      <c r="Y230" s="173"/>
      <c r="Z230" s="173"/>
      <c r="AA230" s="173"/>
      <c r="AB230" s="173"/>
      <c r="AC230" s="173"/>
      <c r="AD230" s="173"/>
      <c r="AE230" s="173"/>
      <c r="AF230" s="173"/>
      <c r="AG230" s="173"/>
      <c r="AH230" s="173"/>
      <c r="AI230" s="173"/>
      <c r="AJ230" s="173"/>
      <c r="AK230" s="173"/>
      <c r="AL230" s="173"/>
      <c r="AM230" s="173"/>
      <c r="AN230" s="173"/>
      <c r="AO230" s="173"/>
      <c r="AP230" s="173"/>
      <c r="AQ230" s="173"/>
      <c r="AR230" s="173"/>
      <c r="AS230" s="173"/>
      <c r="AT230" s="173"/>
      <c r="AU230" s="173"/>
      <c r="AV230" s="173"/>
      <c r="AW230" s="173"/>
      <c r="AX230" s="173"/>
      <c r="AY230" s="173"/>
      <c r="AZ230" s="173"/>
      <c r="BA230" s="173"/>
      <c r="BB230" s="173"/>
      <c r="BC230" s="173"/>
      <c r="BD230" s="173"/>
      <c r="BE230" s="173"/>
      <c r="BF230" s="173"/>
      <c r="BG230" s="173"/>
      <c r="BH230" s="173"/>
      <c r="BI230" s="173"/>
      <c r="BJ230" s="173"/>
      <c r="BK230" s="173"/>
      <c r="BL230" s="173"/>
      <c r="BM230" s="173"/>
      <c r="BN230" s="173"/>
      <c r="BO230" s="173"/>
      <c r="BP230" s="173"/>
      <c r="BQ230" s="173"/>
      <c r="BR230" s="173"/>
      <c r="BS230" s="173"/>
      <c r="BT230" s="173"/>
      <c r="BU230" s="173"/>
      <c r="BV230" s="173"/>
      <c r="BW230" s="173"/>
      <c r="BX230" s="173"/>
      <c r="BY230" s="173"/>
      <c r="BZ230" s="173"/>
      <c r="CA230" s="173"/>
      <c r="CB230" s="173"/>
      <c r="CC230" s="173"/>
      <c r="CD230" s="173"/>
      <c r="CE230" s="173"/>
      <c r="CF230" s="173"/>
      <c r="CG230" s="173"/>
      <c r="CH230" s="173"/>
      <c r="CI230" s="173"/>
      <c r="CJ230" s="173"/>
      <c r="CK230" s="173"/>
      <c r="CL230" s="173"/>
      <c r="CM230" s="173"/>
      <c r="CN230" s="173"/>
      <c r="CO230" s="173"/>
      <c r="CP230" s="173"/>
      <c r="CQ230" s="173"/>
      <c r="CR230" s="173"/>
      <c r="CS230" s="173"/>
      <c r="CT230" s="173"/>
      <c r="CU230" s="173"/>
      <c r="CV230" s="173"/>
      <c r="CW230" s="173"/>
      <c r="CX230" s="173"/>
      <c r="CY230" s="173"/>
      <c r="CZ230" s="173"/>
      <c r="DA230" s="173"/>
      <c r="DB230" s="173"/>
      <c r="DC230" s="173"/>
      <c r="DD230" s="173"/>
      <c r="DE230" s="173"/>
      <c r="DF230" s="173"/>
      <c r="DG230" s="173"/>
      <c r="DH230" s="173"/>
      <c r="DI230" s="173"/>
      <c r="DJ230" s="173"/>
      <c r="DK230" s="173"/>
      <c r="DL230" s="173"/>
      <c r="DM230" s="173"/>
      <c r="DN230" s="173"/>
      <c r="DO230" s="173"/>
      <c r="DP230" s="173"/>
      <c r="DQ230" s="173"/>
      <c r="DR230" s="173"/>
      <c r="DS230" s="173"/>
      <c r="DT230" s="173"/>
      <c r="DU230" s="173"/>
      <c r="DV230" s="173"/>
      <c r="DW230" s="173"/>
      <c r="DX230" s="173"/>
      <c r="DY230" s="173"/>
      <c r="DZ230" s="173"/>
      <c r="EA230" s="173"/>
      <c r="EB230" s="173"/>
      <c r="EC230" s="173"/>
      <c r="ED230" s="173"/>
      <c r="EE230" s="173"/>
      <c r="EF230" s="173"/>
      <c r="EG230" s="173"/>
      <c r="EH230" s="173"/>
      <c r="EI230" s="173"/>
      <c r="EJ230" s="173"/>
      <c r="EK230" s="173"/>
      <c r="EL230" s="173"/>
      <c r="EM230" s="173"/>
      <c r="EN230" s="173"/>
      <c r="EO230" s="173"/>
      <c r="EP230" s="173"/>
      <c r="EQ230" s="173"/>
      <c r="ER230" s="173"/>
      <c r="ES230" s="173"/>
      <c r="ET230" s="173"/>
      <c r="EU230" s="173"/>
      <c r="EV230" s="173"/>
      <c r="EW230" s="173"/>
      <c r="EX230" s="173"/>
      <c r="EY230" s="173"/>
      <c r="EZ230" s="173"/>
      <c r="FA230" s="173"/>
      <c r="FB230" s="173"/>
    </row>
    <row r="231" spans="4:158" hidden="1" x14ac:dyDescent="0.25">
      <c r="D231" s="173"/>
      <c r="E231" s="173"/>
      <c r="F231" s="173"/>
      <c r="G231" s="173"/>
      <c r="H231" s="173"/>
      <c r="I231" s="173"/>
      <c r="J231" s="173"/>
      <c r="K231" s="173"/>
      <c r="L231" s="173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  <c r="X231" s="173"/>
      <c r="Y231" s="173"/>
      <c r="Z231" s="173"/>
      <c r="AA231" s="173"/>
      <c r="AB231" s="173"/>
      <c r="AC231" s="173"/>
      <c r="AD231" s="173"/>
      <c r="AE231" s="173"/>
      <c r="AF231" s="173"/>
      <c r="AG231" s="173"/>
      <c r="AH231" s="173"/>
      <c r="AI231" s="173"/>
      <c r="AJ231" s="173"/>
      <c r="AK231" s="173"/>
      <c r="AL231" s="173"/>
      <c r="AM231" s="173"/>
      <c r="AN231" s="173"/>
      <c r="AO231" s="173"/>
      <c r="AP231" s="173"/>
      <c r="AQ231" s="173"/>
      <c r="AR231" s="173"/>
      <c r="AS231" s="173"/>
      <c r="AT231" s="173"/>
      <c r="AU231" s="173"/>
      <c r="AV231" s="173"/>
      <c r="AW231" s="173"/>
      <c r="AX231" s="173"/>
      <c r="AY231" s="173"/>
      <c r="AZ231" s="173"/>
      <c r="BA231" s="173"/>
      <c r="BB231" s="173"/>
      <c r="BC231" s="173"/>
      <c r="BD231" s="173"/>
      <c r="BE231" s="173"/>
      <c r="BF231" s="173"/>
      <c r="BG231" s="173"/>
      <c r="BH231" s="173"/>
      <c r="BI231" s="173"/>
      <c r="BJ231" s="173"/>
      <c r="BK231" s="173"/>
      <c r="BL231" s="173"/>
      <c r="BM231" s="173"/>
      <c r="BN231" s="173"/>
      <c r="BO231" s="173"/>
      <c r="BP231" s="173"/>
      <c r="BQ231" s="173"/>
      <c r="BR231" s="173"/>
      <c r="BS231" s="173"/>
      <c r="BT231" s="173"/>
      <c r="BU231" s="173"/>
      <c r="BV231" s="173"/>
      <c r="BW231" s="173"/>
      <c r="BX231" s="173"/>
      <c r="BY231" s="173"/>
      <c r="BZ231" s="173"/>
      <c r="CA231" s="173"/>
      <c r="CB231" s="173"/>
      <c r="CC231" s="173"/>
      <c r="CD231" s="173"/>
      <c r="CE231" s="173"/>
      <c r="CF231" s="173"/>
      <c r="CG231" s="173"/>
      <c r="CH231" s="173"/>
      <c r="CI231" s="173"/>
      <c r="CJ231" s="173"/>
      <c r="CK231" s="173"/>
      <c r="CL231" s="173"/>
      <c r="CM231" s="173"/>
      <c r="CN231" s="173"/>
      <c r="CO231" s="173"/>
      <c r="CP231" s="173"/>
      <c r="CQ231" s="173"/>
      <c r="CR231" s="173"/>
      <c r="CS231" s="173"/>
      <c r="CT231" s="173"/>
      <c r="CU231" s="173"/>
      <c r="CV231" s="173"/>
      <c r="CW231" s="173"/>
      <c r="CX231" s="173"/>
      <c r="CY231" s="173"/>
      <c r="CZ231" s="173"/>
      <c r="DA231" s="173"/>
      <c r="DB231" s="173"/>
      <c r="DC231" s="173"/>
      <c r="DD231" s="173"/>
      <c r="DE231" s="173"/>
      <c r="DF231" s="173"/>
      <c r="DG231" s="173"/>
      <c r="DH231" s="173"/>
      <c r="DI231" s="173"/>
      <c r="DJ231" s="173"/>
      <c r="DK231" s="173"/>
      <c r="DL231" s="173"/>
      <c r="DM231" s="173"/>
      <c r="DN231" s="173"/>
      <c r="DO231" s="173"/>
      <c r="DP231" s="173"/>
      <c r="DQ231" s="173"/>
      <c r="DR231" s="173"/>
      <c r="DS231" s="173"/>
      <c r="DT231" s="173"/>
      <c r="DU231" s="173"/>
      <c r="DV231" s="173"/>
      <c r="DW231" s="173"/>
      <c r="DX231" s="173"/>
      <c r="DY231" s="173"/>
      <c r="DZ231" s="173"/>
      <c r="EA231" s="173"/>
      <c r="EB231" s="173"/>
      <c r="EC231" s="173"/>
      <c r="ED231" s="173"/>
      <c r="EE231" s="173"/>
      <c r="EF231" s="173"/>
      <c r="EG231" s="173"/>
      <c r="EH231" s="173"/>
      <c r="EI231" s="173"/>
      <c r="EJ231" s="173"/>
      <c r="EK231" s="173"/>
      <c r="EL231" s="173"/>
      <c r="EM231" s="173"/>
      <c r="EN231" s="173"/>
      <c r="EO231" s="173"/>
      <c r="EP231" s="173"/>
      <c r="EQ231" s="173"/>
      <c r="ER231" s="173"/>
      <c r="ES231" s="173"/>
      <c r="ET231" s="173"/>
      <c r="EU231" s="173"/>
      <c r="EV231" s="173"/>
      <c r="EW231" s="173"/>
      <c r="EX231" s="173"/>
      <c r="EY231" s="173"/>
      <c r="EZ231" s="173"/>
      <c r="FA231" s="173"/>
      <c r="FB231" s="173"/>
    </row>
    <row r="232" spans="4:158" hidden="1" x14ac:dyDescent="0.25">
      <c r="D232" s="173"/>
      <c r="E232" s="173"/>
      <c r="F232" s="173"/>
      <c r="G232" s="173"/>
      <c r="H232" s="173"/>
      <c r="I232" s="173"/>
      <c r="J232" s="173"/>
      <c r="K232" s="173"/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  <c r="W232" s="173"/>
      <c r="X232" s="173"/>
      <c r="Y232" s="173"/>
      <c r="Z232" s="173"/>
      <c r="AA232" s="173"/>
      <c r="AB232" s="173"/>
      <c r="AC232" s="173"/>
      <c r="AD232" s="173"/>
      <c r="AE232" s="173"/>
      <c r="AF232" s="173"/>
      <c r="AG232" s="173"/>
      <c r="AH232" s="173"/>
      <c r="AI232" s="173"/>
      <c r="AJ232" s="173"/>
      <c r="AK232" s="173"/>
      <c r="AL232" s="173"/>
      <c r="AM232" s="173"/>
      <c r="AN232" s="173"/>
      <c r="AO232" s="173"/>
      <c r="AP232" s="173"/>
      <c r="AQ232" s="173"/>
      <c r="AR232" s="173"/>
      <c r="AS232" s="173"/>
      <c r="AT232" s="173"/>
      <c r="AU232" s="173"/>
      <c r="AV232" s="173"/>
      <c r="AW232" s="173"/>
      <c r="AX232" s="173"/>
      <c r="AY232" s="173"/>
      <c r="AZ232" s="173"/>
      <c r="BA232" s="173"/>
      <c r="BB232" s="173"/>
      <c r="BC232" s="173"/>
      <c r="BD232" s="173"/>
      <c r="BE232" s="173"/>
      <c r="BF232" s="173"/>
      <c r="BG232" s="173"/>
      <c r="BH232" s="173"/>
      <c r="BI232" s="173"/>
      <c r="BJ232" s="173"/>
      <c r="BK232" s="173"/>
      <c r="BL232" s="173"/>
      <c r="BM232" s="173"/>
      <c r="BN232" s="173"/>
      <c r="BO232" s="173"/>
      <c r="BP232" s="173"/>
      <c r="BQ232" s="173"/>
      <c r="BR232" s="173"/>
      <c r="BS232" s="173"/>
      <c r="BT232" s="173"/>
      <c r="BU232" s="173"/>
      <c r="BV232" s="173"/>
      <c r="BW232" s="173"/>
      <c r="BX232" s="173"/>
      <c r="BY232" s="173"/>
      <c r="BZ232" s="173"/>
      <c r="CA232" s="173"/>
      <c r="CB232" s="173"/>
      <c r="CC232" s="173"/>
      <c r="CD232" s="173"/>
      <c r="CE232" s="173"/>
      <c r="CF232" s="173"/>
      <c r="CG232" s="173"/>
      <c r="CH232" s="173"/>
      <c r="CI232" s="173"/>
      <c r="CJ232" s="173"/>
      <c r="CK232" s="173"/>
      <c r="CL232" s="173"/>
      <c r="CM232" s="173"/>
      <c r="CN232" s="173"/>
      <c r="CO232" s="173"/>
      <c r="CP232" s="173"/>
      <c r="CQ232" s="173"/>
      <c r="CR232" s="173"/>
      <c r="CS232" s="173"/>
      <c r="CT232" s="173"/>
      <c r="CU232" s="173"/>
      <c r="CV232" s="173"/>
      <c r="CW232" s="173"/>
      <c r="CX232" s="173"/>
      <c r="CY232" s="173"/>
      <c r="CZ232" s="173"/>
      <c r="DA232" s="173"/>
      <c r="DB232" s="173"/>
      <c r="DC232" s="173"/>
      <c r="DD232" s="173"/>
      <c r="DE232" s="173"/>
      <c r="DF232" s="173"/>
      <c r="DG232" s="173"/>
      <c r="DH232" s="173"/>
      <c r="DI232" s="173"/>
      <c r="DJ232" s="173"/>
      <c r="DK232" s="173"/>
      <c r="DL232" s="173"/>
      <c r="DM232" s="173"/>
      <c r="DN232" s="173"/>
      <c r="DO232" s="173"/>
      <c r="DP232" s="173"/>
      <c r="DQ232" s="173"/>
      <c r="DR232" s="173"/>
      <c r="DS232" s="173"/>
      <c r="DT232" s="173"/>
      <c r="DU232" s="173"/>
      <c r="DV232" s="173"/>
      <c r="DW232" s="173"/>
      <c r="DX232" s="173"/>
      <c r="DY232" s="173"/>
      <c r="DZ232" s="173"/>
      <c r="EA232" s="173"/>
      <c r="EB232" s="173"/>
      <c r="EC232" s="173"/>
      <c r="ED232" s="173"/>
      <c r="EE232" s="173"/>
      <c r="EF232" s="173"/>
      <c r="EG232" s="173"/>
      <c r="EH232" s="173"/>
      <c r="EI232" s="173"/>
      <c r="EJ232" s="173"/>
      <c r="EK232" s="173"/>
      <c r="EL232" s="173"/>
      <c r="EM232" s="173"/>
      <c r="EN232" s="173"/>
      <c r="EO232" s="173"/>
      <c r="EP232" s="173"/>
      <c r="EQ232" s="173"/>
      <c r="ER232" s="173"/>
      <c r="ES232" s="173"/>
      <c r="ET232" s="173"/>
      <c r="EU232" s="173"/>
      <c r="EV232" s="173"/>
      <c r="EW232" s="173"/>
      <c r="EX232" s="173"/>
      <c r="EY232" s="173"/>
      <c r="EZ232" s="173"/>
      <c r="FA232" s="173"/>
      <c r="FB232" s="173"/>
    </row>
    <row r="233" spans="4:158" hidden="1" x14ac:dyDescent="0.25"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  <c r="W233" s="173"/>
      <c r="X233" s="173"/>
      <c r="Y233" s="173"/>
      <c r="Z233" s="173"/>
      <c r="AA233" s="173"/>
      <c r="AB233" s="173"/>
      <c r="AC233" s="173"/>
      <c r="AD233" s="173"/>
      <c r="AE233" s="173"/>
      <c r="AF233" s="173"/>
      <c r="AG233" s="173"/>
      <c r="AH233" s="173"/>
      <c r="AI233" s="173"/>
      <c r="AJ233" s="173"/>
      <c r="AK233" s="173"/>
      <c r="AL233" s="173"/>
      <c r="AM233" s="173"/>
      <c r="AN233" s="173"/>
      <c r="AO233" s="173"/>
      <c r="AP233" s="173"/>
      <c r="AQ233" s="173"/>
      <c r="AR233" s="173"/>
      <c r="AS233" s="173"/>
      <c r="AT233" s="173"/>
      <c r="AU233" s="173"/>
      <c r="AV233" s="173"/>
      <c r="AW233" s="173"/>
      <c r="AX233" s="173"/>
      <c r="AY233" s="173"/>
      <c r="AZ233" s="173"/>
      <c r="BA233" s="173"/>
      <c r="BB233" s="173"/>
      <c r="BC233" s="173"/>
      <c r="BD233" s="173"/>
      <c r="BE233" s="173"/>
      <c r="BF233" s="173"/>
      <c r="BG233" s="173"/>
      <c r="BH233" s="173"/>
      <c r="BI233" s="173"/>
      <c r="BJ233" s="173"/>
      <c r="BK233" s="173"/>
      <c r="BL233" s="173"/>
      <c r="BM233" s="173"/>
      <c r="BN233" s="173"/>
      <c r="BO233" s="173"/>
      <c r="BP233" s="173"/>
      <c r="BQ233" s="173"/>
      <c r="BR233" s="173"/>
      <c r="BS233" s="173"/>
      <c r="BT233" s="173"/>
      <c r="BU233" s="173"/>
      <c r="BV233" s="173"/>
      <c r="BW233" s="173"/>
      <c r="BX233" s="173"/>
      <c r="BY233" s="173"/>
      <c r="BZ233" s="173"/>
      <c r="CA233" s="173"/>
      <c r="CB233" s="173"/>
      <c r="CC233" s="173"/>
      <c r="CD233" s="173"/>
      <c r="CE233" s="173"/>
      <c r="CF233" s="173"/>
      <c r="CG233" s="173"/>
      <c r="CH233" s="173"/>
      <c r="CI233" s="173"/>
      <c r="CJ233" s="173"/>
      <c r="CK233" s="173"/>
      <c r="CL233" s="173"/>
      <c r="CM233" s="173"/>
      <c r="CN233" s="173"/>
      <c r="CO233" s="173"/>
      <c r="CP233" s="173"/>
      <c r="CQ233" s="173"/>
      <c r="CR233" s="173"/>
      <c r="CS233" s="173"/>
      <c r="CT233" s="173"/>
      <c r="CU233" s="173"/>
      <c r="CV233" s="173"/>
      <c r="CW233" s="173"/>
      <c r="CX233" s="173"/>
      <c r="CY233" s="173"/>
      <c r="CZ233" s="173"/>
      <c r="DA233" s="173"/>
      <c r="DB233" s="173"/>
      <c r="DC233" s="173"/>
      <c r="DD233" s="173"/>
      <c r="DE233" s="173"/>
      <c r="DF233" s="173"/>
      <c r="DG233" s="173"/>
      <c r="DH233" s="173"/>
      <c r="DI233" s="173"/>
      <c r="DJ233" s="173"/>
      <c r="DK233" s="173"/>
      <c r="DL233" s="173"/>
      <c r="DM233" s="173"/>
      <c r="DN233" s="173"/>
      <c r="DO233" s="173"/>
      <c r="DP233" s="173"/>
      <c r="DQ233" s="173"/>
      <c r="DR233" s="173"/>
      <c r="DS233" s="173"/>
      <c r="DT233" s="173"/>
      <c r="DU233" s="173"/>
      <c r="DV233" s="173"/>
      <c r="DW233" s="173"/>
      <c r="DX233" s="173"/>
      <c r="DY233" s="173"/>
      <c r="DZ233" s="173"/>
      <c r="EA233" s="173"/>
      <c r="EB233" s="173"/>
      <c r="EC233" s="173"/>
      <c r="ED233" s="173"/>
      <c r="EE233" s="173"/>
      <c r="EF233" s="173"/>
      <c r="EG233" s="173"/>
      <c r="EH233" s="173"/>
      <c r="EI233" s="173"/>
      <c r="EJ233" s="173"/>
      <c r="EK233" s="173"/>
      <c r="EL233" s="173"/>
      <c r="EM233" s="173"/>
      <c r="EN233" s="173"/>
      <c r="EO233" s="173"/>
      <c r="EP233" s="173"/>
      <c r="EQ233" s="173"/>
      <c r="ER233" s="173"/>
      <c r="ES233" s="173"/>
      <c r="ET233" s="173"/>
      <c r="EU233" s="173"/>
      <c r="EV233" s="173"/>
      <c r="EW233" s="173"/>
      <c r="EX233" s="173"/>
      <c r="EY233" s="173"/>
      <c r="EZ233" s="173"/>
      <c r="FA233" s="173"/>
      <c r="FB233" s="173"/>
    </row>
    <row r="234" spans="4:158" hidden="1" x14ac:dyDescent="0.25">
      <c r="D234" s="173"/>
      <c r="E234" s="173"/>
      <c r="F234" s="173"/>
      <c r="G234" s="173"/>
      <c r="H234" s="173"/>
      <c r="I234" s="173"/>
      <c r="J234" s="173"/>
      <c r="K234" s="173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  <c r="X234" s="173"/>
      <c r="Y234" s="173"/>
      <c r="Z234" s="173"/>
      <c r="AA234" s="173"/>
      <c r="AB234" s="173"/>
      <c r="AC234" s="173"/>
      <c r="AD234" s="173"/>
      <c r="AE234" s="173"/>
      <c r="AF234" s="173"/>
      <c r="AG234" s="173"/>
      <c r="AH234" s="173"/>
      <c r="AI234" s="173"/>
      <c r="AJ234" s="173"/>
      <c r="AK234" s="173"/>
      <c r="AL234" s="173"/>
      <c r="AM234" s="173"/>
      <c r="AN234" s="173"/>
      <c r="AO234" s="173"/>
      <c r="AP234" s="173"/>
      <c r="AQ234" s="173"/>
      <c r="AR234" s="173"/>
      <c r="AS234" s="173"/>
      <c r="AT234" s="173"/>
      <c r="AU234" s="173"/>
      <c r="AV234" s="173"/>
      <c r="AW234" s="173"/>
      <c r="AX234" s="173"/>
      <c r="AY234" s="173"/>
      <c r="AZ234" s="173"/>
      <c r="BA234" s="173"/>
      <c r="BB234" s="173"/>
      <c r="BC234" s="173"/>
      <c r="BD234" s="173"/>
      <c r="BE234" s="173"/>
      <c r="BF234" s="173"/>
      <c r="BG234" s="173"/>
      <c r="BH234" s="173"/>
      <c r="BI234" s="173"/>
      <c r="BJ234" s="173"/>
      <c r="BK234" s="173"/>
      <c r="BL234" s="173"/>
      <c r="BM234" s="173"/>
      <c r="BN234" s="173"/>
      <c r="BO234" s="173"/>
      <c r="BP234" s="173"/>
      <c r="BQ234" s="173"/>
      <c r="BR234" s="173"/>
      <c r="BS234" s="173"/>
      <c r="BT234" s="173"/>
      <c r="BU234" s="173"/>
      <c r="BV234" s="173"/>
      <c r="BW234" s="173"/>
      <c r="BX234" s="173"/>
      <c r="BY234" s="173"/>
      <c r="BZ234" s="173"/>
      <c r="CA234" s="173"/>
      <c r="CB234" s="173"/>
      <c r="CC234" s="173"/>
      <c r="CD234" s="173"/>
      <c r="CE234" s="173"/>
      <c r="CF234" s="173"/>
      <c r="CG234" s="173"/>
      <c r="CH234" s="173"/>
      <c r="CI234" s="173"/>
      <c r="CJ234" s="173"/>
      <c r="CK234" s="173"/>
      <c r="CL234" s="173"/>
      <c r="CM234" s="173"/>
      <c r="CN234" s="173"/>
      <c r="CO234" s="173"/>
      <c r="CP234" s="173"/>
      <c r="CQ234" s="173"/>
      <c r="CR234" s="173"/>
      <c r="CS234" s="173"/>
      <c r="CT234" s="173"/>
      <c r="CU234" s="173"/>
      <c r="CV234" s="173"/>
      <c r="CW234" s="173"/>
      <c r="CX234" s="173"/>
      <c r="CY234" s="173"/>
      <c r="CZ234" s="173"/>
      <c r="DA234" s="173"/>
      <c r="DB234" s="173"/>
      <c r="DC234" s="173"/>
      <c r="DD234" s="173"/>
      <c r="DE234" s="173"/>
      <c r="DF234" s="173"/>
      <c r="DG234" s="173"/>
      <c r="DH234" s="173"/>
      <c r="DI234" s="173"/>
      <c r="DJ234" s="173"/>
      <c r="DK234" s="173"/>
      <c r="DL234" s="173"/>
      <c r="DM234" s="173"/>
      <c r="DN234" s="173"/>
      <c r="DO234" s="173"/>
      <c r="DP234" s="173"/>
      <c r="DQ234" s="173"/>
      <c r="DR234" s="173"/>
      <c r="DS234" s="173"/>
      <c r="DT234" s="173"/>
      <c r="DU234" s="173"/>
      <c r="DV234" s="173"/>
      <c r="DW234" s="173"/>
      <c r="DX234" s="173"/>
      <c r="DY234" s="173"/>
      <c r="DZ234" s="173"/>
      <c r="EA234" s="173"/>
      <c r="EB234" s="173"/>
      <c r="EC234" s="173"/>
      <c r="ED234" s="173"/>
      <c r="EE234" s="173"/>
      <c r="EF234" s="173"/>
      <c r="EG234" s="173"/>
      <c r="EH234" s="173"/>
      <c r="EI234" s="173"/>
      <c r="EJ234" s="173"/>
      <c r="EK234" s="173"/>
      <c r="EL234" s="173"/>
      <c r="EM234" s="173"/>
      <c r="EN234" s="173"/>
      <c r="EO234" s="173"/>
      <c r="EP234" s="173"/>
      <c r="EQ234" s="173"/>
      <c r="ER234" s="173"/>
      <c r="ES234" s="173"/>
      <c r="ET234" s="173"/>
      <c r="EU234" s="173"/>
      <c r="EV234" s="173"/>
      <c r="EW234" s="173"/>
      <c r="EX234" s="173"/>
      <c r="EY234" s="173"/>
      <c r="EZ234" s="173"/>
      <c r="FA234" s="173"/>
      <c r="FB234" s="173"/>
    </row>
    <row r="235" spans="4:158" hidden="1" x14ac:dyDescent="0.25">
      <c r="D235" s="173"/>
      <c r="E235" s="173"/>
      <c r="F235" s="173"/>
      <c r="G235" s="173"/>
      <c r="H235" s="173"/>
      <c r="I235" s="173"/>
      <c r="J235" s="173"/>
      <c r="K235" s="173"/>
      <c r="L235" s="173"/>
      <c r="M235" s="173"/>
      <c r="N235" s="173"/>
      <c r="O235" s="173"/>
      <c r="P235" s="173"/>
      <c r="Q235" s="173"/>
      <c r="R235" s="173"/>
      <c r="S235" s="173"/>
      <c r="T235" s="173"/>
      <c r="U235" s="173"/>
      <c r="V235" s="173"/>
      <c r="W235" s="173"/>
      <c r="X235" s="173"/>
      <c r="Y235" s="173"/>
      <c r="Z235" s="173"/>
      <c r="AA235" s="173"/>
      <c r="AB235" s="173"/>
      <c r="AC235" s="173"/>
      <c r="AD235" s="173"/>
      <c r="AE235" s="173"/>
      <c r="AF235" s="173"/>
      <c r="AG235" s="173"/>
      <c r="AH235" s="173"/>
      <c r="AI235" s="173"/>
      <c r="AJ235" s="173"/>
      <c r="AK235" s="173"/>
      <c r="AL235" s="173"/>
      <c r="AM235" s="173"/>
      <c r="AN235" s="173"/>
      <c r="AO235" s="173"/>
      <c r="AP235" s="173"/>
      <c r="AQ235" s="173"/>
      <c r="AR235" s="173"/>
      <c r="AS235" s="173"/>
      <c r="AT235" s="173"/>
      <c r="AU235" s="173"/>
      <c r="AV235" s="173"/>
      <c r="AW235" s="173"/>
      <c r="AX235" s="173"/>
      <c r="AY235" s="173"/>
      <c r="AZ235" s="173"/>
      <c r="BA235" s="173"/>
      <c r="BB235" s="173"/>
      <c r="BC235" s="173"/>
      <c r="BD235" s="173"/>
      <c r="BE235" s="173"/>
      <c r="BF235" s="173"/>
      <c r="BG235" s="173"/>
      <c r="BH235" s="173"/>
      <c r="BI235" s="173"/>
      <c r="BJ235" s="173"/>
      <c r="BK235" s="173"/>
      <c r="BL235" s="173"/>
      <c r="BM235" s="173"/>
      <c r="BN235" s="173"/>
      <c r="BO235" s="173"/>
      <c r="BP235" s="173"/>
      <c r="BQ235" s="173"/>
      <c r="BR235" s="173"/>
      <c r="BS235" s="173"/>
      <c r="BT235" s="173"/>
      <c r="BU235" s="173"/>
      <c r="BV235" s="173"/>
      <c r="BW235" s="173"/>
      <c r="BX235" s="173"/>
      <c r="BY235" s="173"/>
      <c r="BZ235" s="173"/>
      <c r="CA235" s="173"/>
      <c r="CB235" s="173"/>
      <c r="CC235" s="173"/>
      <c r="CD235" s="173"/>
      <c r="CE235" s="173"/>
      <c r="CF235" s="173"/>
      <c r="CG235" s="173"/>
      <c r="CH235" s="173"/>
      <c r="CI235" s="173"/>
      <c r="CJ235" s="173"/>
      <c r="CK235" s="173"/>
      <c r="CL235" s="173"/>
      <c r="CM235" s="173"/>
      <c r="CN235" s="173"/>
      <c r="CO235" s="173"/>
      <c r="CP235" s="173"/>
      <c r="CQ235" s="173"/>
      <c r="CR235" s="173"/>
      <c r="CS235" s="173"/>
      <c r="CT235" s="173"/>
      <c r="CU235" s="173"/>
      <c r="CV235" s="173"/>
      <c r="CW235" s="173"/>
      <c r="CX235" s="173"/>
      <c r="CY235" s="173"/>
      <c r="CZ235" s="173"/>
      <c r="DA235" s="173"/>
      <c r="DB235" s="173"/>
      <c r="DC235" s="173"/>
      <c r="DD235" s="173"/>
      <c r="DE235" s="173"/>
      <c r="DF235" s="173"/>
      <c r="DG235" s="173"/>
      <c r="DH235" s="173"/>
      <c r="DI235" s="173"/>
      <c r="DJ235" s="173"/>
      <c r="DK235" s="173"/>
      <c r="DL235" s="173"/>
      <c r="DM235" s="173"/>
      <c r="DN235" s="173"/>
      <c r="DO235" s="173"/>
      <c r="DP235" s="173"/>
      <c r="DQ235" s="173"/>
      <c r="DR235" s="173"/>
      <c r="DS235" s="173"/>
      <c r="DT235" s="173"/>
      <c r="DU235" s="173"/>
      <c r="DV235" s="173"/>
      <c r="DW235" s="173"/>
      <c r="DX235" s="173"/>
      <c r="DY235" s="173"/>
      <c r="DZ235" s="173"/>
      <c r="EA235" s="173"/>
      <c r="EB235" s="173"/>
      <c r="EC235" s="173"/>
      <c r="ED235" s="173"/>
      <c r="EE235" s="173"/>
      <c r="EF235" s="173"/>
      <c r="EG235" s="173"/>
      <c r="EH235" s="173"/>
      <c r="EI235" s="173"/>
      <c r="EJ235" s="173"/>
      <c r="EK235" s="173"/>
      <c r="EL235" s="173"/>
      <c r="EM235" s="173"/>
      <c r="EN235" s="173"/>
      <c r="EO235" s="173"/>
      <c r="EP235" s="173"/>
      <c r="EQ235" s="173"/>
      <c r="ER235" s="173"/>
      <c r="ES235" s="173"/>
      <c r="ET235" s="173"/>
      <c r="EU235" s="173"/>
      <c r="EV235" s="173"/>
      <c r="EW235" s="173"/>
      <c r="EX235" s="173"/>
      <c r="EY235" s="173"/>
      <c r="EZ235" s="173"/>
      <c r="FA235" s="173"/>
      <c r="FB235" s="173"/>
    </row>
    <row r="236" spans="4:158" hidden="1" x14ac:dyDescent="0.25">
      <c r="D236" s="173"/>
      <c r="E236" s="173"/>
      <c r="F236" s="173"/>
      <c r="G236" s="173"/>
      <c r="H236" s="173"/>
      <c r="I236" s="173"/>
      <c r="J236" s="173"/>
      <c r="K236" s="173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  <c r="Y236" s="173"/>
      <c r="Z236" s="173"/>
      <c r="AA236" s="173"/>
      <c r="AB236" s="173"/>
      <c r="AC236" s="173"/>
      <c r="AD236" s="173"/>
      <c r="AE236" s="173"/>
      <c r="AF236" s="173"/>
      <c r="AG236" s="173"/>
      <c r="AH236" s="173"/>
      <c r="AI236" s="173"/>
      <c r="AJ236" s="173"/>
      <c r="AK236" s="173"/>
      <c r="AL236" s="173"/>
      <c r="AM236" s="173"/>
      <c r="AN236" s="173"/>
      <c r="AO236" s="173"/>
      <c r="AP236" s="173"/>
      <c r="AQ236" s="173"/>
      <c r="AR236" s="173"/>
      <c r="AS236" s="173"/>
      <c r="AT236" s="173"/>
      <c r="AU236" s="173"/>
      <c r="AV236" s="173"/>
      <c r="AW236" s="173"/>
      <c r="AX236" s="173"/>
      <c r="AY236" s="173"/>
      <c r="AZ236" s="173"/>
      <c r="BA236" s="173"/>
      <c r="BB236" s="173"/>
      <c r="BC236" s="173"/>
      <c r="BD236" s="173"/>
      <c r="BE236" s="173"/>
      <c r="BF236" s="173"/>
      <c r="BG236" s="173"/>
      <c r="BH236" s="173"/>
      <c r="BI236" s="173"/>
      <c r="BJ236" s="173"/>
      <c r="BK236" s="173"/>
      <c r="BL236" s="173"/>
      <c r="BM236" s="173"/>
      <c r="BN236" s="173"/>
      <c r="BO236" s="173"/>
      <c r="BP236" s="173"/>
      <c r="BQ236" s="173"/>
      <c r="BR236" s="173"/>
      <c r="BS236" s="173"/>
      <c r="BT236" s="173"/>
      <c r="BU236" s="173"/>
      <c r="BV236" s="173"/>
      <c r="BW236" s="173"/>
      <c r="BX236" s="173"/>
      <c r="BY236" s="173"/>
      <c r="BZ236" s="173"/>
      <c r="CA236" s="173"/>
      <c r="CB236" s="173"/>
      <c r="CC236" s="173"/>
      <c r="CD236" s="173"/>
      <c r="CE236" s="173"/>
      <c r="CF236" s="173"/>
      <c r="CG236" s="173"/>
      <c r="CH236" s="173"/>
      <c r="CI236" s="173"/>
      <c r="CJ236" s="173"/>
      <c r="CK236" s="173"/>
      <c r="CL236" s="173"/>
      <c r="CM236" s="173"/>
      <c r="CN236" s="173"/>
      <c r="CO236" s="173"/>
      <c r="CP236" s="173"/>
      <c r="CQ236" s="173"/>
      <c r="CR236" s="173"/>
      <c r="CS236" s="173"/>
      <c r="CT236" s="173"/>
      <c r="CU236" s="173"/>
      <c r="CV236" s="173"/>
      <c r="CW236" s="173"/>
      <c r="CX236" s="173"/>
      <c r="CY236" s="173"/>
      <c r="CZ236" s="173"/>
      <c r="DA236" s="173"/>
      <c r="DB236" s="173"/>
      <c r="DC236" s="173"/>
      <c r="DD236" s="173"/>
      <c r="DE236" s="173"/>
      <c r="DF236" s="173"/>
      <c r="DG236" s="173"/>
      <c r="DH236" s="173"/>
      <c r="DI236" s="173"/>
      <c r="DJ236" s="173"/>
      <c r="DK236" s="173"/>
      <c r="DL236" s="173"/>
      <c r="DM236" s="173"/>
      <c r="DN236" s="173"/>
      <c r="DO236" s="173"/>
      <c r="DP236" s="173"/>
      <c r="DQ236" s="173"/>
      <c r="DR236" s="173"/>
      <c r="DS236" s="173"/>
      <c r="DT236" s="173"/>
      <c r="DU236" s="173"/>
      <c r="DV236" s="173"/>
      <c r="DW236" s="173"/>
      <c r="DX236" s="173"/>
      <c r="DY236" s="173"/>
      <c r="DZ236" s="173"/>
      <c r="EA236" s="173"/>
      <c r="EB236" s="173"/>
      <c r="EC236" s="173"/>
      <c r="ED236" s="173"/>
      <c r="EE236" s="173"/>
      <c r="EF236" s="173"/>
      <c r="EG236" s="173"/>
      <c r="EH236" s="173"/>
      <c r="EI236" s="173"/>
      <c r="EJ236" s="173"/>
      <c r="EK236" s="173"/>
      <c r="EL236" s="173"/>
      <c r="EM236" s="173"/>
      <c r="EN236" s="173"/>
      <c r="EO236" s="173"/>
      <c r="EP236" s="173"/>
      <c r="EQ236" s="173"/>
      <c r="ER236" s="173"/>
      <c r="ES236" s="173"/>
      <c r="ET236" s="173"/>
      <c r="EU236" s="173"/>
      <c r="EV236" s="173"/>
      <c r="EW236" s="173"/>
      <c r="EX236" s="173"/>
      <c r="EY236" s="173"/>
      <c r="EZ236" s="173"/>
      <c r="FA236" s="173"/>
      <c r="FB236" s="173"/>
    </row>
    <row r="237" spans="4:158" hidden="1" x14ac:dyDescent="0.25">
      <c r="D237" s="173"/>
      <c r="E237" s="173"/>
      <c r="F237" s="173"/>
      <c r="G237" s="173"/>
      <c r="H237" s="173"/>
      <c r="I237" s="173"/>
      <c r="J237" s="173"/>
      <c r="K237" s="173"/>
      <c r="L237" s="173"/>
      <c r="M237" s="173"/>
      <c r="N237" s="173"/>
      <c r="O237" s="173"/>
      <c r="P237" s="173"/>
      <c r="Q237" s="173"/>
      <c r="R237" s="173"/>
      <c r="S237" s="173"/>
      <c r="T237" s="173"/>
      <c r="U237" s="173"/>
      <c r="V237" s="173"/>
      <c r="W237" s="173"/>
      <c r="X237" s="173"/>
      <c r="Y237" s="173"/>
      <c r="Z237" s="173"/>
      <c r="AA237" s="173"/>
      <c r="AB237" s="173"/>
      <c r="AC237" s="173"/>
      <c r="AD237" s="173"/>
      <c r="AE237" s="173"/>
      <c r="AF237" s="173"/>
      <c r="AG237" s="173"/>
      <c r="AH237" s="173"/>
      <c r="AI237" s="173"/>
      <c r="AJ237" s="173"/>
      <c r="AK237" s="173"/>
      <c r="AL237" s="173"/>
      <c r="AM237" s="173"/>
      <c r="AN237" s="173"/>
      <c r="AO237" s="173"/>
      <c r="AP237" s="173"/>
      <c r="AQ237" s="173"/>
      <c r="AR237" s="173"/>
      <c r="AS237" s="173"/>
      <c r="AT237" s="173"/>
      <c r="AU237" s="173"/>
      <c r="AV237" s="173"/>
      <c r="AW237" s="173"/>
      <c r="AX237" s="173"/>
      <c r="AY237" s="173"/>
      <c r="AZ237" s="173"/>
      <c r="BA237" s="173"/>
      <c r="BB237" s="173"/>
      <c r="BC237" s="173"/>
      <c r="BD237" s="173"/>
      <c r="BE237" s="173"/>
      <c r="BF237" s="173"/>
      <c r="BG237" s="173"/>
      <c r="BH237" s="173"/>
      <c r="BI237" s="173"/>
      <c r="BJ237" s="173"/>
      <c r="BK237" s="173"/>
      <c r="BL237" s="173"/>
      <c r="BM237" s="173"/>
      <c r="BN237" s="173"/>
      <c r="BO237" s="173"/>
      <c r="BP237" s="173"/>
      <c r="BQ237" s="173"/>
      <c r="BR237" s="173"/>
      <c r="BS237" s="173"/>
      <c r="BT237" s="173"/>
      <c r="BU237" s="173"/>
      <c r="BV237" s="173"/>
      <c r="BW237" s="173"/>
      <c r="BX237" s="173"/>
      <c r="BY237" s="173"/>
      <c r="BZ237" s="173"/>
      <c r="CA237" s="173"/>
      <c r="CB237" s="173"/>
      <c r="CC237" s="173"/>
      <c r="CD237" s="173"/>
      <c r="CE237" s="173"/>
      <c r="CF237" s="173"/>
      <c r="CG237" s="173"/>
      <c r="CH237" s="173"/>
      <c r="CI237" s="173"/>
      <c r="CJ237" s="173"/>
      <c r="CK237" s="173"/>
      <c r="CL237" s="173"/>
      <c r="CM237" s="173"/>
      <c r="CN237" s="173"/>
      <c r="CO237" s="173"/>
      <c r="CP237" s="173"/>
      <c r="CQ237" s="173"/>
      <c r="CR237" s="173"/>
      <c r="CS237" s="173"/>
      <c r="CT237" s="173"/>
      <c r="CU237" s="173"/>
      <c r="CV237" s="173"/>
      <c r="CW237" s="173"/>
      <c r="CX237" s="173"/>
      <c r="CY237" s="173"/>
      <c r="CZ237" s="173"/>
      <c r="DA237" s="173"/>
      <c r="DB237" s="173"/>
      <c r="DC237" s="173"/>
      <c r="DD237" s="173"/>
      <c r="DE237" s="173"/>
      <c r="DF237" s="173"/>
      <c r="DG237" s="173"/>
      <c r="DH237" s="173"/>
      <c r="DI237" s="173"/>
      <c r="DJ237" s="173"/>
      <c r="DK237" s="173"/>
      <c r="DL237" s="173"/>
      <c r="DM237" s="173"/>
      <c r="DN237" s="173"/>
      <c r="DO237" s="173"/>
      <c r="DP237" s="173"/>
      <c r="DQ237" s="173"/>
      <c r="DR237" s="173"/>
      <c r="DS237" s="173"/>
      <c r="DT237" s="173"/>
      <c r="DU237" s="173"/>
      <c r="DV237" s="173"/>
      <c r="DW237" s="173"/>
      <c r="DX237" s="173"/>
      <c r="DY237" s="173"/>
      <c r="DZ237" s="173"/>
      <c r="EA237" s="173"/>
      <c r="EB237" s="173"/>
      <c r="EC237" s="173"/>
      <c r="ED237" s="173"/>
      <c r="EE237" s="173"/>
      <c r="EF237" s="173"/>
      <c r="EG237" s="173"/>
      <c r="EH237" s="173"/>
      <c r="EI237" s="173"/>
      <c r="EJ237" s="173"/>
      <c r="EK237" s="173"/>
      <c r="EL237" s="173"/>
      <c r="EM237" s="173"/>
      <c r="EN237" s="173"/>
      <c r="EO237" s="173"/>
      <c r="EP237" s="173"/>
      <c r="EQ237" s="173"/>
      <c r="ER237" s="173"/>
      <c r="ES237" s="173"/>
      <c r="ET237" s="173"/>
      <c r="EU237" s="173"/>
      <c r="EV237" s="173"/>
      <c r="EW237" s="173"/>
      <c r="EX237" s="173"/>
      <c r="EY237" s="173"/>
      <c r="EZ237" s="173"/>
      <c r="FA237" s="173"/>
      <c r="FB237" s="173"/>
    </row>
    <row r="238" spans="4:158" hidden="1" x14ac:dyDescent="0.25">
      <c r="D238" s="173"/>
      <c r="E238" s="173"/>
      <c r="F238" s="173"/>
      <c r="G238" s="173"/>
      <c r="H238" s="173"/>
      <c r="I238" s="173"/>
      <c r="J238" s="173"/>
      <c r="K238" s="173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  <c r="AA238" s="173"/>
      <c r="AB238" s="173"/>
      <c r="AC238" s="173"/>
      <c r="AD238" s="173"/>
      <c r="AE238" s="173"/>
      <c r="AF238" s="173"/>
      <c r="AG238" s="173"/>
      <c r="AH238" s="173"/>
      <c r="AI238" s="173"/>
      <c r="AJ238" s="173"/>
      <c r="AK238" s="173"/>
      <c r="AL238" s="173"/>
      <c r="AM238" s="173"/>
      <c r="AN238" s="173"/>
      <c r="AO238" s="173"/>
      <c r="AP238" s="173"/>
      <c r="AQ238" s="173"/>
      <c r="AR238" s="173"/>
      <c r="AS238" s="173"/>
      <c r="AT238" s="173"/>
      <c r="AU238" s="173"/>
      <c r="AV238" s="173"/>
      <c r="AW238" s="173"/>
      <c r="AX238" s="173"/>
      <c r="AY238" s="173"/>
      <c r="AZ238" s="173"/>
      <c r="BA238" s="173"/>
      <c r="BB238" s="173"/>
      <c r="BC238" s="173"/>
      <c r="BD238" s="173"/>
      <c r="BE238" s="173"/>
      <c r="BF238" s="173"/>
      <c r="BG238" s="173"/>
      <c r="BH238" s="173"/>
      <c r="BI238" s="173"/>
      <c r="BJ238" s="173"/>
      <c r="BK238" s="173"/>
      <c r="BL238" s="173"/>
      <c r="BM238" s="173"/>
      <c r="BN238" s="173"/>
      <c r="BO238" s="173"/>
      <c r="BP238" s="173"/>
      <c r="BQ238" s="173"/>
      <c r="BR238" s="173"/>
      <c r="BS238" s="173"/>
      <c r="BT238" s="173"/>
      <c r="BU238" s="173"/>
      <c r="BV238" s="173"/>
      <c r="BW238" s="173"/>
      <c r="BX238" s="173"/>
      <c r="BY238" s="173"/>
      <c r="BZ238" s="173"/>
      <c r="CA238" s="173"/>
      <c r="CB238" s="173"/>
      <c r="CC238" s="173"/>
      <c r="CD238" s="173"/>
      <c r="CE238" s="173"/>
      <c r="CF238" s="173"/>
      <c r="CG238" s="173"/>
      <c r="CH238" s="173"/>
      <c r="CI238" s="173"/>
      <c r="CJ238" s="173"/>
      <c r="CK238" s="173"/>
      <c r="CL238" s="173"/>
      <c r="CM238" s="173"/>
      <c r="CN238" s="173"/>
      <c r="CO238" s="173"/>
      <c r="CP238" s="173"/>
      <c r="CQ238" s="173"/>
      <c r="CR238" s="173"/>
      <c r="CS238" s="173"/>
      <c r="CT238" s="173"/>
      <c r="CU238" s="173"/>
      <c r="CV238" s="173"/>
      <c r="CW238" s="173"/>
      <c r="CX238" s="173"/>
      <c r="CY238" s="173"/>
      <c r="CZ238" s="173"/>
      <c r="DA238" s="173"/>
      <c r="DB238" s="173"/>
      <c r="DC238" s="173"/>
      <c r="DD238" s="173"/>
      <c r="DE238" s="173"/>
      <c r="DF238" s="173"/>
      <c r="DG238" s="173"/>
      <c r="DH238" s="173"/>
      <c r="DI238" s="173"/>
      <c r="DJ238" s="173"/>
      <c r="DK238" s="173"/>
      <c r="DL238" s="173"/>
      <c r="DM238" s="173"/>
      <c r="DN238" s="173"/>
      <c r="DO238" s="173"/>
      <c r="DP238" s="173"/>
      <c r="DQ238" s="173"/>
      <c r="DR238" s="173"/>
      <c r="DS238" s="173"/>
      <c r="DT238" s="173"/>
      <c r="DU238" s="173"/>
      <c r="DV238" s="173"/>
      <c r="DW238" s="173"/>
      <c r="DX238" s="173"/>
      <c r="DY238" s="173"/>
      <c r="DZ238" s="173"/>
      <c r="EA238" s="173"/>
      <c r="EB238" s="173"/>
      <c r="EC238" s="173"/>
      <c r="ED238" s="173"/>
      <c r="EE238" s="173"/>
      <c r="EF238" s="173"/>
      <c r="EG238" s="173"/>
      <c r="EH238" s="173"/>
      <c r="EI238" s="173"/>
      <c r="EJ238" s="173"/>
      <c r="EK238" s="173"/>
      <c r="EL238" s="173"/>
      <c r="EM238" s="173"/>
      <c r="EN238" s="173"/>
      <c r="EO238" s="173"/>
      <c r="EP238" s="173"/>
      <c r="EQ238" s="173"/>
      <c r="ER238" s="173"/>
      <c r="ES238" s="173"/>
      <c r="ET238" s="173"/>
      <c r="EU238" s="173"/>
      <c r="EV238" s="173"/>
      <c r="EW238" s="173"/>
      <c r="EX238" s="173"/>
      <c r="EY238" s="173"/>
      <c r="EZ238" s="173"/>
      <c r="FA238" s="173"/>
      <c r="FB238" s="173"/>
    </row>
    <row r="239" spans="4:158" hidden="1" x14ac:dyDescent="0.25">
      <c r="D239" s="173"/>
      <c r="E239" s="173"/>
      <c r="F239" s="173"/>
      <c r="G239" s="173"/>
      <c r="H239" s="173"/>
      <c r="I239" s="173"/>
      <c r="J239" s="173"/>
      <c r="K239" s="173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  <c r="Y239" s="173"/>
      <c r="Z239" s="173"/>
      <c r="AA239" s="173"/>
      <c r="AB239" s="173"/>
      <c r="AC239" s="173"/>
      <c r="AD239" s="173"/>
      <c r="AE239" s="173"/>
      <c r="AF239" s="173"/>
      <c r="AG239" s="173"/>
      <c r="AH239" s="173"/>
      <c r="AI239" s="173"/>
      <c r="AJ239" s="173"/>
      <c r="AK239" s="173"/>
      <c r="AL239" s="173"/>
      <c r="AM239" s="173"/>
      <c r="AN239" s="173"/>
      <c r="AO239" s="173"/>
      <c r="AP239" s="173"/>
      <c r="AQ239" s="173"/>
      <c r="AR239" s="173"/>
      <c r="AS239" s="173"/>
      <c r="AT239" s="173"/>
      <c r="AU239" s="173"/>
      <c r="AV239" s="173"/>
      <c r="AW239" s="173"/>
      <c r="AX239" s="173"/>
      <c r="AY239" s="173"/>
      <c r="AZ239" s="173"/>
      <c r="BA239" s="173"/>
      <c r="BB239" s="173"/>
      <c r="BC239" s="173"/>
      <c r="BD239" s="173"/>
      <c r="BE239" s="173"/>
      <c r="BF239" s="173"/>
      <c r="BG239" s="173"/>
      <c r="BH239" s="173"/>
      <c r="BI239" s="173"/>
      <c r="BJ239" s="173"/>
      <c r="BK239" s="173"/>
      <c r="BL239" s="173"/>
      <c r="BM239" s="173"/>
      <c r="BN239" s="173"/>
      <c r="BO239" s="173"/>
      <c r="BP239" s="173"/>
      <c r="BQ239" s="173"/>
      <c r="BR239" s="173"/>
      <c r="BS239" s="173"/>
      <c r="BT239" s="173"/>
      <c r="BU239" s="173"/>
      <c r="BV239" s="173"/>
      <c r="BW239" s="173"/>
      <c r="BX239" s="173"/>
      <c r="BY239" s="173"/>
      <c r="BZ239" s="173"/>
      <c r="CA239" s="173"/>
      <c r="CB239" s="173"/>
      <c r="CC239" s="173"/>
      <c r="CD239" s="173"/>
      <c r="CE239" s="173"/>
      <c r="CF239" s="173"/>
      <c r="CG239" s="173"/>
      <c r="CH239" s="173"/>
      <c r="CI239" s="173"/>
      <c r="CJ239" s="173"/>
      <c r="CK239" s="173"/>
      <c r="CL239" s="173"/>
      <c r="CM239" s="173"/>
      <c r="CN239" s="173"/>
      <c r="CO239" s="173"/>
      <c r="CP239" s="173"/>
      <c r="CQ239" s="173"/>
      <c r="CR239" s="173"/>
      <c r="CS239" s="173"/>
      <c r="CT239" s="173"/>
      <c r="CU239" s="173"/>
      <c r="CV239" s="173"/>
      <c r="CW239" s="173"/>
      <c r="CX239" s="173"/>
      <c r="CY239" s="173"/>
      <c r="CZ239" s="173"/>
      <c r="DA239" s="173"/>
      <c r="DB239" s="173"/>
      <c r="DC239" s="173"/>
      <c r="DD239" s="173"/>
      <c r="DE239" s="173"/>
      <c r="DF239" s="173"/>
      <c r="DG239" s="173"/>
      <c r="DH239" s="173"/>
      <c r="DI239" s="173"/>
      <c r="DJ239" s="173"/>
      <c r="DK239" s="173"/>
      <c r="DL239" s="173"/>
      <c r="DM239" s="173"/>
      <c r="DN239" s="173"/>
      <c r="DO239" s="173"/>
      <c r="DP239" s="173"/>
      <c r="DQ239" s="173"/>
      <c r="DR239" s="173"/>
      <c r="DS239" s="173"/>
      <c r="DT239" s="173"/>
      <c r="DU239" s="173"/>
      <c r="DV239" s="173"/>
      <c r="DW239" s="173"/>
      <c r="DX239" s="173"/>
      <c r="DY239" s="173"/>
      <c r="DZ239" s="173"/>
      <c r="EA239" s="173"/>
      <c r="EB239" s="173"/>
      <c r="EC239" s="173"/>
      <c r="ED239" s="173"/>
      <c r="EE239" s="173"/>
      <c r="EF239" s="173"/>
      <c r="EG239" s="173"/>
      <c r="EH239" s="173"/>
      <c r="EI239" s="173"/>
      <c r="EJ239" s="173"/>
      <c r="EK239" s="173"/>
      <c r="EL239" s="173"/>
      <c r="EM239" s="173"/>
      <c r="EN239" s="173"/>
      <c r="EO239" s="173"/>
      <c r="EP239" s="173"/>
      <c r="EQ239" s="173"/>
      <c r="ER239" s="173"/>
      <c r="ES239" s="173"/>
      <c r="ET239" s="173"/>
      <c r="EU239" s="173"/>
      <c r="EV239" s="173"/>
      <c r="EW239" s="173"/>
      <c r="EX239" s="173"/>
      <c r="EY239" s="173"/>
      <c r="EZ239" s="173"/>
      <c r="FA239" s="173"/>
      <c r="FB239" s="173"/>
    </row>
    <row r="240" spans="4:158" hidden="1" x14ac:dyDescent="0.25">
      <c r="D240" s="173"/>
      <c r="E240" s="173"/>
      <c r="F240" s="173"/>
      <c r="G240" s="173"/>
      <c r="H240" s="173"/>
      <c r="I240" s="173"/>
      <c r="J240" s="173"/>
      <c r="K240" s="173"/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  <c r="W240" s="173"/>
      <c r="X240" s="173"/>
      <c r="Y240" s="173"/>
      <c r="Z240" s="173"/>
      <c r="AA240" s="173"/>
      <c r="AB240" s="173"/>
      <c r="AC240" s="173"/>
      <c r="AD240" s="173"/>
      <c r="AE240" s="173"/>
      <c r="AF240" s="173"/>
      <c r="AG240" s="173"/>
      <c r="AH240" s="173"/>
      <c r="AI240" s="173"/>
      <c r="AJ240" s="173"/>
      <c r="AK240" s="173"/>
      <c r="AL240" s="173"/>
      <c r="AM240" s="173"/>
      <c r="AN240" s="173"/>
      <c r="AO240" s="173"/>
      <c r="AP240" s="173"/>
      <c r="AQ240" s="173"/>
      <c r="AR240" s="173"/>
      <c r="AS240" s="173"/>
      <c r="AT240" s="173"/>
      <c r="AU240" s="173"/>
      <c r="AV240" s="173"/>
      <c r="AW240" s="173"/>
      <c r="AX240" s="173"/>
      <c r="AY240" s="173"/>
      <c r="AZ240" s="173"/>
      <c r="BA240" s="173"/>
      <c r="BB240" s="173"/>
      <c r="BC240" s="173"/>
      <c r="BD240" s="173"/>
      <c r="BE240" s="173"/>
      <c r="BF240" s="173"/>
      <c r="BG240" s="173"/>
      <c r="BH240" s="173"/>
      <c r="BI240" s="173"/>
      <c r="BJ240" s="173"/>
      <c r="BK240" s="173"/>
      <c r="BL240" s="173"/>
      <c r="BM240" s="173"/>
      <c r="BN240" s="173"/>
      <c r="BO240" s="173"/>
      <c r="BP240" s="173"/>
      <c r="BQ240" s="173"/>
      <c r="BR240" s="173"/>
      <c r="BS240" s="173"/>
      <c r="BT240" s="173"/>
      <c r="BU240" s="173"/>
      <c r="BV240" s="173"/>
      <c r="BW240" s="173"/>
      <c r="BX240" s="173"/>
      <c r="BY240" s="173"/>
      <c r="BZ240" s="173"/>
      <c r="CA240" s="173"/>
      <c r="CB240" s="173"/>
      <c r="CC240" s="173"/>
      <c r="CD240" s="173"/>
      <c r="CE240" s="173"/>
      <c r="CF240" s="173"/>
      <c r="CG240" s="173"/>
      <c r="CH240" s="173"/>
      <c r="CI240" s="173"/>
      <c r="CJ240" s="173"/>
      <c r="CK240" s="173"/>
      <c r="CL240" s="173"/>
      <c r="CM240" s="173"/>
      <c r="CN240" s="173"/>
      <c r="CO240" s="173"/>
      <c r="CP240" s="173"/>
      <c r="CQ240" s="173"/>
      <c r="CR240" s="173"/>
      <c r="CS240" s="173"/>
      <c r="CT240" s="173"/>
      <c r="CU240" s="173"/>
      <c r="CV240" s="173"/>
      <c r="CW240" s="173"/>
      <c r="CX240" s="173"/>
      <c r="CY240" s="173"/>
      <c r="CZ240" s="173"/>
      <c r="DA240" s="173"/>
      <c r="DB240" s="173"/>
      <c r="DC240" s="173"/>
      <c r="DD240" s="173"/>
      <c r="DE240" s="173"/>
      <c r="DF240" s="173"/>
      <c r="DG240" s="173"/>
      <c r="DH240" s="173"/>
      <c r="DI240" s="173"/>
      <c r="DJ240" s="173"/>
      <c r="DK240" s="173"/>
      <c r="DL240" s="173"/>
      <c r="DM240" s="173"/>
      <c r="DN240" s="173"/>
      <c r="DO240" s="173"/>
      <c r="DP240" s="173"/>
      <c r="DQ240" s="173"/>
      <c r="DR240" s="173"/>
      <c r="DS240" s="173"/>
      <c r="DT240" s="173"/>
      <c r="DU240" s="173"/>
      <c r="DV240" s="173"/>
      <c r="DW240" s="173"/>
      <c r="DX240" s="173"/>
      <c r="DY240" s="173"/>
      <c r="DZ240" s="173"/>
      <c r="EA240" s="173"/>
      <c r="EB240" s="173"/>
      <c r="EC240" s="173"/>
      <c r="ED240" s="173"/>
      <c r="EE240" s="173"/>
      <c r="EF240" s="173"/>
      <c r="EG240" s="173"/>
      <c r="EH240" s="173"/>
      <c r="EI240" s="173"/>
      <c r="EJ240" s="173"/>
      <c r="EK240" s="173"/>
      <c r="EL240" s="173"/>
      <c r="EM240" s="173"/>
      <c r="EN240" s="173"/>
      <c r="EO240" s="173"/>
      <c r="EP240" s="173"/>
      <c r="EQ240" s="173"/>
      <c r="ER240" s="173"/>
      <c r="ES240" s="173"/>
      <c r="ET240" s="173"/>
      <c r="EU240" s="173"/>
      <c r="EV240" s="173"/>
      <c r="EW240" s="173"/>
      <c r="EX240" s="173"/>
      <c r="EY240" s="173"/>
      <c r="EZ240" s="173"/>
      <c r="FA240" s="173"/>
      <c r="FB240" s="173"/>
    </row>
    <row r="241" spans="4:158" hidden="1" x14ac:dyDescent="0.25">
      <c r="D241" s="173"/>
      <c r="E241" s="173"/>
      <c r="F241" s="173"/>
      <c r="G241" s="173"/>
      <c r="H241" s="173"/>
      <c r="I241" s="173"/>
      <c r="J241" s="173"/>
      <c r="K241" s="173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  <c r="Y241" s="173"/>
      <c r="Z241" s="173"/>
      <c r="AA241" s="173"/>
      <c r="AB241" s="173"/>
      <c r="AC241" s="173"/>
      <c r="AD241" s="173"/>
      <c r="AE241" s="173"/>
      <c r="AF241" s="173"/>
      <c r="AG241" s="173"/>
      <c r="AH241" s="173"/>
      <c r="AI241" s="173"/>
      <c r="AJ241" s="173"/>
      <c r="AK241" s="173"/>
      <c r="AL241" s="173"/>
      <c r="AM241" s="173"/>
      <c r="AN241" s="173"/>
      <c r="AO241" s="173"/>
      <c r="AP241" s="173"/>
      <c r="AQ241" s="173"/>
      <c r="AR241" s="173"/>
      <c r="AS241" s="173"/>
      <c r="AT241" s="173"/>
      <c r="AU241" s="173"/>
      <c r="AV241" s="173"/>
      <c r="AW241" s="173"/>
      <c r="AX241" s="173"/>
      <c r="AY241" s="173"/>
      <c r="AZ241" s="173"/>
      <c r="BA241" s="173"/>
      <c r="BB241" s="173"/>
      <c r="BC241" s="173"/>
      <c r="BD241" s="173"/>
      <c r="BE241" s="173"/>
      <c r="BF241" s="173"/>
      <c r="BG241" s="173"/>
      <c r="BH241" s="173"/>
      <c r="BI241" s="173"/>
      <c r="BJ241" s="173"/>
      <c r="BK241" s="173"/>
      <c r="BL241" s="173"/>
      <c r="BM241" s="173"/>
      <c r="BN241" s="173"/>
      <c r="BO241" s="173"/>
      <c r="BP241" s="173"/>
      <c r="BQ241" s="173"/>
      <c r="BR241" s="173"/>
      <c r="BS241" s="173"/>
      <c r="BT241" s="173"/>
      <c r="BU241" s="173"/>
      <c r="BV241" s="173"/>
      <c r="BW241" s="173"/>
      <c r="BX241" s="173"/>
      <c r="BY241" s="173"/>
      <c r="BZ241" s="173"/>
      <c r="CA241" s="173"/>
      <c r="CB241" s="173"/>
      <c r="CC241" s="173"/>
      <c r="CD241" s="173"/>
      <c r="CE241" s="173"/>
      <c r="CF241" s="173"/>
      <c r="CG241" s="173"/>
      <c r="CH241" s="173"/>
      <c r="CI241" s="173"/>
      <c r="CJ241" s="173"/>
      <c r="CK241" s="173"/>
      <c r="CL241" s="173"/>
      <c r="CM241" s="173"/>
      <c r="CN241" s="173"/>
      <c r="CO241" s="173"/>
      <c r="CP241" s="173"/>
      <c r="CQ241" s="173"/>
      <c r="CR241" s="173"/>
      <c r="CS241" s="173"/>
      <c r="CT241" s="173"/>
      <c r="CU241" s="173"/>
      <c r="CV241" s="173"/>
      <c r="CW241" s="173"/>
      <c r="CX241" s="173"/>
      <c r="CY241" s="173"/>
      <c r="CZ241" s="173"/>
      <c r="DA241" s="173"/>
      <c r="DB241" s="173"/>
      <c r="DC241" s="173"/>
      <c r="DD241" s="173"/>
      <c r="DE241" s="173"/>
      <c r="DF241" s="173"/>
      <c r="DG241" s="173"/>
      <c r="DH241" s="173"/>
      <c r="DI241" s="173"/>
      <c r="DJ241" s="173"/>
      <c r="DK241" s="173"/>
      <c r="DL241" s="173"/>
      <c r="DM241" s="173"/>
      <c r="DN241" s="173"/>
      <c r="DO241" s="173"/>
      <c r="DP241" s="173"/>
      <c r="DQ241" s="173"/>
      <c r="DR241" s="173"/>
      <c r="DS241" s="173"/>
      <c r="DT241" s="173"/>
      <c r="DU241" s="173"/>
      <c r="DV241" s="173"/>
      <c r="DW241" s="173"/>
      <c r="DX241" s="173"/>
      <c r="DY241" s="173"/>
      <c r="DZ241" s="173"/>
      <c r="EA241" s="173"/>
      <c r="EB241" s="173"/>
      <c r="EC241" s="173"/>
      <c r="ED241" s="173"/>
      <c r="EE241" s="173"/>
      <c r="EF241" s="173"/>
      <c r="EG241" s="173"/>
      <c r="EH241" s="173"/>
      <c r="EI241" s="173"/>
      <c r="EJ241" s="173"/>
      <c r="EK241" s="173"/>
      <c r="EL241" s="173"/>
      <c r="EM241" s="173"/>
      <c r="EN241" s="173"/>
      <c r="EO241" s="173"/>
      <c r="EP241" s="173"/>
      <c r="EQ241" s="173"/>
      <c r="ER241" s="173"/>
      <c r="ES241" s="173"/>
      <c r="ET241" s="173"/>
      <c r="EU241" s="173"/>
      <c r="EV241" s="173"/>
      <c r="EW241" s="173"/>
      <c r="EX241" s="173"/>
      <c r="EY241" s="173"/>
      <c r="EZ241" s="173"/>
      <c r="FA241" s="173"/>
      <c r="FB241" s="173"/>
    </row>
    <row r="242" spans="4:158" hidden="1" x14ac:dyDescent="0.25">
      <c r="D242" s="173"/>
      <c r="E242" s="173"/>
      <c r="F242" s="173"/>
      <c r="G242" s="173"/>
      <c r="H242" s="173"/>
      <c r="I242" s="173"/>
      <c r="J242" s="173"/>
      <c r="K242" s="173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  <c r="AA242" s="173"/>
      <c r="AB242" s="173"/>
      <c r="AC242" s="173"/>
      <c r="AD242" s="173"/>
      <c r="AE242" s="173"/>
      <c r="AF242" s="173"/>
      <c r="AG242" s="173"/>
      <c r="AH242" s="173"/>
      <c r="AI242" s="173"/>
      <c r="AJ242" s="173"/>
      <c r="AK242" s="173"/>
      <c r="AL242" s="173"/>
      <c r="AM242" s="173"/>
      <c r="AN242" s="173"/>
      <c r="AO242" s="173"/>
      <c r="AP242" s="173"/>
      <c r="AQ242" s="173"/>
      <c r="AR242" s="173"/>
      <c r="AS242" s="173"/>
      <c r="AT242" s="173"/>
      <c r="AU242" s="173"/>
      <c r="AV242" s="173"/>
      <c r="AW242" s="173"/>
      <c r="AX242" s="173"/>
      <c r="AY242" s="173"/>
      <c r="AZ242" s="173"/>
      <c r="BA242" s="173"/>
      <c r="BB242" s="173"/>
      <c r="BC242" s="173"/>
      <c r="BD242" s="173"/>
      <c r="BE242" s="173"/>
      <c r="BF242" s="173"/>
      <c r="BG242" s="173"/>
      <c r="BH242" s="173"/>
      <c r="BI242" s="173"/>
      <c r="BJ242" s="173"/>
      <c r="BK242" s="173"/>
      <c r="BL242" s="173"/>
      <c r="BM242" s="173"/>
      <c r="BN242" s="173"/>
      <c r="BO242" s="173"/>
      <c r="BP242" s="173"/>
      <c r="BQ242" s="173"/>
      <c r="BR242" s="173"/>
      <c r="BS242" s="173"/>
      <c r="BT242" s="173"/>
      <c r="BU242" s="173"/>
      <c r="BV242" s="173"/>
      <c r="BW242" s="173"/>
      <c r="BX242" s="173"/>
      <c r="BY242" s="173"/>
      <c r="BZ242" s="173"/>
      <c r="CA242" s="173"/>
      <c r="CB242" s="173"/>
      <c r="CC242" s="173"/>
      <c r="CD242" s="173"/>
      <c r="CE242" s="173"/>
      <c r="CF242" s="173"/>
      <c r="CG242" s="173"/>
      <c r="CH242" s="173"/>
      <c r="CI242" s="173"/>
      <c r="CJ242" s="173"/>
      <c r="CK242" s="173"/>
      <c r="CL242" s="173"/>
      <c r="CM242" s="173"/>
      <c r="CN242" s="173"/>
      <c r="CO242" s="173"/>
      <c r="CP242" s="173"/>
      <c r="CQ242" s="173"/>
      <c r="CR242" s="173"/>
      <c r="CS242" s="173"/>
      <c r="CT242" s="173"/>
      <c r="CU242" s="173"/>
      <c r="CV242" s="173"/>
      <c r="CW242" s="173"/>
      <c r="CX242" s="173"/>
      <c r="CY242" s="173"/>
      <c r="CZ242" s="173"/>
      <c r="DA242" s="173"/>
      <c r="DB242" s="173"/>
      <c r="DC242" s="173"/>
      <c r="DD242" s="173"/>
      <c r="DE242" s="173"/>
      <c r="DF242" s="173"/>
      <c r="DG242" s="173"/>
      <c r="DH242" s="173"/>
      <c r="DI242" s="173"/>
      <c r="DJ242" s="173"/>
      <c r="DK242" s="173"/>
      <c r="DL242" s="173"/>
      <c r="DM242" s="173"/>
      <c r="DN242" s="173"/>
      <c r="DO242" s="173"/>
      <c r="DP242" s="173"/>
      <c r="DQ242" s="173"/>
      <c r="DR242" s="173"/>
      <c r="DS242" s="173"/>
      <c r="DT242" s="173"/>
      <c r="DU242" s="173"/>
      <c r="DV242" s="173"/>
      <c r="DW242" s="173"/>
      <c r="DX242" s="173"/>
      <c r="DY242" s="173"/>
      <c r="DZ242" s="173"/>
      <c r="EA242" s="173"/>
      <c r="EB242" s="173"/>
      <c r="EC242" s="173"/>
      <c r="ED242" s="173"/>
      <c r="EE242" s="173"/>
      <c r="EF242" s="173"/>
      <c r="EG242" s="173"/>
      <c r="EH242" s="173"/>
      <c r="EI242" s="173"/>
      <c r="EJ242" s="173"/>
      <c r="EK242" s="173"/>
      <c r="EL242" s="173"/>
      <c r="EM242" s="173"/>
      <c r="EN242" s="173"/>
      <c r="EO242" s="173"/>
      <c r="EP242" s="173"/>
      <c r="EQ242" s="173"/>
      <c r="ER242" s="173"/>
      <c r="ES242" s="173"/>
      <c r="ET242" s="173"/>
      <c r="EU242" s="173"/>
      <c r="EV242" s="173"/>
      <c r="EW242" s="173"/>
      <c r="EX242" s="173"/>
      <c r="EY242" s="173"/>
      <c r="EZ242" s="173"/>
      <c r="FA242" s="173"/>
      <c r="FB242" s="173"/>
    </row>
    <row r="243" spans="4:158" hidden="1" x14ac:dyDescent="0.25">
      <c r="D243" s="173"/>
      <c r="E243" s="173"/>
      <c r="F243" s="173"/>
      <c r="G243" s="173"/>
      <c r="H243" s="173"/>
      <c r="I243" s="173"/>
      <c r="J243" s="173"/>
      <c r="K243" s="173"/>
      <c r="L243" s="173"/>
      <c r="M243" s="173"/>
      <c r="N243" s="173"/>
      <c r="O243" s="173"/>
      <c r="P243" s="173"/>
      <c r="Q243" s="173"/>
      <c r="R243" s="173"/>
      <c r="S243" s="173"/>
      <c r="T243" s="173"/>
      <c r="U243" s="173"/>
      <c r="V243" s="173"/>
      <c r="W243" s="173"/>
      <c r="X243" s="173"/>
      <c r="Y243" s="173"/>
      <c r="Z243" s="173"/>
      <c r="AA243" s="173"/>
      <c r="AB243" s="173"/>
      <c r="AC243" s="173"/>
      <c r="AD243" s="173"/>
      <c r="AE243" s="173"/>
      <c r="AF243" s="173"/>
      <c r="AG243" s="173"/>
      <c r="AH243" s="173"/>
      <c r="AI243" s="173"/>
      <c r="AJ243" s="173"/>
      <c r="AK243" s="173"/>
      <c r="AL243" s="173"/>
      <c r="AM243" s="173"/>
      <c r="AN243" s="173"/>
      <c r="AO243" s="173"/>
      <c r="AP243" s="173"/>
      <c r="AQ243" s="173"/>
      <c r="AR243" s="173"/>
      <c r="AS243" s="173"/>
      <c r="AT243" s="173"/>
      <c r="AU243" s="173"/>
      <c r="AV243" s="173"/>
      <c r="AW243" s="173"/>
      <c r="AX243" s="173"/>
      <c r="AY243" s="173"/>
      <c r="AZ243" s="173"/>
      <c r="BA243" s="173"/>
      <c r="BB243" s="173"/>
      <c r="BC243" s="173"/>
      <c r="BD243" s="173"/>
      <c r="BE243" s="173"/>
      <c r="BF243" s="173"/>
      <c r="BG243" s="173"/>
      <c r="BH243" s="173"/>
      <c r="BI243" s="173"/>
      <c r="BJ243" s="173"/>
      <c r="BK243" s="173"/>
      <c r="BL243" s="173"/>
      <c r="BM243" s="173"/>
      <c r="BN243" s="173"/>
      <c r="BO243" s="173"/>
      <c r="BP243" s="173"/>
      <c r="BQ243" s="173"/>
      <c r="BR243" s="173"/>
      <c r="BS243" s="173"/>
      <c r="BT243" s="173"/>
      <c r="BU243" s="173"/>
      <c r="BV243" s="173"/>
      <c r="BW243" s="173"/>
      <c r="BX243" s="173"/>
      <c r="BY243" s="173"/>
      <c r="BZ243" s="173"/>
      <c r="CA243" s="173"/>
      <c r="CB243" s="173"/>
      <c r="CC243" s="173"/>
      <c r="CD243" s="173"/>
      <c r="CE243" s="173"/>
      <c r="CF243" s="173"/>
      <c r="CG243" s="173"/>
      <c r="CH243" s="173"/>
      <c r="CI243" s="173"/>
      <c r="CJ243" s="173"/>
      <c r="CK243" s="173"/>
      <c r="CL243" s="173"/>
      <c r="CM243" s="173"/>
      <c r="CN243" s="173"/>
      <c r="CO243" s="173"/>
      <c r="CP243" s="173"/>
      <c r="CQ243" s="173"/>
      <c r="CR243" s="173"/>
      <c r="CS243" s="173"/>
      <c r="CT243" s="173"/>
      <c r="CU243" s="173"/>
      <c r="CV243" s="173"/>
      <c r="CW243" s="173"/>
      <c r="CX243" s="173"/>
      <c r="CY243" s="173"/>
      <c r="CZ243" s="173"/>
      <c r="DA243" s="173"/>
      <c r="DB243" s="173"/>
      <c r="DC243" s="173"/>
      <c r="DD243" s="173"/>
      <c r="DE243" s="173"/>
      <c r="DF243" s="173"/>
      <c r="DG243" s="173"/>
      <c r="DH243" s="173"/>
      <c r="DI243" s="173"/>
      <c r="DJ243" s="173"/>
      <c r="DK243" s="173"/>
      <c r="DL243" s="173"/>
      <c r="DM243" s="173"/>
      <c r="DN243" s="173"/>
      <c r="DO243" s="173"/>
      <c r="DP243" s="173"/>
      <c r="DQ243" s="173"/>
      <c r="DR243" s="173"/>
      <c r="DS243" s="173"/>
      <c r="DT243" s="173"/>
      <c r="DU243" s="173"/>
      <c r="DV243" s="173"/>
      <c r="DW243" s="173"/>
      <c r="DX243" s="173"/>
      <c r="DY243" s="173"/>
      <c r="DZ243" s="173"/>
      <c r="EA243" s="173"/>
      <c r="EB243" s="173"/>
      <c r="EC243" s="173"/>
      <c r="ED243" s="173"/>
      <c r="EE243" s="173"/>
      <c r="EF243" s="173"/>
      <c r="EG243" s="173"/>
      <c r="EH243" s="173"/>
      <c r="EI243" s="173"/>
      <c r="EJ243" s="173"/>
      <c r="EK243" s="173"/>
      <c r="EL243" s="173"/>
      <c r="EM243" s="173"/>
      <c r="EN243" s="173"/>
      <c r="EO243" s="173"/>
      <c r="EP243" s="173"/>
      <c r="EQ243" s="173"/>
      <c r="ER243" s="173"/>
      <c r="ES243" s="173"/>
      <c r="ET243" s="173"/>
      <c r="EU243" s="173"/>
      <c r="EV243" s="173"/>
      <c r="EW243" s="173"/>
      <c r="EX243" s="173"/>
      <c r="EY243" s="173"/>
      <c r="EZ243" s="173"/>
      <c r="FA243" s="173"/>
      <c r="FB243" s="173"/>
    </row>
    <row r="244" spans="4:158" hidden="1" x14ac:dyDescent="0.25">
      <c r="D244" s="173"/>
      <c r="E244" s="173"/>
      <c r="F244" s="173"/>
      <c r="G244" s="173"/>
      <c r="H244" s="173"/>
      <c r="I244" s="173"/>
      <c r="J244" s="173"/>
      <c r="K244" s="173"/>
      <c r="L244" s="173"/>
      <c r="M244" s="173"/>
      <c r="N244" s="173"/>
      <c r="O244" s="173"/>
      <c r="P244" s="173"/>
      <c r="Q244" s="173"/>
      <c r="R244" s="173"/>
      <c r="S244" s="173"/>
      <c r="T244" s="173"/>
      <c r="U244" s="173"/>
      <c r="V244" s="173"/>
      <c r="W244" s="173"/>
      <c r="X244" s="173"/>
      <c r="Y244" s="173"/>
      <c r="Z244" s="173"/>
      <c r="AA244" s="173"/>
      <c r="AB244" s="173"/>
      <c r="AC244" s="173"/>
      <c r="AD244" s="173"/>
      <c r="AE244" s="173"/>
      <c r="AF244" s="173"/>
      <c r="AG244" s="173"/>
      <c r="AH244" s="173"/>
      <c r="AI244" s="173"/>
      <c r="AJ244" s="173"/>
      <c r="AK244" s="173"/>
      <c r="AL244" s="173"/>
      <c r="AM244" s="173"/>
      <c r="AN244" s="173"/>
      <c r="AO244" s="173"/>
      <c r="AP244" s="173"/>
      <c r="AQ244" s="173"/>
      <c r="AR244" s="173"/>
      <c r="AS244" s="173"/>
      <c r="AT244" s="173"/>
      <c r="AU244" s="173"/>
      <c r="AV244" s="173"/>
      <c r="AW244" s="173"/>
      <c r="AX244" s="173"/>
      <c r="AY244" s="173"/>
      <c r="AZ244" s="173"/>
      <c r="BA244" s="173"/>
      <c r="BB244" s="173"/>
      <c r="BC244" s="173"/>
      <c r="BD244" s="173"/>
      <c r="BE244" s="173"/>
      <c r="BF244" s="173"/>
      <c r="BG244" s="173"/>
      <c r="BH244" s="173"/>
      <c r="BI244" s="173"/>
      <c r="BJ244" s="173"/>
      <c r="BK244" s="173"/>
      <c r="BL244" s="173"/>
      <c r="BM244" s="173"/>
      <c r="BN244" s="173"/>
      <c r="BO244" s="173"/>
      <c r="BP244" s="173"/>
      <c r="BQ244" s="173"/>
      <c r="BR244" s="173"/>
      <c r="BS244" s="173"/>
      <c r="BT244" s="173"/>
      <c r="BU244" s="173"/>
      <c r="BV244" s="173"/>
      <c r="BW244" s="173"/>
      <c r="BX244" s="173"/>
      <c r="BY244" s="173"/>
      <c r="BZ244" s="173"/>
      <c r="CA244" s="173"/>
      <c r="CB244" s="173"/>
      <c r="CC244" s="173"/>
      <c r="CD244" s="173"/>
      <c r="CE244" s="173"/>
      <c r="CF244" s="173"/>
      <c r="CG244" s="173"/>
      <c r="CH244" s="173"/>
      <c r="CI244" s="173"/>
      <c r="CJ244" s="173"/>
      <c r="CK244" s="173"/>
      <c r="CL244" s="173"/>
      <c r="CM244" s="173"/>
      <c r="CN244" s="173"/>
      <c r="CO244" s="173"/>
      <c r="CP244" s="173"/>
      <c r="CQ244" s="173"/>
      <c r="CR244" s="173"/>
      <c r="CS244" s="173"/>
      <c r="CT244" s="173"/>
      <c r="CU244" s="173"/>
      <c r="CV244" s="173"/>
      <c r="CW244" s="173"/>
      <c r="CX244" s="173"/>
      <c r="CY244" s="173"/>
      <c r="CZ244" s="173"/>
      <c r="DA244" s="173"/>
      <c r="DB244" s="173"/>
      <c r="DC244" s="173"/>
      <c r="DD244" s="173"/>
      <c r="DE244" s="173"/>
      <c r="DF244" s="173"/>
      <c r="DG244" s="173"/>
      <c r="DH244" s="173"/>
      <c r="DI244" s="173"/>
      <c r="DJ244" s="173"/>
      <c r="DK244" s="173"/>
      <c r="DL244" s="173"/>
      <c r="DM244" s="173"/>
      <c r="DN244" s="173"/>
      <c r="DO244" s="173"/>
      <c r="DP244" s="173"/>
      <c r="DQ244" s="173"/>
      <c r="DR244" s="173"/>
      <c r="DS244" s="173"/>
      <c r="DT244" s="173"/>
      <c r="DU244" s="173"/>
      <c r="DV244" s="173"/>
      <c r="DW244" s="173"/>
      <c r="DX244" s="173"/>
      <c r="DY244" s="173"/>
      <c r="DZ244" s="173"/>
      <c r="EA244" s="173"/>
      <c r="EB244" s="173"/>
      <c r="EC244" s="173"/>
      <c r="ED244" s="173"/>
      <c r="EE244" s="173"/>
      <c r="EF244" s="173"/>
      <c r="EG244" s="173"/>
      <c r="EH244" s="173"/>
      <c r="EI244" s="173"/>
      <c r="EJ244" s="173"/>
      <c r="EK244" s="173"/>
      <c r="EL244" s="173"/>
      <c r="EM244" s="173"/>
      <c r="EN244" s="173"/>
      <c r="EO244" s="173"/>
      <c r="EP244" s="173"/>
      <c r="EQ244" s="173"/>
      <c r="ER244" s="173"/>
      <c r="ES244" s="173"/>
      <c r="ET244" s="173"/>
      <c r="EU244" s="173"/>
      <c r="EV244" s="173"/>
      <c r="EW244" s="173"/>
      <c r="EX244" s="173"/>
      <c r="EY244" s="173"/>
      <c r="EZ244" s="173"/>
      <c r="FA244" s="173"/>
      <c r="FB244" s="173"/>
    </row>
    <row r="245" spans="4:158" hidden="1" x14ac:dyDescent="0.25">
      <c r="D245" s="173"/>
      <c r="E245" s="173"/>
      <c r="F245" s="173"/>
      <c r="G245" s="173"/>
      <c r="H245" s="173"/>
      <c r="I245" s="173"/>
      <c r="J245" s="173"/>
      <c r="K245" s="173"/>
      <c r="L245" s="173"/>
      <c r="M245" s="173"/>
      <c r="N245" s="173"/>
      <c r="O245" s="173"/>
      <c r="P245" s="173"/>
      <c r="Q245" s="173"/>
      <c r="R245" s="173"/>
      <c r="S245" s="173"/>
      <c r="T245" s="173"/>
      <c r="U245" s="173"/>
      <c r="V245" s="173"/>
      <c r="W245" s="173"/>
      <c r="X245" s="173"/>
      <c r="Y245" s="173"/>
      <c r="Z245" s="173"/>
      <c r="AA245" s="173"/>
      <c r="AB245" s="173"/>
      <c r="AC245" s="173"/>
      <c r="AD245" s="173"/>
      <c r="AE245" s="173"/>
      <c r="AF245" s="173"/>
      <c r="AG245" s="173"/>
      <c r="AH245" s="173"/>
      <c r="AI245" s="173"/>
      <c r="AJ245" s="173"/>
      <c r="AK245" s="173"/>
      <c r="AL245" s="173"/>
      <c r="AM245" s="173"/>
      <c r="AN245" s="173"/>
      <c r="AO245" s="173"/>
      <c r="AP245" s="173"/>
      <c r="AQ245" s="173"/>
      <c r="AR245" s="173"/>
      <c r="AS245" s="173"/>
      <c r="AT245" s="173"/>
      <c r="AU245" s="173"/>
      <c r="AV245" s="173"/>
      <c r="AW245" s="173"/>
      <c r="AX245" s="173"/>
      <c r="AY245" s="173"/>
      <c r="AZ245" s="173"/>
      <c r="BA245" s="173"/>
      <c r="BB245" s="173"/>
      <c r="BC245" s="173"/>
      <c r="BD245" s="173"/>
      <c r="BE245" s="173"/>
      <c r="BF245" s="173"/>
      <c r="BG245" s="173"/>
      <c r="BH245" s="173"/>
      <c r="BI245" s="173"/>
      <c r="BJ245" s="173"/>
      <c r="BK245" s="173"/>
      <c r="BL245" s="173"/>
      <c r="BM245" s="173"/>
      <c r="BN245" s="173"/>
      <c r="BO245" s="173"/>
      <c r="BP245" s="173"/>
      <c r="BQ245" s="173"/>
      <c r="BR245" s="173"/>
      <c r="BS245" s="173"/>
      <c r="BT245" s="173"/>
      <c r="BU245" s="173"/>
      <c r="BV245" s="173"/>
      <c r="BW245" s="173"/>
      <c r="BX245" s="173"/>
      <c r="BY245" s="173"/>
      <c r="BZ245" s="173"/>
      <c r="CA245" s="173"/>
      <c r="CB245" s="173"/>
      <c r="CC245" s="173"/>
      <c r="CD245" s="173"/>
      <c r="CE245" s="173"/>
      <c r="CF245" s="173"/>
      <c r="CG245" s="173"/>
      <c r="CH245" s="173"/>
      <c r="CI245" s="173"/>
      <c r="CJ245" s="173"/>
      <c r="CK245" s="173"/>
      <c r="CL245" s="173"/>
      <c r="CM245" s="173"/>
      <c r="CN245" s="173"/>
      <c r="CO245" s="173"/>
      <c r="CP245" s="173"/>
      <c r="CQ245" s="173"/>
      <c r="CR245" s="173"/>
      <c r="CS245" s="173"/>
      <c r="CT245" s="173"/>
      <c r="CU245" s="173"/>
      <c r="CV245" s="173"/>
      <c r="CW245" s="173"/>
      <c r="CX245" s="173"/>
      <c r="CY245" s="173"/>
      <c r="CZ245" s="173"/>
      <c r="DA245" s="173"/>
      <c r="DB245" s="173"/>
      <c r="DC245" s="173"/>
      <c r="DD245" s="173"/>
      <c r="DE245" s="173"/>
      <c r="DF245" s="173"/>
      <c r="DG245" s="173"/>
      <c r="DH245" s="173"/>
      <c r="DI245" s="173"/>
      <c r="DJ245" s="173"/>
      <c r="DK245" s="173"/>
      <c r="DL245" s="173"/>
      <c r="DM245" s="173"/>
      <c r="DN245" s="173"/>
      <c r="DO245" s="173"/>
      <c r="DP245" s="173"/>
      <c r="DQ245" s="173"/>
      <c r="DR245" s="173"/>
      <c r="DS245" s="173"/>
      <c r="DT245" s="173"/>
      <c r="DU245" s="173"/>
      <c r="DV245" s="173"/>
      <c r="DW245" s="173"/>
      <c r="DX245" s="173"/>
      <c r="DY245" s="173"/>
      <c r="DZ245" s="173"/>
      <c r="EA245" s="173"/>
      <c r="EB245" s="173"/>
      <c r="EC245" s="173"/>
      <c r="ED245" s="173"/>
      <c r="EE245" s="173"/>
      <c r="EF245" s="173"/>
      <c r="EG245" s="173"/>
      <c r="EH245" s="173"/>
      <c r="EI245" s="173"/>
      <c r="EJ245" s="173"/>
      <c r="EK245" s="173"/>
      <c r="EL245" s="173"/>
      <c r="EM245" s="173"/>
      <c r="EN245" s="173"/>
      <c r="EO245" s="173"/>
      <c r="EP245" s="173"/>
      <c r="EQ245" s="173"/>
      <c r="ER245" s="173"/>
      <c r="ES245" s="173"/>
      <c r="ET245" s="173"/>
      <c r="EU245" s="173"/>
      <c r="EV245" s="173"/>
      <c r="EW245" s="173"/>
      <c r="EX245" s="173"/>
      <c r="EY245" s="173"/>
      <c r="EZ245" s="173"/>
      <c r="FA245" s="173"/>
      <c r="FB245" s="173"/>
    </row>
    <row r="246" spans="4:158" hidden="1" x14ac:dyDescent="0.25">
      <c r="D246" s="173"/>
      <c r="E246" s="173"/>
      <c r="F246" s="173"/>
      <c r="G246" s="173"/>
      <c r="H246" s="173"/>
      <c r="I246" s="173"/>
      <c r="J246" s="173"/>
      <c r="K246" s="173"/>
      <c r="L246" s="173"/>
      <c r="M246" s="173"/>
      <c r="N246" s="173"/>
      <c r="O246" s="173"/>
      <c r="P246" s="173"/>
      <c r="Q246" s="173"/>
      <c r="R246" s="173"/>
      <c r="S246" s="173"/>
      <c r="T246" s="173"/>
      <c r="U246" s="173"/>
      <c r="V246" s="173"/>
      <c r="W246" s="173"/>
      <c r="X246" s="173"/>
      <c r="Y246" s="173"/>
      <c r="Z246" s="173"/>
      <c r="AA246" s="173"/>
      <c r="AB246" s="173"/>
      <c r="AC246" s="173"/>
      <c r="AD246" s="173"/>
      <c r="AE246" s="173"/>
      <c r="AF246" s="173"/>
      <c r="AG246" s="173"/>
      <c r="AH246" s="173"/>
      <c r="AI246" s="173"/>
      <c r="AJ246" s="173"/>
      <c r="AK246" s="173"/>
      <c r="AL246" s="173"/>
      <c r="AM246" s="173"/>
      <c r="AN246" s="173"/>
      <c r="AO246" s="173"/>
      <c r="AP246" s="173"/>
      <c r="AQ246" s="173"/>
      <c r="AR246" s="173"/>
      <c r="AS246" s="173"/>
      <c r="AT246" s="173"/>
      <c r="AU246" s="173"/>
      <c r="AV246" s="173"/>
      <c r="AW246" s="173"/>
      <c r="AX246" s="173"/>
      <c r="AY246" s="173"/>
      <c r="AZ246" s="173"/>
      <c r="BA246" s="173"/>
      <c r="BB246" s="173"/>
      <c r="BC246" s="173"/>
      <c r="BD246" s="173"/>
      <c r="BE246" s="173"/>
      <c r="BF246" s="173"/>
      <c r="BG246" s="173"/>
      <c r="BH246" s="173"/>
      <c r="BI246" s="173"/>
      <c r="BJ246" s="173"/>
      <c r="BK246" s="173"/>
      <c r="BL246" s="173"/>
      <c r="BM246" s="173"/>
      <c r="BN246" s="173"/>
      <c r="BO246" s="173"/>
      <c r="BP246" s="173"/>
      <c r="BQ246" s="173"/>
      <c r="BR246" s="173"/>
      <c r="BS246" s="173"/>
      <c r="BT246" s="173"/>
      <c r="BU246" s="173"/>
      <c r="BV246" s="173"/>
      <c r="BW246" s="173"/>
      <c r="BX246" s="173"/>
      <c r="BY246" s="173"/>
      <c r="BZ246" s="173"/>
      <c r="CA246" s="173"/>
      <c r="CB246" s="173"/>
      <c r="CC246" s="173"/>
      <c r="CD246" s="173"/>
      <c r="CE246" s="173"/>
      <c r="CF246" s="173"/>
      <c r="CG246" s="173"/>
      <c r="CH246" s="173"/>
      <c r="CI246" s="173"/>
      <c r="CJ246" s="173"/>
      <c r="CK246" s="173"/>
      <c r="CL246" s="173"/>
      <c r="CM246" s="173"/>
      <c r="CN246" s="173"/>
      <c r="CO246" s="173"/>
      <c r="CP246" s="173"/>
      <c r="CQ246" s="173"/>
      <c r="CR246" s="173"/>
      <c r="CS246" s="173"/>
      <c r="CT246" s="173"/>
      <c r="CU246" s="173"/>
      <c r="CV246" s="173"/>
      <c r="CW246" s="173"/>
      <c r="CX246" s="173"/>
      <c r="CY246" s="173"/>
      <c r="CZ246" s="173"/>
      <c r="DA246" s="173"/>
      <c r="DB246" s="173"/>
      <c r="DC246" s="173"/>
      <c r="DD246" s="173"/>
      <c r="DE246" s="173"/>
      <c r="DF246" s="173"/>
      <c r="DG246" s="173"/>
      <c r="DH246" s="173"/>
      <c r="DI246" s="173"/>
      <c r="DJ246" s="173"/>
      <c r="DK246" s="173"/>
      <c r="DL246" s="173"/>
      <c r="DM246" s="173"/>
      <c r="DN246" s="173"/>
      <c r="DO246" s="173"/>
      <c r="DP246" s="173"/>
      <c r="DQ246" s="173"/>
      <c r="DR246" s="173"/>
      <c r="DS246" s="173"/>
      <c r="DT246" s="173"/>
      <c r="DU246" s="173"/>
      <c r="DV246" s="173"/>
      <c r="DW246" s="173"/>
      <c r="DX246" s="173"/>
      <c r="DY246" s="173"/>
      <c r="DZ246" s="173"/>
      <c r="EA246" s="173"/>
      <c r="EB246" s="173"/>
      <c r="EC246" s="173"/>
      <c r="ED246" s="173"/>
      <c r="EE246" s="173"/>
      <c r="EF246" s="173"/>
      <c r="EG246" s="173"/>
      <c r="EH246" s="173"/>
      <c r="EI246" s="173"/>
      <c r="EJ246" s="173"/>
      <c r="EK246" s="173"/>
      <c r="EL246" s="173"/>
      <c r="EM246" s="173"/>
      <c r="EN246" s="173"/>
      <c r="EO246" s="173"/>
      <c r="EP246" s="173"/>
      <c r="EQ246" s="173"/>
      <c r="ER246" s="173"/>
      <c r="ES246" s="173"/>
      <c r="ET246" s="173"/>
      <c r="EU246" s="173"/>
      <c r="EV246" s="173"/>
      <c r="EW246" s="173"/>
      <c r="EX246" s="173"/>
      <c r="EY246" s="173"/>
      <c r="EZ246" s="173"/>
      <c r="FA246" s="173"/>
      <c r="FB246" s="173"/>
    </row>
    <row r="247" spans="4:158" hidden="1" x14ac:dyDescent="0.25"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  <c r="AA247" s="173"/>
      <c r="AB247" s="173"/>
      <c r="AC247" s="173"/>
      <c r="AD247" s="173"/>
      <c r="AE247" s="173"/>
      <c r="AF247" s="173"/>
      <c r="AG247" s="173"/>
      <c r="AH247" s="173"/>
      <c r="AI247" s="173"/>
      <c r="AJ247" s="173"/>
      <c r="AK247" s="173"/>
      <c r="AL247" s="173"/>
      <c r="AM247" s="173"/>
      <c r="AN247" s="173"/>
      <c r="AO247" s="173"/>
      <c r="AP247" s="173"/>
      <c r="AQ247" s="173"/>
      <c r="AR247" s="173"/>
      <c r="AS247" s="173"/>
      <c r="AT247" s="173"/>
      <c r="AU247" s="173"/>
      <c r="AV247" s="173"/>
      <c r="AW247" s="173"/>
      <c r="AX247" s="173"/>
      <c r="AY247" s="173"/>
      <c r="AZ247" s="173"/>
      <c r="BA247" s="173"/>
      <c r="BB247" s="173"/>
      <c r="BC247" s="173"/>
      <c r="BD247" s="173"/>
      <c r="BE247" s="173"/>
      <c r="BF247" s="173"/>
      <c r="BG247" s="173"/>
      <c r="BH247" s="173"/>
      <c r="BI247" s="173"/>
      <c r="BJ247" s="173"/>
      <c r="BK247" s="173"/>
      <c r="BL247" s="173"/>
      <c r="BM247" s="173"/>
      <c r="BN247" s="173"/>
      <c r="BO247" s="173"/>
      <c r="BP247" s="173"/>
      <c r="BQ247" s="173"/>
      <c r="BR247" s="173"/>
      <c r="BS247" s="173"/>
      <c r="BT247" s="173"/>
      <c r="BU247" s="173"/>
      <c r="BV247" s="173"/>
      <c r="BW247" s="173"/>
      <c r="BX247" s="173"/>
      <c r="BY247" s="173"/>
      <c r="BZ247" s="173"/>
      <c r="CA247" s="173"/>
      <c r="CB247" s="173"/>
      <c r="CC247" s="173"/>
      <c r="CD247" s="173"/>
      <c r="CE247" s="173"/>
      <c r="CF247" s="173"/>
      <c r="CG247" s="173"/>
      <c r="CH247" s="173"/>
      <c r="CI247" s="173"/>
      <c r="CJ247" s="173"/>
      <c r="CK247" s="173"/>
      <c r="CL247" s="173"/>
      <c r="CM247" s="173"/>
      <c r="CN247" s="173"/>
      <c r="CO247" s="173"/>
      <c r="CP247" s="173"/>
      <c r="CQ247" s="173"/>
      <c r="CR247" s="173"/>
      <c r="CS247" s="173"/>
      <c r="CT247" s="173"/>
      <c r="CU247" s="173"/>
      <c r="CV247" s="173"/>
      <c r="CW247" s="173"/>
      <c r="CX247" s="173"/>
      <c r="CY247" s="173"/>
      <c r="CZ247" s="173"/>
      <c r="DA247" s="173"/>
      <c r="DB247" s="173"/>
      <c r="DC247" s="173"/>
      <c r="DD247" s="173"/>
      <c r="DE247" s="173"/>
      <c r="DF247" s="173"/>
      <c r="DG247" s="173"/>
      <c r="DH247" s="173"/>
      <c r="DI247" s="173"/>
      <c r="DJ247" s="173"/>
      <c r="DK247" s="173"/>
      <c r="DL247" s="173"/>
      <c r="DM247" s="173"/>
      <c r="DN247" s="173"/>
      <c r="DO247" s="173"/>
      <c r="DP247" s="173"/>
      <c r="DQ247" s="173"/>
      <c r="DR247" s="173"/>
      <c r="DS247" s="173"/>
      <c r="DT247" s="173"/>
      <c r="DU247" s="173"/>
      <c r="DV247" s="173"/>
      <c r="DW247" s="173"/>
      <c r="DX247" s="173"/>
      <c r="DY247" s="173"/>
      <c r="DZ247" s="173"/>
      <c r="EA247" s="173"/>
      <c r="EB247" s="173"/>
      <c r="EC247" s="173"/>
      <c r="ED247" s="173"/>
      <c r="EE247" s="173"/>
      <c r="EF247" s="173"/>
      <c r="EG247" s="173"/>
      <c r="EH247" s="173"/>
      <c r="EI247" s="173"/>
      <c r="EJ247" s="173"/>
      <c r="EK247" s="173"/>
      <c r="EL247" s="173"/>
      <c r="EM247" s="173"/>
      <c r="EN247" s="173"/>
      <c r="EO247" s="173"/>
      <c r="EP247" s="173"/>
      <c r="EQ247" s="173"/>
      <c r="ER247" s="173"/>
      <c r="ES247" s="173"/>
      <c r="ET247" s="173"/>
      <c r="EU247" s="173"/>
      <c r="EV247" s="173"/>
      <c r="EW247" s="173"/>
      <c r="EX247" s="173"/>
      <c r="EY247" s="173"/>
      <c r="EZ247" s="173"/>
      <c r="FA247" s="173"/>
      <c r="FB247" s="173"/>
    </row>
    <row r="248" spans="4:158" hidden="1" x14ac:dyDescent="0.25"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  <c r="W248" s="173"/>
      <c r="X248" s="173"/>
      <c r="Y248" s="173"/>
      <c r="Z248" s="173"/>
      <c r="AA248" s="173"/>
      <c r="AB248" s="173"/>
      <c r="AC248" s="173"/>
      <c r="AD248" s="173"/>
      <c r="AE248" s="173"/>
      <c r="AF248" s="173"/>
      <c r="AG248" s="173"/>
      <c r="AH248" s="173"/>
      <c r="AI248" s="173"/>
      <c r="AJ248" s="173"/>
      <c r="AK248" s="173"/>
      <c r="AL248" s="173"/>
      <c r="AM248" s="173"/>
      <c r="AN248" s="173"/>
      <c r="AO248" s="173"/>
      <c r="AP248" s="173"/>
      <c r="AQ248" s="173"/>
      <c r="AR248" s="173"/>
      <c r="AS248" s="173"/>
      <c r="AT248" s="173"/>
      <c r="AU248" s="173"/>
      <c r="AV248" s="173"/>
      <c r="AW248" s="173"/>
      <c r="AX248" s="173"/>
      <c r="AY248" s="173"/>
      <c r="AZ248" s="173"/>
      <c r="BA248" s="173"/>
      <c r="BB248" s="173"/>
      <c r="BC248" s="173"/>
      <c r="BD248" s="173"/>
      <c r="BE248" s="173"/>
      <c r="BF248" s="173"/>
      <c r="BG248" s="173"/>
      <c r="BH248" s="173"/>
      <c r="BI248" s="173"/>
      <c r="BJ248" s="173"/>
      <c r="BK248" s="173"/>
      <c r="BL248" s="173"/>
      <c r="BM248" s="173"/>
      <c r="BN248" s="173"/>
      <c r="BO248" s="173"/>
      <c r="BP248" s="173"/>
      <c r="BQ248" s="173"/>
      <c r="BR248" s="173"/>
      <c r="BS248" s="173"/>
      <c r="BT248" s="173"/>
      <c r="BU248" s="173"/>
      <c r="BV248" s="173"/>
      <c r="BW248" s="173"/>
      <c r="BX248" s="173"/>
      <c r="BY248" s="173"/>
      <c r="BZ248" s="173"/>
      <c r="CA248" s="173"/>
      <c r="CB248" s="173"/>
      <c r="CC248" s="173"/>
      <c r="CD248" s="173"/>
      <c r="CE248" s="173"/>
      <c r="CF248" s="173"/>
      <c r="CG248" s="173"/>
      <c r="CH248" s="173"/>
      <c r="CI248" s="173"/>
      <c r="CJ248" s="173"/>
      <c r="CK248" s="173"/>
      <c r="CL248" s="173"/>
      <c r="CM248" s="173"/>
      <c r="CN248" s="173"/>
      <c r="CO248" s="173"/>
      <c r="CP248" s="173"/>
      <c r="CQ248" s="173"/>
      <c r="CR248" s="173"/>
      <c r="CS248" s="173"/>
      <c r="CT248" s="173"/>
      <c r="CU248" s="173"/>
      <c r="CV248" s="173"/>
      <c r="CW248" s="173"/>
      <c r="CX248" s="173"/>
      <c r="CY248" s="173"/>
      <c r="CZ248" s="173"/>
      <c r="DA248" s="173"/>
      <c r="DB248" s="173"/>
      <c r="DC248" s="173"/>
      <c r="DD248" s="173"/>
      <c r="DE248" s="173"/>
      <c r="DF248" s="173"/>
      <c r="DG248" s="173"/>
      <c r="DH248" s="173"/>
      <c r="DI248" s="173"/>
      <c r="DJ248" s="173"/>
      <c r="DK248" s="173"/>
      <c r="DL248" s="173"/>
      <c r="DM248" s="173"/>
      <c r="DN248" s="173"/>
      <c r="DO248" s="173"/>
      <c r="DP248" s="173"/>
      <c r="DQ248" s="173"/>
      <c r="DR248" s="173"/>
      <c r="DS248" s="173"/>
      <c r="DT248" s="173"/>
      <c r="DU248" s="173"/>
      <c r="DV248" s="173"/>
      <c r="DW248" s="173"/>
      <c r="DX248" s="173"/>
      <c r="DY248" s="173"/>
      <c r="DZ248" s="173"/>
      <c r="EA248" s="173"/>
      <c r="EB248" s="173"/>
      <c r="EC248" s="173"/>
      <c r="ED248" s="173"/>
      <c r="EE248" s="173"/>
      <c r="EF248" s="173"/>
      <c r="EG248" s="173"/>
      <c r="EH248" s="173"/>
      <c r="EI248" s="173"/>
      <c r="EJ248" s="173"/>
      <c r="EK248" s="173"/>
      <c r="EL248" s="173"/>
      <c r="EM248" s="173"/>
      <c r="EN248" s="173"/>
      <c r="EO248" s="173"/>
      <c r="EP248" s="173"/>
      <c r="EQ248" s="173"/>
      <c r="ER248" s="173"/>
      <c r="ES248" s="173"/>
      <c r="ET248" s="173"/>
      <c r="EU248" s="173"/>
      <c r="EV248" s="173"/>
      <c r="EW248" s="173"/>
      <c r="EX248" s="173"/>
      <c r="EY248" s="173"/>
      <c r="EZ248" s="173"/>
      <c r="FA248" s="173"/>
      <c r="FB248" s="173"/>
    </row>
    <row r="249" spans="4:158" hidden="1" x14ac:dyDescent="0.25">
      <c r="D249" s="173"/>
      <c r="E249" s="173"/>
      <c r="F249" s="173"/>
      <c r="G249" s="173"/>
      <c r="H249" s="173"/>
      <c r="I249" s="173"/>
      <c r="J249" s="173"/>
      <c r="K249" s="173"/>
      <c r="L249" s="173"/>
      <c r="M249" s="173"/>
      <c r="N249" s="173"/>
      <c r="O249" s="173"/>
      <c r="P249" s="173"/>
      <c r="Q249" s="173"/>
      <c r="R249" s="173"/>
      <c r="S249" s="173"/>
      <c r="T249" s="173"/>
      <c r="U249" s="173"/>
      <c r="V249" s="173"/>
      <c r="W249" s="173"/>
      <c r="X249" s="173"/>
      <c r="Y249" s="173"/>
      <c r="Z249" s="173"/>
      <c r="AA249" s="173"/>
      <c r="AB249" s="173"/>
      <c r="AC249" s="173"/>
      <c r="AD249" s="173"/>
      <c r="AE249" s="173"/>
      <c r="AF249" s="173"/>
      <c r="AG249" s="173"/>
      <c r="AH249" s="173"/>
      <c r="AI249" s="173"/>
      <c r="AJ249" s="173"/>
      <c r="AK249" s="173"/>
      <c r="AL249" s="173"/>
      <c r="AM249" s="173"/>
      <c r="AN249" s="173"/>
      <c r="AO249" s="173"/>
      <c r="AP249" s="173"/>
      <c r="AQ249" s="173"/>
      <c r="AR249" s="173"/>
      <c r="AS249" s="173"/>
      <c r="AT249" s="173"/>
      <c r="AU249" s="173"/>
      <c r="AV249" s="173"/>
      <c r="AW249" s="173"/>
      <c r="AX249" s="173"/>
      <c r="AY249" s="173"/>
      <c r="AZ249" s="173"/>
      <c r="BA249" s="173"/>
      <c r="BB249" s="173"/>
      <c r="BC249" s="173"/>
      <c r="BD249" s="173"/>
      <c r="BE249" s="173"/>
      <c r="BF249" s="173"/>
      <c r="BG249" s="173"/>
      <c r="BH249" s="173"/>
      <c r="BI249" s="173"/>
      <c r="BJ249" s="173"/>
      <c r="BK249" s="173"/>
      <c r="BL249" s="173"/>
      <c r="BM249" s="173"/>
      <c r="BN249" s="173"/>
      <c r="BO249" s="173"/>
      <c r="BP249" s="173"/>
      <c r="BQ249" s="173"/>
      <c r="BR249" s="173"/>
      <c r="BS249" s="173"/>
      <c r="BT249" s="173"/>
      <c r="BU249" s="173"/>
      <c r="BV249" s="173"/>
      <c r="BW249" s="173"/>
      <c r="BX249" s="173"/>
      <c r="BY249" s="173"/>
      <c r="BZ249" s="173"/>
      <c r="CA249" s="173"/>
      <c r="CB249" s="173"/>
      <c r="CC249" s="173"/>
      <c r="CD249" s="173"/>
      <c r="CE249" s="173"/>
      <c r="CF249" s="173"/>
      <c r="CG249" s="173"/>
      <c r="CH249" s="173"/>
      <c r="CI249" s="173"/>
      <c r="CJ249" s="173"/>
      <c r="CK249" s="173"/>
      <c r="CL249" s="173"/>
      <c r="CM249" s="173"/>
      <c r="CN249" s="173"/>
      <c r="CO249" s="173"/>
      <c r="CP249" s="173"/>
      <c r="CQ249" s="173"/>
      <c r="CR249" s="173"/>
      <c r="CS249" s="173"/>
      <c r="CT249" s="173"/>
      <c r="CU249" s="173"/>
      <c r="CV249" s="173"/>
      <c r="CW249" s="173"/>
      <c r="CX249" s="173"/>
      <c r="CY249" s="173"/>
      <c r="CZ249" s="173"/>
      <c r="DA249" s="173"/>
      <c r="DB249" s="173"/>
      <c r="DC249" s="173"/>
      <c r="DD249" s="173"/>
      <c r="DE249" s="173"/>
      <c r="DF249" s="173"/>
      <c r="DG249" s="173"/>
      <c r="DH249" s="173"/>
      <c r="DI249" s="173"/>
      <c r="DJ249" s="173"/>
      <c r="DK249" s="173"/>
      <c r="DL249" s="173"/>
      <c r="DM249" s="173"/>
      <c r="DN249" s="173"/>
      <c r="DO249" s="173"/>
      <c r="DP249" s="173"/>
      <c r="DQ249" s="173"/>
      <c r="DR249" s="173"/>
      <c r="DS249" s="173"/>
      <c r="DT249" s="173"/>
      <c r="DU249" s="173"/>
      <c r="DV249" s="173"/>
      <c r="DW249" s="173"/>
      <c r="DX249" s="173"/>
      <c r="DY249" s="173"/>
      <c r="DZ249" s="173"/>
      <c r="EA249" s="173"/>
      <c r="EB249" s="173"/>
      <c r="EC249" s="173"/>
      <c r="ED249" s="173"/>
      <c r="EE249" s="173"/>
      <c r="EF249" s="173"/>
      <c r="EG249" s="173"/>
      <c r="EH249" s="173"/>
      <c r="EI249" s="173"/>
      <c r="EJ249" s="173"/>
      <c r="EK249" s="173"/>
      <c r="EL249" s="173"/>
      <c r="EM249" s="173"/>
      <c r="EN249" s="173"/>
      <c r="EO249" s="173"/>
      <c r="EP249" s="173"/>
      <c r="EQ249" s="173"/>
      <c r="ER249" s="173"/>
      <c r="ES249" s="173"/>
      <c r="ET249" s="173"/>
      <c r="EU249" s="173"/>
      <c r="EV249" s="173"/>
      <c r="EW249" s="173"/>
      <c r="EX249" s="173"/>
      <c r="EY249" s="173"/>
      <c r="EZ249" s="173"/>
      <c r="FA249" s="173"/>
      <c r="FB249" s="173"/>
    </row>
    <row r="250" spans="4:158" hidden="1" x14ac:dyDescent="0.25">
      <c r="D250" s="173"/>
      <c r="E250" s="173"/>
      <c r="F250" s="173"/>
      <c r="G250" s="173"/>
      <c r="H250" s="173"/>
      <c r="I250" s="173"/>
      <c r="J250" s="173"/>
      <c r="K250" s="173"/>
      <c r="L250" s="173"/>
      <c r="M250" s="173"/>
      <c r="N250" s="173"/>
      <c r="O250" s="173"/>
      <c r="P250" s="173"/>
      <c r="Q250" s="173"/>
      <c r="R250" s="173"/>
      <c r="S250" s="173"/>
      <c r="T250" s="173"/>
      <c r="U250" s="173"/>
      <c r="V250" s="173"/>
      <c r="W250" s="173"/>
      <c r="X250" s="173"/>
      <c r="Y250" s="173"/>
      <c r="Z250" s="173"/>
      <c r="AA250" s="173"/>
      <c r="AB250" s="173"/>
      <c r="AC250" s="173"/>
      <c r="AD250" s="173"/>
      <c r="AE250" s="173"/>
      <c r="AF250" s="173"/>
      <c r="AG250" s="173"/>
      <c r="AH250" s="173"/>
      <c r="AI250" s="173"/>
      <c r="AJ250" s="173"/>
      <c r="AK250" s="173"/>
      <c r="AL250" s="173"/>
      <c r="AM250" s="173"/>
      <c r="AN250" s="173"/>
      <c r="AO250" s="173"/>
      <c r="AP250" s="173"/>
      <c r="AQ250" s="173"/>
      <c r="AR250" s="173"/>
      <c r="AS250" s="173"/>
      <c r="AT250" s="173"/>
      <c r="AU250" s="173"/>
      <c r="AV250" s="173"/>
      <c r="AW250" s="173"/>
      <c r="AX250" s="173"/>
      <c r="AY250" s="173"/>
      <c r="AZ250" s="173"/>
      <c r="BA250" s="173"/>
      <c r="BB250" s="173"/>
      <c r="BC250" s="173"/>
      <c r="BD250" s="173"/>
      <c r="BE250" s="173"/>
      <c r="BF250" s="173"/>
      <c r="BG250" s="173"/>
      <c r="BH250" s="173"/>
      <c r="BI250" s="173"/>
      <c r="BJ250" s="173"/>
      <c r="BK250" s="173"/>
      <c r="BL250" s="173"/>
      <c r="BM250" s="173"/>
      <c r="BN250" s="173"/>
      <c r="BO250" s="173"/>
      <c r="BP250" s="173"/>
      <c r="BQ250" s="173"/>
      <c r="BR250" s="173"/>
      <c r="BS250" s="173"/>
      <c r="BT250" s="173"/>
      <c r="BU250" s="173"/>
      <c r="BV250" s="173"/>
      <c r="BW250" s="173"/>
      <c r="BX250" s="173"/>
      <c r="BY250" s="173"/>
      <c r="BZ250" s="173"/>
      <c r="CA250" s="173"/>
      <c r="CB250" s="173"/>
      <c r="CC250" s="173"/>
      <c r="CD250" s="173"/>
      <c r="CE250" s="173"/>
      <c r="CF250" s="173"/>
      <c r="CG250" s="173"/>
      <c r="CH250" s="173"/>
      <c r="CI250" s="173"/>
      <c r="CJ250" s="173"/>
      <c r="CK250" s="173"/>
      <c r="CL250" s="173"/>
      <c r="CM250" s="173"/>
      <c r="CN250" s="173"/>
      <c r="CO250" s="173"/>
      <c r="CP250" s="173"/>
      <c r="CQ250" s="173"/>
      <c r="CR250" s="173"/>
      <c r="CS250" s="173"/>
      <c r="CT250" s="173"/>
      <c r="CU250" s="173"/>
      <c r="CV250" s="173"/>
      <c r="CW250" s="173"/>
      <c r="CX250" s="173"/>
      <c r="CY250" s="173"/>
      <c r="CZ250" s="173"/>
      <c r="DA250" s="173"/>
      <c r="DB250" s="173"/>
      <c r="DC250" s="173"/>
      <c r="DD250" s="173"/>
      <c r="DE250" s="173"/>
      <c r="DF250" s="173"/>
      <c r="DG250" s="173"/>
      <c r="DH250" s="173"/>
      <c r="DI250" s="173"/>
      <c r="DJ250" s="173"/>
      <c r="DK250" s="173"/>
      <c r="DL250" s="173"/>
      <c r="DM250" s="173"/>
      <c r="DN250" s="173"/>
      <c r="DO250" s="173"/>
      <c r="DP250" s="173"/>
      <c r="DQ250" s="173"/>
      <c r="DR250" s="173"/>
      <c r="DS250" s="173"/>
      <c r="DT250" s="173"/>
      <c r="DU250" s="173"/>
      <c r="DV250" s="173"/>
      <c r="DW250" s="173"/>
      <c r="DX250" s="173"/>
      <c r="DY250" s="173"/>
      <c r="DZ250" s="173"/>
      <c r="EA250" s="173"/>
      <c r="EB250" s="173"/>
      <c r="EC250" s="173"/>
      <c r="ED250" s="173"/>
      <c r="EE250" s="173"/>
      <c r="EF250" s="173"/>
      <c r="EG250" s="173"/>
      <c r="EH250" s="173"/>
      <c r="EI250" s="173"/>
      <c r="EJ250" s="173"/>
      <c r="EK250" s="173"/>
      <c r="EL250" s="173"/>
      <c r="EM250" s="173"/>
      <c r="EN250" s="173"/>
      <c r="EO250" s="173"/>
      <c r="EP250" s="173"/>
      <c r="EQ250" s="173"/>
      <c r="ER250" s="173"/>
      <c r="ES250" s="173"/>
      <c r="ET250" s="173"/>
      <c r="EU250" s="173"/>
      <c r="EV250" s="173"/>
      <c r="EW250" s="173"/>
      <c r="EX250" s="173"/>
      <c r="EY250" s="173"/>
      <c r="EZ250" s="173"/>
      <c r="FA250" s="173"/>
      <c r="FB250" s="173"/>
    </row>
    <row r="251" spans="4:158" hidden="1" x14ac:dyDescent="0.25">
      <c r="D251" s="173"/>
      <c r="E251" s="173"/>
      <c r="F251" s="173"/>
      <c r="G251" s="173"/>
      <c r="H251" s="173"/>
      <c r="I251" s="173"/>
      <c r="J251" s="173"/>
      <c r="K251" s="173"/>
      <c r="L251" s="173"/>
      <c r="M251" s="173"/>
      <c r="N251" s="173"/>
      <c r="O251" s="173"/>
      <c r="P251" s="173"/>
      <c r="Q251" s="173"/>
      <c r="R251" s="173"/>
      <c r="S251" s="173"/>
      <c r="T251" s="173"/>
      <c r="U251" s="173"/>
      <c r="V251" s="173"/>
      <c r="W251" s="173"/>
      <c r="X251" s="173"/>
      <c r="Y251" s="173"/>
      <c r="Z251" s="173"/>
      <c r="AA251" s="173"/>
      <c r="AB251" s="173"/>
      <c r="AC251" s="173"/>
      <c r="AD251" s="173"/>
      <c r="AE251" s="173"/>
      <c r="AF251" s="173"/>
      <c r="AG251" s="173"/>
      <c r="AH251" s="173"/>
      <c r="AI251" s="173"/>
      <c r="AJ251" s="173"/>
      <c r="AK251" s="173"/>
      <c r="AL251" s="173"/>
      <c r="AM251" s="173"/>
      <c r="AN251" s="173"/>
      <c r="AO251" s="173"/>
      <c r="AP251" s="173"/>
      <c r="AQ251" s="173"/>
      <c r="AR251" s="173"/>
      <c r="AS251" s="173"/>
      <c r="AT251" s="173"/>
      <c r="AU251" s="173"/>
      <c r="AV251" s="173"/>
      <c r="AW251" s="173"/>
      <c r="AX251" s="173"/>
      <c r="AY251" s="173"/>
      <c r="AZ251" s="173"/>
      <c r="BA251" s="173"/>
      <c r="BB251" s="173"/>
      <c r="BC251" s="173"/>
      <c r="BD251" s="173"/>
      <c r="BE251" s="173"/>
      <c r="BF251" s="173"/>
      <c r="BG251" s="173"/>
      <c r="BH251" s="173"/>
      <c r="BI251" s="173"/>
      <c r="BJ251" s="173"/>
      <c r="BK251" s="173"/>
      <c r="BL251" s="173"/>
      <c r="BM251" s="173"/>
      <c r="BN251" s="173"/>
      <c r="BO251" s="173"/>
      <c r="BP251" s="173"/>
      <c r="BQ251" s="173"/>
      <c r="BR251" s="173"/>
      <c r="BS251" s="173"/>
      <c r="BT251" s="173"/>
      <c r="BU251" s="173"/>
      <c r="BV251" s="173"/>
      <c r="BW251" s="173"/>
      <c r="BX251" s="173"/>
      <c r="BY251" s="173"/>
      <c r="BZ251" s="173"/>
      <c r="CA251" s="173"/>
      <c r="CB251" s="173"/>
      <c r="CC251" s="173"/>
      <c r="CD251" s="173"/>
      <c r="CE251" s="173"/>
      <c r="CF251" s="173"/>
      <c r="CG251" s="173"/>
      <c r="CH251" s="173"/>
      <c r="CI251" s="173"/>
      <c r="CJ251" s="173"/>
      <c r="CK251" s="173"/>
      <c r="CL251" s="173"/>
      <c r="CM251" s="173"/>
      <c r="CN251" s="173"/>
      <c r="CO251" s="173"/>
      <c r="CP251" s="173"/>
      <c r="CQ251" s="173"/>
      <c r="CR251" s="173"/>
      <c r="CS251" s="173"/>
      <c r="CT251" s="173"/>
      <c r="CU251" s="173"/>
      <c r="CV251" s="173"/>
      <c r="CW251" s="173"/>
      <c r="CX251" s="173"/>
      <c r="CY251" s="173"/>
      <c r="CZ251" s="173"/>
      <c r="DA251" s="173"/>
      <c r="DB251" s="173"/>
      <c r="DC251" s="173"/>
      <c r="DD251" s="173"/>
      <c r="DE251" s="173"/>
      <c r="DF251" s="173"/>
      <c r="DG251" s="173"/>
      <c r="DH251" s="173"/>
      <c r="DI251" s="173"/>
      <c r="DJ251" s="173"/>
      <c r="DK251" s="173"/>
      <c r="DL251" s="173"/>
      <c r="DM251" s="173"/>
      <c r="DN251" s="173"/>
      <c r="DO251" s="173"/>
      <c r="DP251" s="173"/>
      <c r="DQ251" s="173"/>
      <c r="DR251" s="173"/>
      <c r="DS251" s="173"/>
      <c r="DT251" s="173"/>
      <c r="DU251" s="173"/>
      <c r="DV251" s="173"/>
      <c r="DW251" s="173"/>
      <c r="DX251" s="173"/>
      <c r="DY251" s="173"/>
      <c r="DZ251" s="173"/>
      <c r="EA251" s="173"/>
      <c r="EB251" s="173"/>
      <c r="EC251" s="173"/>
      <c r="ED251" s="173"/>
      <c r="EE251" s="173"/>
      <c r="EF251" s="173"/>
      <c r="EG251" s="173"/>
      <c r="EH251" s="173"/>
      <c r="EI251" s="173"/>
      <c r="EJ251" s="173"/>
      <c r="EK251" s="173"/>
      <c r="EL251" s="173"/>
      <c r="EM251" s="173"/>
      <c r="EN251" s="173"/>
      <c r="EO251" s="173"/>
      <c r="EP251" s="173"/>
      <c r="EQ251" s="173"/>
      <c r="ER251" s="173"/>
      <c r="ES251" s="173"/>
      <c r="ET251" s="173"/>
      <c r="EU251" s="173"/>
      <c r="EV251" s="173"/>
      <c r="EW251" s="173"/>
      <c r="EX251" s="173"/>
      <c r="EY251" s="173"/>
      <c r="EZ251" s="173"/>
      <c r="FA251" s="173"/>
      <c r="FB251" s="173"/>
    </row>
    <row r="252" spans="4:158" hidden="1" x14ac:dyDescent="0.25">
      <c r="D252" s="173"/>
      <c r="E252" s="173"/>
      <c r="F252" s="173"/>
      <c r="G252" s="173"/>
      <c r="H252" s="173"/>
      <c r="I252" s="173"/>
      <c r="J252" s="173"/>
      <c r="K252" s="173"/>
      <c r="L252" s="173"/>
      <c r="M252" s="173"/>
      <c r="N252" s="173"/>
      <c r="O252" s="173"/>
      <c r="P252" s="173"/>
      <c r="Q252" s="173"/>
      <c r="R252" s="173"/>
      <c r="S252" s="173"/>
      <c r="T252" s="173"/>
      <c r="U252" s="173"/>
      <c r="V252" s="173"/>
      <c r="W252" s="173"/>
      <c r="X252" s="173"/>
      <c r="Y252" s="173"/>
      <c r="Z252" s="173"/>
      <c r="AA252" s="173"/>
      <c r="AB252" s="173"/>
      <c r="AC252" s="173"/>
      <c r="AD252" s="173"/>
      <c r="AE252" s="173"/>
      <c r="AF252" s="173"/>
      <c r="AG252" s="173"/>
      <c r="AH252" s="173"/>
      <c r="AI252" s="173"/>
      <c r="AJ252" s="173"/>
      <c r="AK252" s="173"/>
      <c r="AL252" s="173"/>
      <c r="AM252" s="173"/>
      <c r="AN252" s="173"/>
      <c r="AO252" s="173"/>
      <c r="AP252" s="173"/>
      <c r="AQ252" s="173"/>
      <c r="AR252" s="173"/>
      <c r="AS252" s="173"/>
      <c r="AT252" s="173"/>
      <c r="AU252" s="173"/>
      <c r="AV252" s="173"/>
      <c r="AW252" s="173"/>
      <c r="AX252" s="173"/>
      <c r="AY252" s="173"/>
      <c r="AZ252" s="173"/>
      <c r="BA252" s="173"/>
      <c r="BB252" s="173"/>
      <c r="BC252" s="173"/>
      <c r="BD252" s="173"/>
      <c r="BE252" s="173"/>
      <c r="BF252" s="173"/>
      <c r="BG252" s="173"/>
      <c r="BH252" s="173"/>
      <c r="BI252" s="173"/>
      <c r="BJ252" s="173"/>
      <c r="BK252" s="173"/>
      <c r="BL252" s="173"/>
      <c r="BM252" s="173"/>
      <c r="BN252" s="173"/>
      <c r="BO252" s="173"/>
      <c r="BP252" s="173"/>
      <c r="BQ252" s="173"/>
      <c r="BR252" s="173"/>
      <c r="BS252" s="173"/>
      <c r="BT252" s="173"/>
      <c r="BU252" s="173"/>
      <c r="BV252" s="173"/>
      <c r="BW252" s="173"/>
      <c r="BX252" s="173"/>
      <c r="BY252" s="173"/>
      <c r="BZ252" s="173"/>
      <c r="CA252" s="173"/>
      <c r="CB252" s="173"/>
      <c r="CC252" s="173"/>
      <c r="CD252" s="173"/>
      <c r="CE252" s="173"/>
      <c r="CF252" s="173"/>
      <c r="CG252" s="173"/>
      <c r="CH252" s="173"/>
      <c r="CI252" s="173"/>
      <c r="CJ252" s="173"/>
      <c r="CK252" s="173"/>
      <c r="CL252" s="173"/>
      <c r="CM252" s="173"/>
      <c r="CN252" s="173"/>
      <c r="CO252" s="173"/>
      <c r="CP252" s="173"/>
      <c r="CQ252" s="173"/>
      <c r="CR252" s="173"/>
      <c r="CS252" s="173"/>
      <c r="CT252" s="173"/>
      <c r="CU252" s="173"/>
      <c r="CV252" s="173"/>
      <c r="CW252" s="173"/>
      <c r="CX252" s="173"/>
      <c r="CY252" s="173"/>
      <c r="CZ252" s="173"/>
      <c r="DA252" s="173"/>
      <c r="DB252" s="173"/>
      <c r="DC252" s="173"/>
      <c r="DD252" s="173"/>
      <c r="DE252" s="173"/>
      <c r="DF252" s="173"/>
      <c r="DG252" s="173"/>
      <c r="DH252" s="173"/>
      <c r="DI252" s="173"/>
      <c r="DJ252" s="173"/>
      <c r="DK252" s="173"/>
      <c r="DL252" s="173"/>
      <c r="DM252" s="173"/>
      <c r="DN252" s="173"/>
      <c r="DO252" s="173"/>
      <c r="DP252" s="173"/>
      <c r="DQ252" s="173"/>
      <c r="DR252" s="173"/>
      <c r="DS252" s="173"/>
      <c r="DT252" s="173"/>
      <c r="DU252" s="173"/>
      <c r="DV252" s="173"/>
      <c r="DW252" s="173"/>
      <c r="DX252" s="173"/>
      <c r="DY252" s="173"/>
      <c r="DZ252" s="173"/>
      <c r="EA252" s="173"/>
      <c r="EB252" s="173"/>
      <c r="EC252" s="173"/>
      <c r="ED252" s="173"/>
      <c r="EE252" s="173"/>
      <c r="EF252" s="173"/>
      <c r="EG252" s="173"/>
      <c r="EH252" s="173"/>
      <c r="EI252" s="173"/>
      <c r="EJ252" s="173"/>
      <c r="EK252" s="173"/>
      <c r="EL252" s="173"/>
      <c r="EM252" s="173"/>
      <c r="EN252" s="173"/>
      <c r="EO252" s="173"/>
      <c r="EP252" s="173"/>
      <c r="EQ252" s="173"/>
      <c r="ER252" s="173"/>
      <c r="ES252" s="173"/>
      <c r="ET252" s="173"/>
      <c r="EU252" s="173"/>
      <c r="EV252" s="173"/>
      <c r="EW252" s="173"/>
      <c r="EX252" s="173"/>
      <c r="EY252" s="173"/>
      <c r="EZ252" s="173"/>
      <c r="FA252" s="173"/>
      <c r="FB252" s="173"/>
    </row>
    <row r="253" spans="4:158" hidden="1" x14ac:dyDescent="0.25">
      <c r="D253" s="173"/>
      <c r="E253" s="173"/>
      <c r="F253" s="173"/>
      <c r="G253" s="173"/>
      <c r="H253" s="173"/>
      <c r="I253" s="173"/>
      <c r="J253" s="173"/>
      <c r="K253" s="173"/>
      <c r="L253" s="173"/>
      <c r="M253" s="173"/>
      <c r="N253" s="173"/>
      <c r="O253" s="173"/>
      <c r="P253" s="173"/>
      <c r="Q253" s="173"/>
      <c r="R253" s="173"/>
      <c r="S253" s="173"/>
      <c r="T253" s="173"/>
      <c r="U253" s="173"/>
      <c r="V253" s="173"/>
      <c r="W253" s="173"/>
      <c r="X253" s="173"/>
      <c r="Y253" s="173"/>
      <c r="Z253" s="173"/>
      <c r="AA253" s="173"/>
      <c r="AB253" s="173"/>
      <c r="AC253" s="173"/>
      <c r="AD253" s="173"/>
      <c r="AE253" s="173"/>
      <c r="AF253" s="173"/>
      <c r="AG253" s="173"/>
      <c r="AH253" s="173"/>
      <c r="AI253" s="173"/>
      <c r="AJ253" s="173"/>
      <c r="AK253" s="173"/>
      <c r="AL253" s="173"/>
      <c r="AM253" s="173"/>
      <c r="AN253" s="173"/>
      <c r="AO253" s="173"/>
      <c r="AP253" s="173"/>
      <c r="AQ253" s="173"/>
      <c r="AR253" s="173"/>
      <c r="AS253" s="173"/>
      <c r="AT253" s="173"/>
      <c r="AU253" s="173"/>
      <c r="AV253" s="173"/>
      <c r="AW253" s="173"/>
      <c r="AX253" s="173"/>
      <c r="AY253" s="173"/>
      <c r="AZ253" s="173"/>
      <c r="BA253" s="173"/>
      <c r="BB253" s="173"/>
      <c r="BC253" s="173"/>
      <c r="BD253" s="173"/>
      <c r="BE253" s="173"/>
      <c r="BF253" s="173"/>
      <c r="BG253" s="173"/>
      <c r="BH253" s="173"/>
      <c r="BI253" s="173"/>
      <c r="BJ253" s="173"/>
      <c r="BK253" s="173"/>
      <c r="BL253" s="173"/>
      <c r="BM253" s="173"/>
      <c r="BN253" s="173"/>
      <c r="BO253" s="173"/>
      <c r="BP253" s="173"/>
      <c r="BQ253" s="173"/>
      <c r="BR253" s="173"/>
      <c r="BS253" s="173"/>
      <c r="BT253" s="173"/>
      <c r="BU253" s="173"/>
      <c r="BV253" s="173"/>
      <c r="BW253" s="173"/>
      <c r="BX253" s="173"/>
      <c r="BY253" s="173"/>
      <c r="BZ253" s="173"/>
      <c r="CA253" s="173"/>
      <c r="CB253" s="173"/>
      <c r="CC253" s="173"/>
      <c r="CD253" s="173"/>
      <c r="CE253" s="173"/>
      <c r="CF253" s="173"/>
      <c r="CG253" s="173"/>
      <c r="CH253" s="173"/>
      <c r="CI253" s="173"/>
      <c r="CJ253" s="173"/>
      <c r="CK253" s="173"/>
      <c r="CL253" s="173"/>
      <c r="CM253" s="173"/>
      <c r="CN253" s="173"/>
      <c r="CO253" s="173"/>
      <c r="CP253" s="173"/>
      <c r="CQ253" s="173"/>
      <c r="CR253" s="173"/>
      <c r="CS253" s="173"/>
      <c r="CT253" s="173"/>
      <c r="CU253" s="173"/>
      <c r="CV253" s="173"/>
      <c r="CW253" s="173"/>
      <c r="CX253" s="173"/>
      <c r="CY253" s="173"/>
      <c r="CZ253" s="173"/>
      <c r="DA253" s="173"/>
      <c r="DB253" s="173"/>
      <c r="DC253" s="173"/>
      <c r="DD253" s="173"/>
      <c r="DE253" s="173"/>
      <c r="DF253" s="173"/>
      <c r="DG253" s="173"/>
      <c r="DH253" s="173"/>
      <c r="DI253" s="173"/>
      <c r="DJ253" s="173"/>
      <c r="DK253" s="173"/>
      <c r="DL253" s="173"/>
      <c r="DM253" s="173"/>
      <c r="DN253" s="173"/>
      <c r="DO253" s="173"/>
      <c r="DP253" s="173"/>
      <c r="DQ253" s="173"/>
      <c r="DR253" s="173"/>
      <c r="DS253" s="173"/>
      <c r="DT253" s="173"/>
      <c r="DU253" s="173"/>
      <c r="DV253" s="173"/>
      <c r="DW253" s="173"/>
      <c r="DX253" s="173"/>
      <c r="DY253" s="173"/>
      <c r="DZ253" s="173"/>
      <c r="EA253" s="173"/>
      <c r="EB253" s="173"/>
      <c r="EC253" s="173"/>
      <c r="ED253" s="173"/>
      <c r="EE253" s="173"/>
      <c r="EF253" s="173"/>
      <c r="EG253" s="173"/>
      <c r="EH253" s="173"/>
      <c r="EI253" s="173"/>
      <c r="EJ253" s="173"/>
      <c r="EK253" s="173"/>
      <c r="EL253" s="173"/>
      <c r="EM253" s="173"/>
      <c r="EN253" s="173"/>
      <c r="EO253" s="173"/>
      <c r="EP253" s="173"/>
      <c r="EQ253" s="173"/>
      <c r="ER253" s="173"/>
      <c r="ES253" s="173"/>
      <c r="ET253" s="173"/>
      <c r="EU253" s="173"/>
      <c r="EV253" s="173"/>
      <c r="EW253" s="173"/>
      <c r="EX253" s="173"/>
      <c r="EY253" s="173"/>
      <c r="EZ253" s="173"/>
      <c r="FA253" s="173"/>
      <c r="FB253" s="173"/>
    </row>
    <row r="254" spans="4:158" hidden="1" x14ac:dyDescent="0.25">
      <c r="D254" s="173"/>
      <c r="E254" s="173"/>
      <c r="F254" s="173"/>
      <c r="G254" s="173"/>
      <c r="H254" s="173"/>
      <c r="I254" s="173"/>
      <c r="J254" s="173"/>
      <c r="K254" s="173"/>
      <c r="L254" s="173"/>
      <c r="M254" s="173"/>
      <c r="N254" s="173"/>
      <c r="O254" s="173"/>
      <c r="P254" s="173"/>
      <c r="Q254" s="173"/>
      <c r="R254" s="173"/>
      <c r="S254" s="173"/>
      <c r="T254" s="173"/>
      <c r="U254" s="173"/>
      <c r="V254" s="173"/>
      <c r="W254" s="173"/>
      <c r="X254" s="173"/>
      <c r="Y254" s="173"/>
      <c r="Z254" s="173"/>
      <c r="AA254" s="173"/>
      <c r="AB254" s="173"/>
      <c r="AC254" s="173"/>
      <c r="AD254" s="173"/>
      <c r="AE254" s="173"/>
      <c r="AF254" s="173"/>
      <c r="AG254" s="173"/>
      <c r="AH254" s="173"/>
      <c r="AI254" s="173"/>
      <c r="AJ254" s="173"/>
      <c r="AK254" s="173"/>
      <c r="AL254" s="173"/>
      <c r="AM254" s="173"/>
      <c r="AN254" s="173"/>
      <c r="AO254" s="173"/>
      <c r="AP254" s="173"/>
      <c r="AQ254" s="173"/>
      <c r="AR254" s="173"/>
      <c r="AS254" s="173"/>
      <c r="AT254" s="173"/>
      <c r="AU254" s="173"/>
      <c r="AV254" s="173"/>
      <c r="AW254" s="173"/>
      <c r="AX254" s="173"/>
      <c r="AY254" s="173"/>
      <c r="AZ254" s="173"/>
      <c r="BA254" s="173"/>
      <c r="BB254" s="173"/>
      <c r="BC254" s="173"/>
      <c r="BD254" s="173"/>
      <c r="BE254" s="173"/>
      <c r="BF254" s="173"/>
      <c r="BG254" s="173"/>
      <c r="BH254" s="173"/>
      <c r="BI254" s="173"/>
      <c r="BJ254" s="173"/>
      <c r="BK254" s="173"/>
      <c r="BL254" s="173"/>
      <c r="BM254" s="173"/>
      <c r="BN254" s="173"/>
      <c r="BO254" s="173"/>
      <c r="BP254" s="173"/>
      <c r="BQ254" s="173"/>
      <c r="BR254" s="173"/>
      <c r="BS254" s="173"/>
      <c r="BT254" s="173"/>
      <c r="BU254" s="173"/>
      <c r="BV254" s="173"/>
      <c r="BW254" s="173"/>
      <c r="BX254" s="173"/>
      <c r="BY254" s="173"/>
      <c r="BZ254" s="173"/>
      <c r="CA254" s="173"/>
      <c r="CB254" s="173"/>
      <c r="CC254" s="173"/>
      <c r="CD254" s="173"/>
      <c r="CE254" s="173"/>
      <c r="CF254" s="173"/>
      <c r="CG254" s="173"/>
      <c r="CH254" s="173"/>
      <c r="CI254" s="173"/>
      <c r="CJ254" s="173"/>
      <c r="CK254" s="173"/>
      <c r="CL254" s="173"/>
      <c r="CM254" s="173"/>
      <c r="CN254" s="173"/>
      <c r="CO254" s="173"/>
      <c r="CP254" s="173"/>
      <c r="CQ254" s="173"/>
      <c r="CR254" s="173"/>
      <c r="CS254" s="173"/>
      <c r="CT254" s="173"/>
      <c r="CU254" s="173"/>
      <c r="CV254" s="173"/>
      <c r="CW254" s="173"/>
      <c r="CX254" s="173"/>
      <c r="CY254" s="173"/>
      <c r="CZ254" s="173"/>
      <c r="DA254" s="173"/>
      <c r="DB254" s="173"/>
      <c r="DC254" s="173"/>
      <c r="DD254" s="173"/>
      <c r="DE254" s="173"/>
      <c r="DF254" s="173"/>
      <c r="DG254" s="173"/>
      <c r="DH254" s="173"/>
      <c r="DI254" s="173"/>
      <c r="DJ254" s="173"/>
      <c r="DK254" s="173"/>
      <c r="DL254" s="173"/>
      <c r="DM254" s="173"/>
      <c r="DN254" s="173"/>
      <c r="DO254" s="173"/>
      <c r="DP254" s="173"/>
      <c r="DQ254" s="173"/>
      <c r="DR254" s="173"/>
      <c r="DS254" s="173"/>
      <c r="DT254" s="173"/>
      <c r="DU254" s="173"/>
      <c r="DV254" s="173"/>
      <c r="DW254" s="173"/>
      <c r="DX254" s="173"/>
      <c r="DY254" s="173"/>
      <c r="DZ254" s="173"/>
      <c r="EA254" s="173"/>
      <c r="EB254" s="173"/>
      <c r="EC254" s="173"/>
      <c r="ED254" s="173"/>
      <c r="EE254" s="173"/>
      <c r="EF254" s="173"/>
      <c r="EG254" s="173"/>
      <c r="EH254" s="173"/>
      <c r="EI254" s="173"/>
      <c r="EJ254" s="173"/>
      <c r="EK254" s="173"/>
      <c r="EL254" s="173"/>
      <c r="EM254" s="173"/>
      <c r="EN254" s="173"/>
      <c r="EO254" s="173"/>
      <c r="EP254" s="173"/>
      <c r="EQ254" s="173"/>
      <c r="ER254" s="173"/>
      <c r="ES254" s="173"/>
      <c r="ET254" s="173"/>
      <c r="EU254" s="173"/>
      <c r="EV254" s="173"/>
      <c r="EW254" s="173"/>
      <c r="EX254" s="173"/>
      <c r="EY254" s="173"/>
      <c r="EZ254" s="173"/>
      <c r="FA254" s="173"/>
      <c r="FB254" s="173"/>
    </row>
    <row r="255" spans="4:158" hidden="1" x14ac:dyDescent="0.25">
      <c r="D255" s="173"/>
      <c r="E255" s="173"/>
      <c r="F255" s="173"/>
      <c r="G255" s="173"/>
      <c r="H255" s="173"/>
      <c r="I255" s="173"/>
      <c r="J255" s="173"/>
      <c r="K255" s="173"/>
      <c r="L255" s="173"/>
      <c r="M255" s="173"/>
      <c r="N255" s="173"/>
      <c r="O255" s="173"/>
      <c r="P255" s="173"/>
      <c r="Q255" s="173"/>
      <c r="R255" s="173"/>
      <c r="S255" s="173"/>
      <c r="T255" s="173"/>
      <c r="U255" s="173"/>
      <c r="V255" s="173"/>
      <c r="W255" s="173"/>
      <c r="X255" s="173"/>
      <c r="Y255" s="173"/>
      <c r="Z255" s="173"/>
      <c r="AA255" s="173"/>
      <c r="AB255" s="173"/>
      <c r="AC255" s="173"/>
      <c r="AD255" s="173"/>
      <c r="AE255" s="173"/>
      <c r="AF255" s="173"/>
      <c r="AG255" s="173"/>
      <c r="AH255" s="173"/>
      <c r="AI255" s="173"/>
      <c r="AJ255" s="173"/>
      <c r="AK255" s="173"/>
      <c r="AL255" s="173"/>
      <c r="AM255" s="173"/>
      <c r="AN255" s="173"/>
      <c r="AO255" s="173"/>
      <c r="AP255" s="173"/>
      <c r="AQ255" s="173"/>
      <c r="AR255" s="173"/>
      <c r="AS255" s="173"/>
      <c r="AT255" s="173"/>
      <c r="AU255" s="173"/>
      <c r="AV255" s="173"/>
      <c r="AW255" s="173"/>
      <c r="AX255" s="173"/>
      <c r="AY255" s="173"/>
      <c r="AZ255" s="173"/>
      <c r="BA255" s="173"/>
      <c r="BB255" s="173"/>
      <c r="BC255" s="173"/>
      <c r="BD255" s="173"/>
      <c r="BE255" s="173"/>
      <c r="BF255" s="173"/>
      <c r="BG255" s="173"/>
      <c r="BH255" s="173"/>
      <c r="BI255" s="173"/>
      <c r="BJ255" s="173"/>
      <c r="BK255" s="173"/>
      <c r="BL255" s="173"/>
      <c r="BM255" s="173"/>
      <c r="BN255" s="173"/>
      <c r="BO255" s="173"/>
      <c r="BP255" s="173"/>
      <c r="BQ255" s="173"/>
      <c r="BR255" s="173"/>
      <c r="BS255" s="173"/>
      <c r="BT255" s="173"/>
      <c r="BU255" s="173"/>
      <c r="BV255" s="173"/>
      <c r="BW255" s="173"/>
      <c r="BX255" s="173"/>
      <c r="BY255" s="173"/>
      <c r="BZ255" s="173"/>
      <c r="CA255" s="173"/>
      <c r="CB255" s="173"/>
      <c r="CC255" s="173"/>
      <c r="CD255" s="173"/>
      <c r="CE255" s="173"/>
      <c r="CF255" s="173"/>
      <c r="CG255" s="173"/>
      <c r="CH255" s="173"/>
      <c r="CI255" s="173"/>
      <c r="CJ255" s="173"/>
      <c r="CK255" s="173"/>
      <c r="CL255" s="173"/>
      <c r="CM255" s="173"/>
      <c r="CN255" s="173"/>
      <c r="CO255" s="173"/>
      <c r="CP255" s="173"/>
      <c r="CQ255" s="173"/>
      <c r="CR255" s="173"/>
      <c r="CS255" s="173"/>
      <c r="CT255" s="173"/>
      <c r="CU255" s="173"/>
      <c r="CV255" s="173"/>
      <c r="CW255" s="173"/>
      <c r="CX255" s="173"/>
      <c r="CY255" s="173"/>
      <c r="CZ255" s="173"/>
      <c r="DA255" s="173"/>
      <c r="DB255" s="173"/>
      <c r="DC255" s="173"/>
      <c r="DD255" s="173"/>
      <c r="DE255" s="173"/>
      <c r="DF255" s="173"/>
      <c r="DG255" s="173"/>
      <c r="DH255" s="173"/>
      <c r="DI255" s="173"/>
      <c r="DJ255" s="173"/>
      <c r="DK255" s="173"/>
      <c r="DL255" s="173"/>
      <c r="DM255" s="173"/>
      <c r="DN255" s="173"/>
      <c r="DO255" s="173"/>
      <c r="DP255" s="173"/>
      <c r="DQ255" s="173"/>
      <c r="DR255" s="173"/>
      <c r="DS255" s="173"/>
      <c r="DT255" s="173"/>
      <c r="DU255" s="173"/>
      <c r="DV255" s="173"/>
      <c r="DW255" s="173"/>
      <c r="DX255" s="173"/>
      <c r="DY255" s="173"/>
      <c r="DZ255" s="173"/>
      <c r="EA255" s="173"/>
      <c r="EB255" s="173"/>
      <c r="EC255" s="173"/>
      <c r="ED255" s="173"/>
      <c r="EE255" s="173"/>
      <c r="EF255" s="173"/>
      <c r="EG255" s="173"/>
      <c r="EH255" s="173"/>
      <c r="EI255" s="173"/>
      <c r="EJ255" s="173"/>
      <c r="EK255" s="173"/>
      <c r="EL255" s="173"/>
      <c r="EM255" s="173"/>
      <c r="EN255" s="173"/>
      <c r="EO255" s="173"/>
      <c r="EP255" s="173"/>
      <c r="EQ255" s="173"/>
      <c r="ER255" s="173"/>
      <c r="ES255" s="173"/>
      <c r="ET255" s="173"/>
      <c r="EU255" s="173"/>
      <c r="EV255" s="173"/>
      <c r="EW255" s="173"/>
      <c r="EX255" s="173"/>
      <c r="EY255" s="173"/>
      <c r="EZ255" s="173"/>
      <c r="FA255" s="173"/>
      <c r="FB255" s="173"/>
    </row>
    <row r="256" spans="4:158" hidden="1" x14ac:dyDescent="0.25">
      <c r="D256" s="173"/>
      <c r="E256" s="173"/>
      <c r="F256" s="173"/>
      <c r="G256" s="173"/>
      <c r="H256" s="173"/>
      <c r="I256" s="173"/>
      <c r="J256" s="173"/>
      <c r="K256" s="173"/>
      <c r="L256" s="173"/>
      <c r="M256" s="173"/>
      <c r="N256" s="173"/>
      <c r="O256" s="173"/>
      <c r="P256" s="173"/>
      <c r="Q256" s="173"/>
      <c r="R256" s="173"/>
      <c r="S256" s="173"/>
      <c r="T256" s="173"/>
      <c r="U256" s="173"/>
      <c r="V256" s="173"/>
      <c r="W256" s="173"/>
      <c r="X256" s="173"/>
      <c r="Y256" s="173"/>
      <c r="Z256" s="173"/>
      <c r="AA256" s="173"/>
      <c r="AB256" s="173"/>
      <c r="AC256" s="173"/>
      <c r="AD256" s="173"/>
      <c r="AE256" s="173"/>
      <c r="AF256" s="173"/>
      <c r="AG256" s="173"/>
      <c r="AH256" s="173"/>
      <c r="AI256" s="173"/>
      <c r="AJ256" s="173"/>
      <c r="AK256" s="173"/>
      <c r="AL256" s="173"/>
      <c r="AM256" s="173"/>
      <c r="AN256" s="173"/>
      <c r="AO256" s="173"/>
      <c r="AP256" s="173"/>
      <c r="AQ256" s="173"/>
      <c r="AR256" s="173"/>
      <c r="AS256" s="173"/>
      <c r="AT256" s="173"/>
      <c r="AU256" s="173"/>
      <c r="AV256" s="173"/>
      <c r="AW256" s="173"/>
      <c r="AX256" s="173"/>
      <c r="AY256" s="173"/>
      <c r="AZ256" s="173"/>
      <c r="BA256" s="173"/>
      <c r="BB256" s="173"/>
      <c r="BC256" s="173"/>
      <c r="BD256" s="173"/>
      <c r="BE256" s="173"/>
      <c r="BF256" s="173"/>
      <c r="BG256" s="173"/>
      <c r="BH256" s="173"/>
      <c r="BI256" s="173"/>
      <c r="BJ256" s="173"/>
      <c r="BK256" s="173"/>
      <c r="BL256" s="173"/>
      <c r="BM256" s="173"/>
      <c r="BN256" s="173"/>
      <c r="BO256" s="173"/>
      <c r="BP256" s="173"/>
      <c r="BQ256" s="173"/>
      <c r="BR256" s="173"/>
      <c r="BS256" s="173"/>
      <c r="BT256" s="173"/>
      <c r="BU256" s="173"/>
      <c r="BV256" s="173"/>
      <c r="BW256" s="173"/>
      <c r="BX256" s="173"/>
      <c r="BY256" s="173"/>
      <c r="BZ256" s="173"/>
      <c r="CA256" s="173"/>
      <c r="CB256" s="173"/>
      <c r="CC256" s="173"/>
      <c r="CD256" s="173"/>
      <c r="CE256" s="173"/>
      <c r="CF256" s="173"/>
      <c r="CG256" s="173"/>
      <c r="CH256" s="173"/>
      <c r="CI256" s="173"/>
      <c r="CJ256" s="173"/>
      <c r="CK256" s="173"/>
      <c r="CL256" s="173"/>
      <c r="CM256" s="173"/>
      <c r="CN256" s="173"/>
      <c r="CO256" s="173"/>
      <c r="CP256" s="173"/>
      <c r="CQ256" s="173"/>
      <c r="CR256" s="173"/>
      <c r="CS256" s="173"/>
      <c r="CT256" s="173"/>
      <c r="CU256" s="173"/>
      <c r="CV256" s="173"/>
      <c r="CW256" s="173"/>
      <c r="CX256" s="173"/>
      <c r="CY256" s="173"/>
      <c r="CZ256" s="173"/>
      <c r="DA256" s="173"/>
      <c r="DB256" s="173"/>
      <c r="DC256" s="173"/>
      <c r="DD256" s="173"/>
      <c r="DE256" s="173"/>
      <c r="DF256" s="173"/>
      <c r="DG256" s="173"/>
      <c r="DH256" s="173"/>
      <c r="DI256" s="173"/>
      <c r="DJ256" s="173"/>
      <c r="DK256" s="173"/>
      <c r="DL256" s="173"/>
      <c r="DM256" s="173"/>
      <c r="DN256" s="173"/>
      <c r="DO256" s="173"/>
      <c r="DP256" s="173"/>
      <c r="DQ256" s="173"/>
      <c r="DR256" s="173"/>
      <c r="DS256" s="173"/>
      <c r="DT256" s="173"/>
      <c r="DU256" s="173"/>
      <c r="DV256" s="173"/>
      <c r="DW256" s="173"/>
      <c r="DX256" s="173"/>
      <c r="DY256" s="173"/>
      <c r="DZ256" s="173"/>
      <c r="EA256" s="173"/>
      <c r="EB256" s="173"/>
      <c r="EC256" s="173"/>
      <c r="ED256" s="173"/>
      <c r="EE256" s="173"/>
      <c r="EF256" s="173"/>
      <c r="EG256" s="173"/>
      <c r="EH256" s="173"/>
      <c r="EI256" s="173"/>
      <c r="EJ256" s="173"/>
      <c r="EK256" s="173"/>
      <c r="EL256" s="173"/>
      <c r="EM256" s="173"/>
      <c r="EN256" s="173"/>
      <c r="EO256" s="173"/>
      <c r="EP256" s="173"/>
      <c r="EQ256" s="173"/>
      <c r="ER256" s="173"/>
      <c r="ES256" s="173"/>
      <c r="ET256" s="173"/>
      <c r="EU256" s="173"/>
      <c r="EV256" s="173"/>
      <c r="EW256" s="173"/>
      <c r="EX256" s="173"/>
      <c r="EY256" s="173"/>
      <c r="EZ256" s="173"/>
      <c r="FA256" s="173"/>
      <c r="FB256" s="173"/>
    </row>
    <row r="257" spans="4:158" hidden="1" x14ac:dyDescent="0.25">
      <c r="D257" s="173"/>
      <c r="E257" s="173"/>
      <c r="F257" s="173"/>
      <c r="G257" s="173"/>
      <c r="H257" s="173"/>
      <c r="I257" s="173"/>
      <c r="J257" s="173"/>
      <c r="K257" s="173"/>
      <c r="L257" s="173"/>
      <c r="M257" s="173"/>
      <c r="N257" s="173"/>
      <c r="O257" s="173"/>
      <c r="P257" s="173"/>
      <c r="Q257" s="173"/>
      <c r="R257" s="173"/>
      <c r="S257" s="173"/>
      <c r="T257" s="173"/>
      <c r="U257" s="173"/>
      <c r="V257" s="173"/>
      <c r="W257" s="173"/>
      <c r="X257" s="173"/>
      <c r="Y257" s="173"/>
      <c r="Z257" s="173"/>
      <c r="AA257" s="173"/>
      <c r="AB257" s="173"/>
      <c r="AC257" s="173"/>
      <c r="AD257" s="173"/>
      <c r="AE257" s="173"/>
      <c r="AF257" s="173"/>
      <c r="AG257" s="173"/>
      <c r="AH257" s="173"/>
      <c r="AI257" s="173"/>
      <c r="AJ257" s="173"/>
      <c r="AK257" s="173"/>
      <c r="AL257" s="173"/>
      <c r="AM257" s="173"/>
      <c r="AN257" s="173"/>
      <c r="AO257" s="173"/>
      <c r="AP257" s="173"/>
      <c r="AQ257" s="173"/>
      <c r="AR257" s="173"/>
      <c r="AS257" s="173"/>
      <c r="AT257" s="173"/>
      <c r="AU257" s="173"/>
      <c r="AV257" s="173"/>
      <c r="AW257" s="173"/>
      <c r="AX257" s="173"/>
      <c r="AY257" s="173"/>
      <c r="AZ257" s="173"/>
      <c r="BA257" s="173"/>
      <c r="BB257" s="173"/>
      <c r="BC257" s="173"/>
      <c r="BD257" s="173"/>
      <c r="BE257" s="173"/>
      <c r="BF257" s="173"/>
      <c r="BG257" s="173"/>
      <c r="BH257" s="173"/>
      <c r="BI257" s="173"/>
      <c r="BJ257" s="173"/>
      <c r="BK257" s="173"/>
      <c r="BL257" s="173"/>
      <c r="BM257" s="173"/>
      <c r="BN257" s="173"/>
      <c r="BO257" s="173"/>
      <c r="BP257" s="173"/>
      <c r="BQ257" s="173"/>
      <c r="BR257" s="173"/>
      <c r="BS257" s="173"/>
      <c r="BT257" s="173"/>
      <c r="BU257" s="173"/>
      <c r="BV257" s="173"/>
      <c r="BW257" s="173"/>
      <c r="BX257" s="173"/>
      <c r="BY257" s="173"/>
      <c r="BZ257" s="173"/>
      <c r="CA257" s="173"/>
      <c r="CB257" s="173"/>
      <c r="CC257" s="173"/>
      <c r="CD257" s="173"/>
      <c r="CE257" s="173"/>
      <c r="CF257" s="173"/>
      <c r="CG257" s="173"/>
      <c r="CH257" s="173"/>
      <c r="CI257" s="173"/>
      <c r="CJ257" s="173"/>
      <c r="CK257" s="173"/>
      <c r="CL257" s="173"/>
      <c r="CM257" s="173"/>
      <c r="CN257" s="173"/>
      <c r="CO257" s="173"/>
      <c r="CP257" s="173"/>
      <c r="CQ257" s="173"/>
      <c r="CR257" s="173"/>
      <c r="CS257" s="173"/>
      <c r="CT257" s="173"/>
      <c r="CU257" s="173"/>
      <c r="CV257" s="173"/>
      <c r="CW257" s="173"/>
      <c r="CX257" s="173"/>
      <c r="CY257" s="173"/>
      <c r="CZ257" s="173"/>
      <c r="DA257" s="173"/>
      <c r="DB257" s="173"/>
      <c r="DC257" s="173"/>
      <c r="DD257" s="173"/>
      <c r="DE257" s="173"/>
      <c r="DF257" s="173"/>
      <c r="DG257" s="173"/>
      <c r="DH257" s="173"/>
      <c r="DI257" s="173"/>
      <c r="DJ257" s="173"/>
      <c r="DK257" s="173"/>
      <c r="DL257" s="173"/>
      <c r="DM257" s="173"/>
      <c r="DN257" s="173"/>
      <c r="DO257" s="173"/>
      <c r="DP257" s="173"/>
      <c r="DQ257" s="173"/>
      <c r="DR257" s="173"/>
      <c r="DS257" s="173"/>
      <c r="DT257" s="173"/>
      <c r="DU257" s="173"/>
      <c r="DV257" s="173"/>
      <c r="DW257" s="173"/>
      <c r="DX257" s="173"/>
      <c r="DY257" s="173"/>
      <c r="DZ257" s="173"/>
      <c r="EA257" s="173"/>
      <c r="EB257" s="173"/>
      <c r="EC257" s="173"/>
      <c r="ED257" s="173"/>
      <c r="EE257" s="173"/>
      <c r="EF257" s="173"/>
      <c r="EG257" s="173"/>
      <c r="EH257" s="173"/>
      <c r="EI257" s="173"/>
      <c r="EJ257" s="173"/>
      <c r="EK257" s="173"/>
      <c r="EL257" s="173"/>
      <c r="EM257" s="173"/>
      <c r="EN257" s="173"/>
      <c r="EO257" s="173"/>
      <c r="EP257" s="173"/>
      <c r="EQ257" s="173"/>
      <c r="ER257" s="173"/>
      <c r="ES257" s="173"/>
      <c r="ET257" s="173"/>
      <c r="EU257" s="173"/>
      <c r="EV257" s="173"/>
      <c r="EW257" s="173"/>
      <c r="EX257" s="173"/>
      <c r="EY257" s="173"/>
      <c r="EZ257" s="173"/>
      <c r="FA257" s="173"/>
      <c r="FB257" s="173"/>
    </row>
    <row r="258" spans="4:158" hidden="1" x14ac:dyDescent="0.25">
      <c r="D258" s="173"/>
      <c r="E258" s="173"/>
      <c r="F258" s="173"/>
      <c r="G258" s="173"/>
      <c r="H258" s="173"/>
      <c r="I258" s="173"/>
      <c r="J258" s="173"/>
      <c r="K258" s="173"/>
      <c r="L258" s="173"/>
      <c r="M258" s="173"/>
      <c r="N258" s="173"/>
      <c r="O258" s="173"/>
      <c r="P258" s="173"/>
      <c r="Q258" s="173"/>
      <c r="R258" s="173"/>
      <c r="S258" s="173"/>
      <c r="T258" s="173"/>
      <c r="U258" s="173"/>
      <c r="V258" s="173"/>
      <c r="W258" s="173"/>
      <c r="X258" s="173"/>
      <c r="Y258" s="173"/>
      <c r="Z258" s="173"/>
      <c r="AA258" s="173"/>
      <c r="AB258" s="173"/>
      <c r="AC258" s="173"/>
      <c r="AD258" s="173"/>
      <c r="AE258" s="173"/>
      <c r="AF258" s="173"/>
      <c r="AG258" s="173"/>
      <c r="AH258" s="173"/>
      <c r="AI258" s="173"/>
      <c r="AJ258" s="173"/>
      <c r="AK258" s="173"/>
      <c r="AL258" s="173"/>
      <c r="AM258" s="173"/>
      <c r="AN258" s="173"/>
      <c r="AO258" s="173"/>
      <c r="AP258" s="173"/>
      <c r="AQ258" s="173"/>
      <c r="AR258" s="173"/>
      <c r="AS258" s="173"/>
      <c r="AT258" s="173"/>
      <c r="AU258" s="173"/>
      <c r="AV258" s="173"/>
      <c r="AW258" s="173"/>
      <c r="AX258" s="173"/>
      <c r="AY258" s="173"/>
      <c r="AZ258" s="173"/>
      <c r="BA258" s="173"/>
      <c r="BB258" s="173"/>
      <c r="BC258" s="173"/>
      <c r="BD258" s="173"/>
      <c r="BE258" s="173"/>
      <c r="BF258" s="173"/>
      <c r="BG258" s="173"/>
      <c r="BH258" s="173"/>
      <c r="BI258" s="173"/>
      <c r="BJ258" s="173"/>
      <c r="BK258" s="173"/>
      <c r="BL258" s="173"/>
      <c r="BM258" s="173"/>
      <c r="BN258" s="173"/>
      <c r="BO258" s="173"/>
      <c r="BP258" s="173"/>
      <c r="BQ258" s="173"/>
      <c r="BR258" s="173"/>
      <c r="BS258" s="173"/>
      <c r="BT258" s="173"/>
      <c r="BU258" s="173"/>
      <c r="BV258" s="173"/>
      <c r="BW258" s="173"/>
      <c r="BX258" s="173"/>
      <c r="BY258" s="173"/>
      <c r="BZ258" s="173"/>
      <c r="CA258" s="173"/>
      <c r="CB258" s="173"/>
      <c r="CC258" s="173"/>
      <c r="CD258" s="173"/>
      <c r="CE258" s="173"/>
      <c r="CF258" s="173"/>
      <c r="CG258" s="173"/>
      <c r="CH258" s="173"/>
      <c r="CI258" s="173"/>
      <c r="CJ258" s="173"/>
      <c r="CK258" s="173"/>
      <c r="CL258" s="173"/>
      <c r="CM258" s="173"/>
      <c r="CN258" s="173"/>
      <c r="CO258" s="173"/>
      <c r="CP258" s="173"/>
      <c r="CQ258" s="173"/>
      <c r="CR258" s="173"/>
      <c r="CS258" s="173"/>
      <c r="CT258" s="173"/>
      <c r="CU258" s="173"/>
      <c r="CV258" s="173"/>
      <c r="CW258" s="173"/>
      <c r="CX258" s="173"/>
      <c r="CY258" s="173"/>
      <c r="CZ258" s="173"/>
      <c r="DA258" s="173"/>
      <c r="DB258" s="173"/>
      <c r="DC258" s="173"/>
      <c r="DD258" s="173"/>
      <c r="DE258" s="173"/>
      <c r="DF258" s="173"/>
      <c r="DG258" s="173"/>
      <c r="DH258" s="173"/>
      <c r="DI258" s="173"/>
      <c r="DJ258" s="173"/>
      <c r="DK258" s="173"/>
      <c r="DL258" s="173"/>
      <c r="DM258" s="173"/>
      <c r="DN258" s="173"/>
      <c r="DO258" s="173"/>
      <c r="DP258" s="173"/>
      <c r="DQ258" s="173"/>
      <c r="DR258" s="173"/>
      <c r="DS258" s="173"/>
      <c r="DT258" s="173"/>
      <c r="DU258" s="173"/>
      <c r="DV258" s="173"/>
      <c r="DW258" s="173"/>
      <c r="DX258" s="173"/>
      <c r="DY258" s="173"/>
      <c r="DZ258" s="173"/>
      <c r="EA258" s="173"/>
      <c r="EB258" s="173"/>
      <c r="EC258" s="173"/>
      <c r="ED258" s="173"/>
      <c r="EE258" s="173"/>
      <c r="EF258" s="173"/>
      <c r="EG258" s="173"/>
      <c r="EH258" s="173"/>
      <c r="EI258" s="173"/>
      <c r="EJ258" s="173"/>
      <c r="EK258" s="173"/>
      <c r="EL258" s="173"/>
      <c r="EM258" s="173"/>
      <c r="EN258" s="173"/>
      <c r="EO258" s="173"/>
      <c r="EP258" s="173"/>
      <c r="EQ258" s="173"/>
      <c r="ER258" s="173"/>
      <c r="ES258" s="173"/>
      <c r="ET258" s="173"/>
      <c r="EU258" s="173"/>
      <c r="EV258" s="173"/>
      <c r="EW258" s="173"/>
      <c r="EX258" s="173"/>
      <c r="EY258" s="173"/>
      <c r="EZ258" s="173"/>
      <c r="FA258" s="173"/>
      <c r="FB258" s="173"/>
    </row>
    <row r="259" spans="4:158" hidden="1" x14ac:dyDescent="0.25">
      <c r="D259" s="173"/>
      <c r="E259" s="173"/>
      <c r="F259" s="173"/>
      <c r="G259" s="173"/>
      <c r="H259" s="173"/>
      <c r="I259" s="173"/>
      <c r="J259" s="173"/>
      <c r="K259" s="173"/>
      <c r="L259" s="173"/>
      <c r="M259" s="173"/>
      <c r="N259" s="173"/>
      <c r="O259" s="173"/>
      <c r="P259" s="173"/>
      <c r="Q259" s="173"/>
      <c r="R259" s="173"/>
      <c r="S259" s="173"/>
      <c r="T259" s="173"/>
      <c r="U259" s="173"/>
      <c r="V259" s="173"/>
      <c r="W259" s="173"/>
      <c r="X259" s="173"/>
      <c r="Y259" s="173"/>
      <c r="Z259" s="173"/>
      <c r="AA259" s="173"/>
      <c r="AB259" s="173"/>
      <c r="AC259" s="173"/>
      <c r="AD259" s="173"/>
      <c r="AE259" s="173"/>
      <c r="AF259" s="173"/>
      <c r="AG259" s="173"/>
      <c r="AH259" s="173"/>
      <c r="AI259" s="173"/>
      <c r="AJ259" s="173"/>
      <c r="AK259" s="173"/>
      <c r="AL259" s="173"/>
      <c r="AM259" s="173"/>
      <c r="AN259" s="173"/>
      <c r="AO259" s="173"/>
      <c r="AP259" s="173"/>
      <c r="AQ259" s="173"/>
      <c r="AR259" s="173"/>
      <c r="AS259" s="173"/>
      <c r="AT259" s="173"/>
      <c r="AU259" s="173"/>
      <c r="AV259" s="173"/>
      <c r="AW259" s="173"/>
      <c r="AX259" s="173"/>
      <c r="AY259" s="173"/>
      <c r="AZ259" s="173"/>
      <c r="BA259" s="173"/>
      <c r="BB259" s="173"/>
      <c r="BC259" s="173"/>
      <c r="BD259" s="173"/>
      <c r="BE259" s="173"/>
      <c r="BF259" s="173"/>
      <c r="BG259" s="173"/>
      <c r="BH259" s="173"/>
      <c r="BI259" s="173"/>
      <c r="BJ259" s="173"/>
      <c r="BK259" s="173"/>
      <c r="BL259" s="173"/>
      <c r="BM259" s="173"/>
      <c r="BN259" s="173"/>
      <c r="BO259" s="173"/>
      <c r="BP259" s="173"/>
      <c r="BQ259" s="173"/>
      <c r="BR259" s="173"/>
      <c r="BS259" s="173"/>
      <c r="BT259" s="173"/>
      <c r="BU259" s="173"/>
      <c r="BV259" s="173"/>
      <c r="BW259" s="173"/>
      <c r="BX259" s="173"/>
      <c r="BY259" s="173"/>
      <c r="BZ259" s="173"/>
      <c r="CA259" s="173"/>
      <c r="CB259" s="173"/>
      <c r="CC259" s="173"/>
      <c r="CD259" s="173"/>
      <c r="CE259" s="173"/>
      <c r="CF259" s="173"/>
      <c r="CG259" s="173"/>
      <c r="CH259" s="173"/>
      <c r="CI259" s="173"/>
      <c r="CJ259" s="173"/>
      <c r="CK259" s="173"/>
      <c r="CL259" s="173"/>
      <c r="CM259" s="173"/>
      <c r="CN259" s="173"/>
      <c r="CO259" s="173"/>
      <c r="CP259" s="173"/>
      <c r="CQ259" s="173"/>
      <c r="CR259" s="173"/>
      <c r="CS259" s="173"/>
      <c r="CT259" s="173"/>
      <c r="CU259" s="173"/>
      <c r="CV259" s="173"/>
      <c r="CW259" s="173"/>
      <c r="CX259" s="173"/>
      <c r="CY259" s="173"/>
      <c r="CZ259" s="173"/>
      <c r="DA259" s="173"/>
      <c r="DB259" s="173"/>
      <c r="DC259" s="173"/>
      <c r="DD259" s="173"/>
      <c r="DE259" s="173"/>
      <c r="DF259" s="173"/>
      <c r="DG259" s="173"/>
      <c r="DH259" s="173"/>
      <c r="DI259" s="173"/>
      <c r="DJ259" s="173"/>
      <c r="DK259" s="173"/>
      <c r="DL259" s="173"/>
      <c r="DM259" s="173"/>
      <c r="DN259" s="173"/>
      <c r="DO259" s="173"/>
      <c r="DP259" s="173"/>
      <c r="DQ259" s="173"/>
      <c r="DR259" s="173"/>
      <c r="DS259" s="173"/>
      <c r="DT259" s="173"/>
      <c r="DU259" s="173"/>
      <c r="DV259" s="173"/>
      <c r="DW259" s="173"/>
      <c r="DX259" s="173"/>
      <c r="DY259" s="173"/>
      <c r="DZ259" s="173"/>
      <c r="EA259" s="173"/>
      <c r="EB259" s="173"/>
      <c r="EC259" s="173"/>
      <c r="ED259" s="173"/>
      <c r="EE259" s="173"/>
      <c r="EF259" s="173"/>
      <c r="EG259" s="173"/>
      <c r="EH259" s="173"/>
      <c r="EI259" s="173"/>
      <c r="EJ259" s="173"/>
      <c r="EK259" s="173"/>
      <c r="EL259" s="173"/>
      <c r="EM259" s="173"/>
      <c r="EN259" s="173"/>
      <c r="EO259" s="173"/>
      <c r="EP259" s="173"/>
      <c r="EQ259" s="173"/>
      <c r="ER259" s="173"/>
      <c r="ES259" s="173"/>
      <c r="ET259" s="173"/>
      <c r="EU259" s="173"/>
      <c r="EV259" s="173"/>
      <c r="EW259" s="173"/>
      <c r="EX259" s="173"/>
      <c r="EY259" s="173"/>
      <c r="EZ259" s="173"/>
      <c r="FA259" s="173"/>
      <c r="FB259" s="173"/>
    </row>
  </sheetData>
  <mergeCells count="6">
    <mergeCell ref="A2:F3"/>
    <mergeCell ref="B4:B6"/>
    <mergeCell ref="D4:D6"/>
    <mergeCell ref="E4:E6"/>
    <mergeCell ref="C4:C6"/>
    <mergeCell ref="F4:F6"/>
  </mergeCells>
  <pageMargins left="0.78740157480314965" right="0" top="0.23622047244094491" bottom="0.23622047244094491" header="0" footer="0"/>
  <pageSetup paperSize="9" scale="85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33"/>
  </sheetPr>
  <dimension ref="A1:H76"/>
  <sheetViews>
    <sheetView zoomScale="90" zoomScaleNormal="90" zoomScaleSheetLayoutView="75" workbookViewId="0">
      <pane xSplit="1" ySplit="6" topLeftCell="B61" activePane="bottomRight" state="frozen"/>
      <selection sqref="A1:XFD1048576"/>
      <selection pane="topRight" sqref="A1:XFD1048576"/>
      <selection pane="bottomLeft" sqref="A1:XFD1048576"/>
      <selection pane="bottomRight" activeCell="A77" sqref="A77:XFD121"/>
    </sheetView>
  </sheetViews>
  <sheetFormatPr defaultColWidth="11.42578125" defaultRowHeight="15" customHeight="1" x14ac:dyDescent="0.25"/>
  <cols>
    <col min="1" max="1" width="41.42578125" style="115" customWidth="1"/>
    <col min="2" max="2" width="10.28515625" style="115" customWidth="1"/>
    <col min="3" max="3" width="13.140625" style="115" customWidth="1"/>
    <col min="4" max="4" width="10.7109375" style="115" customWidth="1"/>
    <col min="5" max="5" width="9.42578125" style="115" customWidth="1"/>
    <col min="6" max="6" width="10.85546875" style="115" customWidth="1"/>
    <col min="7" max="16384" width="11.42578125" style="115"/>
  </cols>
  <sheetData>
    <row r="1" spans="1:6" s="80" customFormat="1" ht="30.75" customHeight="1" x14ac:dyDescent="0.25">
      <c r="A1" s="875" t="s">
        <v>294</v>
      </c>
      <c r="B1" s="876"/>
      <c r="C1" s="876"/>
      <c r="D1" s="876"/>
      <c r="E1" s="876"/>
      <c r="F1" s="876"/>
    </row>
    <row r="2" spans="1:6" ht="15" customHeight="1" thickBot="1" x14ac:dyDescent="0.3">
      <c r="A2" s="876"/>
      <c r="B2" s="876"/>
      <c r="C2" s="876"/>
      <c r="D2" s="876"/>
      <c r="E2" s="876"/>
      <c r="F2" s="876"/>
    </row>
    <row r="3" spans="1:6" ht="33" customHeight="1" x14ac:dyDescent="0.3">
      <c r="A3" s="8" t="s">
        <v>187</v>
      </c>
      <c r="B3" s="880" t="s">
        <v>1</v>
      </c>
      <c r="C3" s="900" t="s">
        <v>293</v>
      </c>
      <c r="D3" s="886" t="s">
        <v>0</v>
      </c>
      <c r="E3" s="880" t="s">
        <v>2</v>
      </c>
      <c r="F3" s="883" t="s">
        <v>226</v>
      </c>
    </row>
    <row r="4" spans="1:6" ht="15" customHeight="1" x14ac:dyDescent="0.3">
      <c r="A4" s="9"/>
      <c r="B4" s="881"/>
      <c r="C4" s="901"/>
      <c r="D4" s="887"/>
      <c r="E4" s="881"/>
      <c r="F4" s="884"/>
    </row>
    <row r="5" spans="1:6" ht="41.25" customHeight="1" thickBot="1" x14ac:dyDescent="0.3">
      <c r="A5" s="10" t="s">
        <v>3</v>
      </c>
      <c r="B5" s="882"/>
      <c r="C5" s="902"/>
      <c r="D5" s="888"/>
      <c r="E5" s="882"/>
      <c r="F5" s="885"/>
    </row>
    <row r="6" spans="1:6" ht="15" customHeight="1" thickBot="1" x14ac:dyDescent="0.3">
      <c r="A6" s="12">
        <v>1</v>
      </c>
      <c r="B6" s="13">
        <v>2</v>
      </c>
      <c r="C6" s="13">
        <v>3</v>
      </c>
      <c r="D6" s="13">
        <v>4</v>
      </c>
      <c r="E6" s="12">
        <v>5</v>
      </c>
      <c r="F6" s="13">
        <v>6</v>
      </c>
    </row>
    <row r="7" spans="1:6" ht="33" customHeight="1" x14ac:dyDescent="0.25">
      <c r="A7" s="743" t="s">
        <v>189</v>
      </c>
      <c r="B7" s="232"/>
      <c r="C7" s="232"/>
      <c r="D7" s="191"/>
      <c r="E7" s="191"/>
      <c r="F7" s="191"/>
    </row>
    <row r="8" spans="1:6" ht="15" customHeight="1" x14ac:dyDescent="0.25">
      <c r="A8" s="83" t="s">
        <v>4</v>
      </c>
      <c r="B8" s="233"/>
      <c r="C8" s="233"/>
      <c r="D8" s="58"/>
      <c r="E8" s="58"/>
      <c r="F8" s="58"/>
    </row>
    <row r="9" spans="1:6" ht="15" customHeight="1" x14ac:dyDescent="0.25">
      <c r="A9" s="72" t="s">
        <v>21</v>
      </c>
      <c r="B9" s="233">
        <v>340</v>
      </c>
      <c r="C9" s="58">
        <v>9.8181818181818183</v>
      </c>
      <c r="D9" s="134">
        <v>11</v>
      </c>
      <c r="E9" s="121">
        <f t="shared" ref="E9:E16" si="0">ROUND(F9/B9,0)</f>
        <v>0</v>
      </c>
      <c r="F9" s="3">
        <f t="shared" ref="F9:F16" si="1">ROUND(C9*D9,0)</f>
        <v>108</v>
      </c>
    </row>
    <row r="10" spans="1:6" ht="15" customHeight="1" x14ac:dyDescent="0.25">
      <c r="A10" s="72" t="s">
        <v>11</v>
      </c>
      <c r="B10" s="233">
        <v>340</v>
      </c>
      <c r="C10" s="58">
        <v>40.363636363636367</v>
      </c>
      <c r="D10" s="134">
        <v>8.8000000000000007</v>
      </c>
      <c r="E10" s="121">
        <f t="shared" si="0"/>
        <v>1</v>
      </c>
      <c r="F10" s="3">
        <f t="shared" si="1"/>
        <v>355</v>
      </c>
    </row>
    <row r="11" spans="1:6" ht="15" customHeight="1" x14ac:dyDescent="0.25">
      <c r="A11" s="72" t="s">
        <v>26</v>
      </c>
      <c r="B11" s="233">
        <v>320</v>
      </c>
      <c r="C11" s="58">
        <v>3.2727272727272725</v>
      </c>
      <c r="D11" s="134">
        <v>9</v>
      </c>
      <c r="E11" s="121">
        <f t="shared" si="0"/>
        <v>0</v>
      </c>
      <c r="F11" s="3">
        <f t="shared" si="1"/>
        <v>29</v>
      </c>
    </row>
    <row r="12" spans="1:6" ht="15" customHeight="1" x14ac:dyDescent="0.25">
      <c r="A12" s="72" t="s">
        <v>28</v>
      </c>
      <c r="B12" s="233">
        <v>300</v>
      </c>
      <c r="C12" s="58">
        <v>0</v>
      </c>
      <c r="D12" s="134">
        <v>5.2</v>
      </c>
      <c r="E12" s="121">
        <f t="shared" si="0"/>
        <v>0</v>
      </c>
      <c r="F12" s="3">
        <f t="shared" si="1"/>
        <v>0</v>
      </c>
    </row>
    <row r="13" spans="1:6" ht="15" customHeight="1" x14ac:dyDescent="0.25">
      <c r="A13" s="72" t="s">
        <v>50</v>
      </c>
      <c r="B13" s="233">
        <v>340</v>
      </c>
      <c r="C13" s="58">
        <v>0</v>
      </c>
      <c r="D13" s="73">
        <v>7.7</v>
      </c>
      <c r="E13" s="121">
        <f t="shared" si="0"/>
        <v>0</v>
      </c>
      <c r="F13" s="3">
        <f t="shared" si="1"/>
        <v>0</v>
      </c>
    </row>
    <row r="14" spans="1:6" ht="15" customHeight="1" x14ac:dyDescent="0.25">
      <c r="A14" s="72" t="s">
        <v>23</v>
      </c>
      <c r="B14" s="233">
        <v>340</v>
      </c>
      <c r="C14" s="58">
        <v>2.1818181818181817</v>
      </c>
      <c r="D14" s="134">
        <v>6.1</v>
      </c>
      <c r="E14" s="121">
        <f t="shared" si="0"/>
        <v>0</v>
      </c>
      <c r="F14" s="3">
        <f t="shared" si="1"/>
        <v>13</v>
      </c>
    </row>
    <row r="15" spans="1:6" ht="15" customHeight="1" x14ac:dyDescent="0.25">
      <c r="A15" s="72" t="s">
        <v>27</v>
      </c>
      <c r="B15" s="233">
        <v>330</v>
      </c>
      <c r="C15" s="58">
        <v>0</v>
      </c>
      <c r="D15" s="134">
        <v>8.1999999999999993</v>
      </c>
      <c r="E15" s="121">
        <f t="shared" si="0"/>
        <v>0</v>
      </c>
      <c r="F15" s="3">
        <f t="shared" si="1"/>
        <v>0</v>
      </c>
    </row>
    <row r="16" spans="1:6" ht="15" customHeight="1" x14ac:dyDescent="0.25">
      <c r="A16" s="48" t="s">
        <v>199</v>
      </c>
      <c r="B16" s="233">
        <v>270</v>
      </c>
      <c r="C16" s="58">
        <v>7.6363636363636367</v>
      </c>
      <c r="D16" s="128">
        <v>10</v>
      </c>
      <c r="E16" s="121">
        <f t="shared" si="0"/>
        <v>0</v>
      </c>
      <c r="F16" s="3">
        <f t="shared" si="1"/>
        <v>76</v>
      </c>
    </row>
    <row r="17" spans="1:8" ht="15" customHeight="1" x14ac:dyDescent="0.25">
      <c r="A17" s="129" t="s">
        <v>5</v>
      </c>
      <c r="B17" s="60"/>
      <c r="C17" s="60">
        <f>SUM(C9:C16)</f>
        <v>63.27272727272728</v>
      </c>
      <c r="D17" s="130">
        <f>F17/C17</f>
        <v>9.1824712643678144</v>
      </c>
      <c r="E17" s="60">
        <f>SUM(E9:E16)</f>
        <v>1</v>
      </c>
      <c r="F17" s="60">
        <f>SUM(F9:F16)</f>
        <v>581</v>
      </c>
    </row>
    <row r="18" spans="1:8" s="59" customFormat="1" ht="21" customHeight="1" x14ac:dyDescent="0.25">
      <c r="A18" s="25" t="s">
        <v>227</v>
      </c>
      <c r="B18" s="25"/>
      <c r="C18" s="89"/>
      <c r="D18" s="89"/>
      <c r="E18" s="89"/>
      <c r="F18" s="69"/>
    </row>
    <row r="19" spans="1:8" s="59" customFormat="1" ht="15.75" customHeight="1" x14ac:dyDescent="0.25">
      <c r="A19" s="27" t="s">
        <v>123</v>
      </c>
      <c r="B19" s="60"/>
      <c r="C19" s="58">
        <f>SUM(C21,C22,C23,C24)+C20/2.7</f>
        <v>35</v>
      </c>
      <c r="D19" s="64"/>
      <c r="E19" s="64"/>
      <c r="F19" s="69"/>
    </row>
    <row r="20" spans="1:8" s="59" customFormat="1" ht="15.75" customHeight="1" x14ac:dyDescent="0.25">
      <c r="A20" s="27" t="s">
        <v>327</v>
      </c>
      <c r="B20" s="32"/>
      <c r="C20" s="3"/>
      <c r="D20" s="32"/>
      <c r="E20" s="32"/>
      <c r="F20" s="32"/>
    </row>
    <row r="21" spans="1:8" s="59" customFormat="1" ht="15.75" customHeight="1" x14ac:dyDescent="0.25">
      <c r="A21" s="61" t="s">
        <v>228</v>
      </c>
      <c r="B21" s="60"/>
      <c r="C21" s="58"/>
      <c r="D21" s="64"/>
      <c r="E21" s="64"/>
      <c r="F21" s="69"/>
    </row>
    <row r="22" spans="1:8" s="59" customFormat="1" ht="33.75" customHeight="1" x14ac:dyDescent="0.25">
      <c r="A22" s="61" t="s">
        <v>229</v>
      </c>
      <c r="B22" s="60"/>
      <c r="C22" s="58"/>
      <c r="D22" s="64"/>
      <c r="E22" s="64"/>
      <c r="F22" s="69"/>
    </row>
    <row r="23" spans="1:8" s="59" customFormat="1" ht="15.75" customHeight="1" x14ac:dyDescent="0.25">
      <c r="A23" s="61" t="s">
        <v>230</v>
      </c>
      <c r="B23" s="60"/>
      <c r="C23" s="58"/>
      <c r="D23" s="64"/>
      <c r="E23" s="64"/>
      <c r="F23" s="69"/>
    </row>
    <row r="24" spans="1:8" s="59" customFormat="1" ht="15.75" customHeight="1" x14ac:dyDescent="0.25">
      <c r="A24" s="27" t="s">
        <v>231</v>
      </c>
      <c r="B24" s="60"/>
      <c r="C24" s="58">
        <v>35</v>
      </c>
      <c r="D24" s="64"/>
      <c r="E24" s="64"/>
      <c r="F24" s="69"/>
    </row>
    <row r="25" spans="1:8" s="59" customFormat="1" ht="44.25" customHeight="1" x14ac:dyDescent="0.25">
      <c r="A25" s="27" t="s">
        <v>326</v>
      </c>
      <c r="B25" s="60"/>
      <c r="C25" s="17"/>
      <c r="D25" s="58"/>
      <c r="E25" s="58"/>
      <c r="F25" s="58"/>
      <c r="G25" s="90"/>
    </row>
    <row r="26" spans="1:8" s="59" customFormat="1" ht="15" customHeight="1" x14ac:dyDescent="0.25">
      <c r="A26" s="28" t="s">
        <v>121</v>
      </c>
      <c r="B26" s="58"/>
      <c r="C26" s="3">
        <f>C27+C28</f>
        <v>146.70588235294116</v>
      </c>
      <c r="D26" s="58"/>
      <c r="E26" s="58"/>
      <c r="F26" s="58"/>
    </row>
    <row r="27" spans="1:8" s="59" customFormat="1" ht="15" customHeight="1" x14ac:dyDescent="0.25">
      <c r="A27" s="28" t="s">
        <v>297</v>
      </c>
      <c r="B27" s="58"/>
      <c r="C27" s="3">
        <v>112</v>
      </c>
      <c r="D27" s="181"/>
      <c r="E27" s="181"/>
      <c r="F27" s="181"/>
      <c r="G27" s="132"/>
      <c r="H27" s="132"/>
    </row>
    <row r="28" spans="1:8" s="59" customFormat="1" ht="15" customHeight="1" x14ac:dyDescent="0.25">
      <c r="A28" s="28" t="s">
        <v>299</v>
      </c>
      <c r="B28" s="58"/>
      <c r="C28" s="17">
        <f>C29/8.5</f>
        <v>34.705882352941174</v>
      </c>
      <c r="D28" s="181"/>
      <c r="E28" s="181"/>
      <c r="F28" s="181"/>
      <c r="G28" s="79"/>
      <c r="H28" s="79"/>
    </row>
    <row r="29" spans="1:8" s="160" customFormat="1" x14ac:dyDescent="0.25">
      <c r="A29" s="56" t="s">
        <v>298</v>
      </c>
      <c r="B29" s="60"/>
      <c r="C29" s="58">
        <v>295</v>
      </c>
      <c r="D29" s="177"/>
      <c r="E29" s="177"/>
      <c r="F29" s="177"/>
      <c r="G29" s="133"/>
      <c r="H29" s="133"/>
    </row>
    <row r="30" spans="1:8" s="160" customFormat="1" x14ac:dyDescent="0.25">
      <c r="A30" s="62" t="s">
        <v>232</v>
      </c>
      <c r="B30" s="63"/>
      <c r="C30" s="22">
        <f>C19+ROUND(C27*3.2,0)+C29/3.9</f>
        <v>468.64102564102564</v>
      </c>
      <c r="D30" s="177"/>
      <c r="E30" s="177"/>
      <c r="F30" s="177"/>
    </row>
    <row r="31" spans="1:8" s="160" customFormat="1" x14ac:dyDescent="0.25">
      <c r="A31" s="25" t="s">
        <v>163</v>
      </c>
      <c r="B31" s="26"/>
      <c r="C31" s="60"/>
      <c r="D31" s="177"/>
      <c r="E31" s="177"/>
      <c r="F31" s="177"/>
    </row>
    <row r="32" spans="1:8" s="160" customFormat="1" ht="17.25" customHeight="1" x14ac:dyDescent="0.25">
      <c r="A32" s="27" t="s">
        <v>123</v>
      </c>
      <c r="B32" s="26"/>
      <c r="C32" s="3">
        <f>SUM(C33,C34,C41,C47,C48,C49,C50)</f>
        <v>0</v>
      </c>
      <c r="D32" s="177"/>
      <c r="E32" s="177"/>
      <c r="F32" s="177"/>
    </row>
    <row r="33" spans="1:6" s="160" customFormat="1" ht="17.25" customHeight="1" x14ac:dyDescent="0.25">
      <c r="A33" s="27" t="s">
        <v>228</v>
      </c>
      <c r="B33" s="26"/>
      <c r="C33" s="3"/>
      <c r="D33" s="177"/>
      <c r="E33" s="177"/>
      <c r="F33" s="177"/>
    </row>
    <row r="34" spans="1:6" s="160" customFormat="1" ht="45" x14ac:dyDescent="0.25">
      <c r="A34" s="61" t="s">
        <v>233</v>
      </c>
      <c r="B34" s="26"/>
      <c r="C34" s="3">
        <f>C35+C36+C37+C39</f>
        <v>0</v>
      </c>
      <c r="D34" s="177"/>
      <c r="E34" s="177"/>
      <c r="F34" s="177"/>
    </row>
    <row r="35" spans="1:6" s="160" customFormat="1" ht="30" x14ac:dyDescent="0.25">
      <c r="A35" s="65" t="s">
        <v>234</v>
      </c>
      <c r="B35" s="26"/>
      <c r="C35" s="406"/>
      <c r="D35" s="177"/>
      <c r="E35" s="177"/>
      <c r="F35" s="177"/>
    </row>
    <row r="36" spans="1:6" s="160" customFormat="1" ht="30" x14ac:dyDescent="0.25">
      <c r="A36" s="65" t="s">
        <v>235</v>
      </c>
      <c r="B36" s="26"/>
      <c r="C36" s="406"/>
      <c r="D36" s="177"/>
      <c r="E36" s="177"/>
      <c r="F36" s="177"/>
    </row>
    <row r="37" spans="1:6" s="160" customFormat="1" ht="45" x14ac:dyDescent="0.25">
      <c r="A37" s="65" t="s">
        <v>236</v>
      </c>
      <c r="B37" s="26"/>
      <c r="C37" s="406"/>
      <c r="D37" s="177"/>
      <c r="E37" s="177"/>
      <c r="F37" s="177"/>
    </row>
    <row r="38" spans="1:6" s="160" customFormat="1" x14ac:dyDescent="0.25">
      <c r="A38" s="65" t="s">
        <v>237</v>
      </c>
      <c r="B38" s="26"/>
      <c r="C38" s="406"/>
      <c r="D38" s="177"/>
      <c r="E38" s="177"/>
      <c r="F38" s="177"/>
    </row>
    <row r="39" spans="1:6" s="160" customFormat="1" ht="30" x14ac:dyDescent="0.25">
      <c r="A39" s="65" t="s">
        <v>238</v>
      </c>
      <c r="B39" s="26"/>
      <c r="C39" s="406"/>
      <c r="D39" s="177"/>
      <c r="E39" s="177"/>
      <c r="F39" s="177"/>
    </row>
    <row r="40" spans="1:6" s="160" customFormat="1" x14ac:dyDescent="0.25">
      <c r="A40" s="65" t="s">
        <v>237</v>
      </c>
      <c r="B40" s="26"/>
      <c r="C40" s="406"/>
      <c r="D40" s="177"/>
      <c r="E40" s="177"/>
      <c r="F40" s="177"/>
    </row>
    <row r="41" spans="1:6" s="160" customFormat="1" ht="45" x14ac:dyDescent="0.25">
      <c r="A41" s="61" t="s">
        <v>239</v>
      </c>
      <c r="B41" s="26"/>
      <c r="C41" s="406">
        <f>C42+C43+C45+C47</f>
        <v>0</v>
      </c>
      <c r="D41" s="177"/>
      <c r="E41" s="177"/>
      <c r="F41" s="177"/>
    </row>
    <row r="42" spans="1:6" s="160" customFormat="1" ht="30" x14ac:dyDescent="0.25">
      <c r="A42" s="65" t="s">
        <v>240</v>
      </c>
      <c r="B42" s="26"/>
      <c r="C42" s="3"/>
      <c r="D42" s="177"/>
      <c r="E42" s="177"/>
      <c r="F42" s="177"/>
    </row>
    <row r="43" spans="1:6" s="160" customFormat="1" ht="60" x14ac:dyDescent="0.25">
      <c r="A43" s="65" t="s">
        <v>241</v>
      </c>
      <c r="B43" s="26"/>
      <c r="C43" s="406"/>
      <c r="D43" s="177"/>
      <c r="E43" s="177"/>
      <c r="F43" s="177"/>
    </row>
    <row r="44" spans="1:6" s="160" customFormat="1" x14ac:dyDescent="0.25">
      <c r="A44" s="65" t="s">
        <v>237</v>
      </c>
      <c r="B44" s="26"/>
      <c r="C44" s="406"/>
      <c r="D44" s="177"/>
      <c r="E44" s="177"/>
      <c r="F44" s="177"/>
    </row>
    <row r="45" spans="1:6" s="160" customFormat="1" ht="45" x14ac:dyDescent="0.25">
      <c r="A45" s="65" t="s">
        <v>242</v>
      </c>
      <c r="B45" s="26"/>
      <c r="C45" s="406"/>
      <c r="D45" s="177"/>
      <c r="E45" s="177"/>
      <c r="F45" s="177"/>
    </row>
    <row r="46" spans="1:6" s="160" customFormat="1" x14ac:dyDescent="0.25">
      <c r="A46" s="65" t="s">
        <v>237</v>
      </c>
      <c r="B46" s="26"/>
      <c r="C46" s="406"/>
      <c r="D46" s="177"/>
      <c r="E46" s="177"/>
      <c r="F46" s="177"/>
    </row>
    <row r="47" spans="1:6" s="160" customFormat="1" ht="45" x14ac:dyDescent="0.25">
      <c r="A47" s="61" t="s">
        <v>243</v>
      </c>
      <c r="B47" s="26"/>
      <c r="C47" s="406"/>
      <c r="D47" s="177"/>
      <c r="E47" s="177"/>
      <c r="F47" s="177"/>
    </row>
    <row r="48" spans="1:6" s="160" customFormat="1" x14ac:dyDescent="0.25">
      <c r="A48" s="27"/>
      <c r="B48" s="26"/>
      <c r="C48" s="406"/>
      <c r="D48" s="177"/>
      <c r="E48" s="177"/>
      <c r="F48" s="177"/>
    </row>
    <row r="49" spans="1:6" s="160" customFormat="1" ht="30" x14ac:dyDescent="0.25">
      <c r="A49" s="61" t="s">
        <v>244</v>
      </c>
      <c r="B49" s="26"/>
      <c r="C49" s="406"/>
      <c r="D49" s="177"/>
      <c r="E49" s="177"/>
      <c r="F49" s="177"/>
    </row>
    <row r="50" spans="1:6" s="160" customFormat="1" x14ac:dyDescent="0.25">
      <c r="A50" s="27" t="s">
        <v>245</v>
      </c>
      <c r="B50" s="26"/>
      <c r="C50" s="406"/>
      <c r="D50" s="177"/>
      <c r="E50" s="177"/>
      <c r="F50" s="177"/>
    </row>
    <row r="51" spans="1:6" s="160" customFormat="1" x14ac:dyDescent="0.25">
      <c r="A51" s="28" t="s">
        <v>121</v>
      </c>
      <c r="B51" s="60"/>
      <c r="C51" s="406"/>
      <c r="D51" s="177"/>
      <c r="E51" s="177"/>
      <c r="F51" s="177"/>
    </row>
    <row r="52" spans="1:6" s="160" customFormat="1" x14ac:dyDescent="0.25">
      <c r="A52" s="56" t="s">
        <v>160</v>
      </c>
      <c r="B52" s="60"/>
      <c r="C52" s="3"/>
      <c r="D52" s="177"/>
      <c r="E52" s="177"/>
      <c r="F52" s="177"/>
    </row>
    <row r="53" spans="1:6" s="59" customFormat="1" ht="30" x14ac:dyDescent="0.25">
      <c r="A53" s="28" t="s">
        <v>122</v>
      </c>
      <c r="B53" s="26"/>
      <c r="C53" s="3">
        <v>77</v>
      </c>
      <c r="D53" s="58"/>
      <c r="E53" s="58"/>
      <c r="F53" s="58"/>
    </row>
    <row r="54" spans="1:6" s="59" customFormat="1" ht="30" x14ac:dyDescent="0.25">
      <c r="A54" s="178" t="s">
        <v>246</v>
      </c>
      <c r="B54" s="26"/>
      <c r="C54" s="3"/>
      <c r="D54" s="58"/>
      <c r="E54" s="58"/>
      <c r="F54" s="58"/>
    </row>
    <row r="55" spans="1:6" s="59" customFormat="1" ht="60" x14ac:dyDescent="0.25">
      <c r="A55" s="178" t="s">
        <v>341</v>
      </c>
      <c r="B55" s="26"/>
      <c r="C55" s="3"/>
      <c r="D55" s="58"/>
      <c r="E55" s="58"/>
      <c r="F55" s="58"/>
    </row>
    <row r="56" spans="1:6" s="59" customFormat="1" x14ac:dyDescent="0.25">
      <c r="A56" s="67" t="s">
        <v>162</v>
      </c>
      <c r="B56" s="26"/>
      <c r="C56" s="22">
        <f>C32+ROUND(C51*3.2,0)+C53+C55</f>
        <v>77</v>
      </c>
      <c r="D56" s="58"/>
      <c r="E56" s="58"/>
      <c r="F56" s="58"/>
    </row>
    <row r="57" spans="1:6" s="59" customFormat="1" ht="17.25" customHeight="1" x14ac:dyDescent="0.25">
      <c r="A57" s="68" t="s">
        <v>161</v>
      </c>
      <c r="B57" s="26"/>
      <c r="C57" s="22">
        <f>SUM(C30,C56)</f>
        <v>545.64102564102564</v>
      </c>
      <c r="D57" s="58"/>
      <c r="E57" s="58"/>
      <c r="F57" s="58"/>
    </row>
    <row r="58" spans="1:6" s="59" customFormat="1" ht="17.25" customHeight="1" x14ac:dyDescent="0.25">
      <c r="A58" s="45" t="s">
        <v>7</v>
      </c>
      <c r="B58" s="26"/>
      <c r="C58" s="58"/>
      <c r="D58" s="121"/>
      <c r="E58" s="121"/>
      <c r="F58" s="58"/>
    </row>
    <row r="59" spans="1:6" s="59" customFormat="1" ht="17.25" customHeight="1" x14ac:dyDescent="0.25">
      <c r="A59" s="55" t="s">
        <v>145</v>
      </c>
      <c r="B59" s="26"/>
      <c r="C59" s="58"/>
      <c r="D59" s="121"/>
      <c r="E59" s="121"/>
      <c r="F59" s="58"/>
    </row>
    <row r="60" spans="1:6" s="59" customFormat="1" ht="15" customHeight="1" x14ac:dyDescent="0.25">
      <c r="A60" s="34" t="s">
        <v>26</v>
      </c>
      <c r="B60" s="50">
        <v>300</v>
      </c>
      <c r="C60" s="120"/>
      <c r="D60" s="73">
        <v>9.6</v>
      </c>
      <c r="E60" s="121">
        <f>ROUND(F60/B60,0)</f>
        <v>0</v>
      </c>
      <c r="F60" s="3">
        <f>ROUND(C60*D60,0)</f>
        <v>0</v>
      </c>
    </row>
    <row r="61" spans="1:6" s="59" customFormat="1" ht="15" customHeight="1" x14ac:dyDescent="0.25">
      <c r="A61" s="34" t="s">
        <v>21</v>
      </c>
      <c r="B61" s="50">
        <v>300</v>
      </c>
      <c r="C61" s="120"/>
      <c r="D61" s="73">
        <v>11</v>
      </c>
      <c r="E61" s="121">
        <f>ROUND(F61/B61,0)</f>
        <v>0</v>
      </c>
      <c r="F61" s="3">
        <f>ROUND(C61*D61,0)</f>
        <v>0</v>
      </c>
    </row>
    <row r="62" spans="1:6" s="59" customFormat="1" ht="15" customHeight="1" x14ac:dyDescent="0.25">
      <c r="A62" s="34" t="s">
        <v>11</v>
      </c>
      <c r="B62" s="50">
        <v>300</v>
      </c>
      <c r="C62" s="120">
        <v>4</v>
      </c>
      <c r="D62" s="73">
        <v>9</v>
      </c>
      <c r="E62" s="121">
        <f>ROUND(F62/B62,0)</f>
        <v>0</v>
      </c>
      <c r="F62" s="3">
        <f>ROUND(C62*D62,0)</f>
        <v>36</v>
      </c>
    </row>
    <row r="63" spans="1:6" s="59" customFormat="1" ht="15" customHeight="1" x14ac:dyDescent="0.25">
      <c r="A63" s="34" t="s">
        <v>23</v>
      </c>
      <c r="B63" s="50">
        <v>300</v>
      </c>
      <c r="C63" s="120"/>
      <c r="D63" s="73">
        <v>6</v>
      </c>
      <c r="E63" s="121">
        <f>ROUND(F63/B63,0)</f>
        <v>0</v>
      </c>
      <c r="F63" s="3">
        <f>ROUND(C63*D63,0)</f>
        <v>0</v>
      </c>
    </row>
    <row r="64" spans="1:6" s="59" customFormat="1" ht="15" customHeight="1" x14ac:dyDescent="0.25">
      <c r="A64" s="45" t="s">
        <v>9</v>
      </c>
      <c r="B64" s="234"/>
      <c r="C64" s="111">
        <f>SUM(C60:C63)</f>
        <v>4</v>
      </c>
      <c r="D64" s="130">
        <f>F64/C64</f>
        <v>9</v>
      </c>
      <c r="E64" s="208">
        <f>SUM(E60:E63)</f>
        <v>0</v>
      </c>
      <c r="F64" s="111">
        <f>SUM(F60:F63)</f>
        <v>36</v>
      </c>
    </row>
    <row r="65" spans="1:6" s="59" customFormat="1" ht="15" customHeight="1" x14ac:dyDescent="0.25">
      <c r="A65" s="55" t="s">
        <v>77</v>
      </c>
      <c r="B65" s="26"/>
      <c r="C65" s="60"/>
      <c r="D65" s="130"/>
      <c r="E65" s="186"/>
      <c r="F65" s="60"/>
    </row>
    <row r="66" spans="1:6" s="59" customFormat="1" ht="15" customHeight="1" x14ac:dyDescent="0.25">
      <c r="A66" s="35" t="s">
        <v>37</v>
      </c>
      <c r="B66" s="50">
        <v>240</v>
      </c>
      <c r="C66" s="120"/>
      <c r="D66" s="73">
        <v>8</v>
      </c>
      <c r="E66" s="121">
        <f>ROUND(F66/B66,0)</f>
        <v>0</v>
      </c>
      <c r="F66" s="3">
        <f>ROUND(C66*D66,0)</f>
        <v>0</v>
      </c>
    </row>
    <row r="67" spans="1:6" s="59" customFormat="1" ht="15" customHeight="1" x14ac:dyDescent="0.25">
      <c r="A67" s="35" t="s">
        <v>11</v>
      </c>
      <c r="B67" s="50">
        <v>240</v>
      </c>
      <c r="C67" s="120"/>
      <c r="D67" s="73">
        <v>3</v>
      </c>
      <c r="E67" s="121">
        <f>ROUND(F67/B67,0)</f>
        <v>0</v>
      </c>
      <c r="F67" s="3">
        <f>ROUND(C67*D67,0)</f>
        <v>0</v>
      </c>
    </row>
    <row r="68" spans="1:6" s="59" customFormat="1" ht="15" customHeight="1" x14ac:dyDescent="0.25">
      <c r="A68" s="45" t="s">
        <v>147</v>
      </c>
      <c r="B68" s="235"/>
      <c r="C68" s="150">
        <f>C66+C67</f>
        <v>0</v>
      </c>
      <c r="D68" s="73">
        <v>3</v>
      </c>
      <c r="E68" s="123">
        <f>E66+E67</f>
        <v>0</v>
      </c>
      <c r="F68" s="150">
        <f>F66+F67</f>
        <v>0</v>
      </c>
    </row>
    <row r="69" spans="1:6" ht="16.5" customHeight="1" x14ac:dyDescent="0.25">
      <c r="A69" s="38" t="s">
        <v>119</v>
      </c>
      <c r="B69" s="50"/>
      <c r="C69" s="60">
        <f>C64+C68</f>
        <v>4</v>
      </c>
      <c r="D69" s="130">
        <f t="shared" ref="D69" si="2">F69/C69</f>
        <v>9</v>
      </c>
      <c r="E69" s="60">
        <f>E64+E68</f>
        <v>0</v>
      </c>
      <c r="F69" s="60">
        <f>F64+F68</f>
        <v>36</v>
      </c>
    </row>
    <row r="70" spans="1:6" ht="16.5" customHeight="1" x14ac:dyDescent="0.25">
      <c r="A70" s="67" t="s">
        <v>184</v>
      </c>
      <c r="B70" s="50"/>
      <c r="C70" s="60">
        <f>C71+C73</f>
        <v>5</v>
      </c>
      <c r="D70" s="130"/>
      <c r="E70" s="60"/>
      <c r="F70" s="60"/>
    </row>
    <row r="71" spans="1:6" x14ac:dyDescent="0.25">
      <c r="A71" s="236" t="s">
        <v>179</v>
      </c>
      <c r="B71" s="152"/>
      <c r="C71" s="120">
        <f>C72</f>
        <v>5</v>
      </c>
      <c r="D71" s="152"/>
      <c r="E71" s="152"/>
      <c r="F71" s="152"/>
    </row>
    <row r="72" spans="1:6" x14ac:dyDescent="0.25">
      <c r="A72" s="154" t="s">
        <v>180</v>
      </c>
      <c r="B72" s="152"/>
      <c r="C72" s="120">
        <v>5</v>
      </c>
      <c r="D72" s="152"/>
      <c r="E72" s="152"/>
      <c r="F72" s="152"/>
    </row>
    <row r="73" spans="1:6" x14ac:dyDescent="0.25">
      <c r="A73" s="153" t="s">
        <v>181</v>
      </c>
      <c r="B73" s="152"/>
      <c r="C73" s="727">
        <f>C74+C75</f>
        <v>0</v>
      </c>
      <c r="D73" s="152"/>
      <c r="E73" s="152"/>
      <c r="F73" s="152"/>
    </row>
    <row r="74" spans="1:6" ht="30" x14ac:dyDescent="0.25">
      <c r="A74" s="154" t="s">
        <v>182</v>
      </c>
      <c r="B74" s="152"/>
      <c r="C74" s="728"/>
      <c r="D74" s="152"/>
      <c r="E74" s="152"/>
      <c r="F74" s="152"/>
    </row>
    <row r="75" spans="1:6" x14ac:dyDescent="0.25">
      <c r="A75" s="293" t="s">
        <v>183</v>
      </c>
      <c r="B75" s="294"/>
      <c r="C75" s="294"/>
      <c r="D75" s="294"/>
      <c r="E75" s="294"/>
      <c r="F75" s="294"/>
    </row>
    <row r="76" spans="1:6" ht="15" customHeight="1" x14ac:dyDescent="0.25">
      <c r="A76" s="300" t="s">
        <v>331</v>
      </c>
      <c r="B76" s="291"/>
      <c r="C76" s="291"/>
      <c r="D76" s="291"/>
      <c r="E76" s="291"/>
      <c r="F76" s="291"/>
    </row>
  </sheetData>
  <mergeCells count="6">
    <mergeCell ref="A1:F2"/>
    <mergeCell ref="B3:B5"/>
    <mergeCell ref="D3:D5"/>
    <mergeCell ref="E3:E5"/>
    <mergeCell ref="C3:C5"/>
    <mergeCell ref="F3:F5"/>
  </mergeCells>
  <pageMargins left="0.78740157480314965" right="0" top="0.15748031496062992" bottom="0.15748031496062992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38</vt:i4>
      </vt:variant>
    </vt:vector>
  </HeadingPairs>
  <TitlesOfParts>
    <vt:vector size="59" baseType="lpstr">
      <vt:lpstr>Стоимость МП</vt:lpstr>
      <vt:lpstr>Хабаровск-1</vt:lpstr>
      <vt:lpstr>Хабаровск-2</vt:lpstr>
      <vt:lpstr>Комсомольск</vt:lpstr>
      <vt:lpstr>Амурск</vt:lpstr>
      <vt:lpstr>Аян</vt:lpstr>
      <vt:lpstr>Бикин</vt:lpstr>
      <vt:lpstr>Ванино</vt:lpstr>
      <vt:lpstr>Верхнебур</vt:lpstr>
      <vt:lpstr>Вяземский</vt:lpstr>
      <vt:lpstr>Комс рн</vt:lpstr>
      <vt:lpstr>ЛАЗО</vt:lpstr>
      <vt:lpstr>Нанайский</vt:lpstr>
      <vt:lpstr>Николаевск</vt:lpstr>
      <vt:lpstr>Охотск</vt:lpstr>
      <vt:lpstr>Совгавань</vt:lpstr>
      <vt:lpstr>Солнечный</vt:lpstr>
      <vt:lpstr>Тугур</vt:lpstr>
      <vt:lpstr>Ульч</vt:lpstr>
      <vt:lpstr>Хабар рн</vt:lpstr>
      <vt:lpstr>Частные МО</vt:lpstr>
      <vt:lpstr>Амурск!Заголовки_для_печати</vt:lpstr>
      <vt:lpstr>Аян!Заголовки_для_печати</vt:lpstr>
      <vt:lpstr>Бикин!Заголовки_для_печати</vt:lpstr>
      <vt:lpstr>Ванино!Заголовки_для_печати</vt:lpstr>
      <vt:lpstr>Верхнебур!Заголовки_для_печати</vt:lpstr>
      <vt:lpstr>Вяземский!Заголовки_для_печати</vt:lpstr>
      <vt:lpstr>'Комс рн'!Заголовки_для_печати</vt:lpstr>
      <vt:lpstr>Комсомольск!Заголовки_для_печати</vt:lpstr>
      <vt:lpstr>ЛАЗО!Заголовки_для_печати</vt:lpstr>
      <vt:lpstr>Нанайский!Заголовки_для_печати</vt:lpstr>
      <vt:lpstr>Николаевск!Заголовки_для_печати</vt:lpstr>
      <vt:lpstr>Охотск!Заголовки_для_печати</vt:lpstr>
      <vt:lpstr>Совгавань!Заголовки_для_печати</vt:lpstr>
      <vt:lpstr>Солнечный!Заголовки_для_печати</vt:lpstr>
      <vt:lpstr>'Стоимость МП'!Заголовки_для_печати</vt:lpstr>
      <vt:lpstr>Тугур!Заголовки_для_печати</vt:lpstr>
      <vt:lpstr>Ульч!Заголовки_для_печати</vt:lpstr>
      <vt:lpstr>'Хабар рн'!Заголовки_для_печати</vt:lpstr>
      <vt:lpstr>'Хабаровск-1'!Заголовки_для_печати</vt:lpstr>
      <vt:lpstr>'Хабаровск-2'!Заголовки_для_печати</vt:lpstr>
      <vt:lpstr>'Частные МО'!Заголовки_для_печати</vt:lpstr>
      <vt:lpstr>Амурск!Область_печати</vt:lpstr>
      <vt:lpstr>Бикин!Область_печати</vt:lpstr>
      <vt:lpstr>Ванино!Область_печати</vt:lpstr>
      <vt:lpstr>Верхнебур!Область_печати</vt:lpstr>
      <vt:lpstr>Вяземский!Область_печати</vt:lpstr>
      <vt:lpstr>Комсомольск!Область_печати</vt:lpstr>
      <vt:lpstr>ЛАЗО!Область_печати</vt:lpstr>
      <vt:lpstr>Николаевск!Область_печати</vt:lpstr>
      <vt:lpstr>Охотск!Область_печати</vt:lpstr>
      <vt:lpstr>Совгавань!Область_печати</vt:lpstr>
      <vt:lpstr>Солнечный!Область_печати</vt:lpstr>
      <vt:lpstr>Тугур!Область_печати</vt:lpstr>
      <vt:lpstr>Ульч!Область_печати</vt:lpstr>
      <vt:lpstr>'Хабар рн'!Область_печати</vt:lpstr>
      <vt:lpstr>'Хабаровск-1'!Область_печати</vt:lpstr>
      <vt:lpstr>'Хабаровск-2'!Область_печати</vt:lpstr>
      <vt:lpstr>'Частные МО'!Область_печати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212Slusareva</dc:creator>
  <cp:lastModifiedBy>Гимадеева Ольга Васильевна</cp:lastModifiedBy>
  <cp:lastPrinted>2018-12-27T06:14:40Z</cp:lastPrinted>
  <dcterms:created xsi:type="dcterms:W3CDTF">2011-12-09T04:00:35Z</dcterms:created>
  <dcterms:modified xsi:type="dcterms:W3CDTF">2018-12-28T04:26:55Z</dcterms:modified>
</cp:coreProperties>
</file>